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0910"/>
  <workbookPr autoCompressPictures="0"/>
  <bookViews>
    <workbookView xWindow="0" yWindow="0" windowWidth="24640" windowHeight="15600"/>
  </bookViews>
  <sheets>
    <sheet name="BEIJING" sheetId="1" r:id="rId1"/>
    <sheet name="BEI statistics" sheetId="2" r:id="rId2"/>
    <sheet name="Informationen " sheetId="3" r:id="rId3"/>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5" i="1" l="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D20" i="2"/>
  <c r="D19" i="2"/>
  <c r="D18" i="2"/>
  <c r="D17" i="2"/>
  <c r="D16" i="2"/>
  <c r="C20" i="2"/>
  <c r="C19" i="2"/>
  <c r="C18" i="2"/>
  <c r="C17" i="2"/>
  <c r="C16" i="2"/>
  <c r="C21" i="2"/>
  <c r="D21" i="2"/>
  <c r="C22" i="2"/>
  <c r="D22" i="2"/>
  <c r="C23" i="2"/>
  <c r="D23" i="2"/>
  <c r="F30" i="2"/>
  <c r="E30" i="2"/>
  <c r="D30" i="2"/>
  <c r="C30" i="2"/>
  <c r="F34" i="2"/>
  <c r="E34" i="2"/>
  <c r="D34" i="2"/>
  <c r="C34" i="2"/>
  <c r="G34" i="2"/>
  <c r="G30" i="2"/>
  <c r="C3" i="2"/>
  <c r="A4" i="1"/>
  <c r="D14" i="2"/>
  <c r="D13" i="2"/>
  <c r="C13" i="2"/>
  <c r="C14" i="2"/>
  <c r="C8" i="2"/>
  <c r="D8" i="2"/>
  <c r="D12" i="2"/>
  <c r="D11" i="2"/>
  <c r="D10" i="2"/>
  <c r="D15" i="2"/>
  <c r="D9" i="2"/>
  <c r="C10" i="2"/>
  <c r="C12" i="2"/>
  <c r="C11" i="2"/>
  <c r="C9" i="2"/>
  <c r="D7" i="2"/>
  <c r="D6" i="2"/>
  <c r="D5" i="2"/>
  <c r="D4" i="2"/>
  <c r="C7" i="2"/>
  <c r="C6" i="2"/>
  <c r="C5" i="2"/>
  <c r="C4" i="2"/>
  <c r="C15" i="2"/>
  <c r="C24" i="2"/>
  <c r="D3" i="2"/>
  <c r="D24" i="2"/>
</calcChain>
</file>

<file path=xl/sharedStrings.xml><?xml version="1.0" encoding="utf-8"?>
<sst xmlns="http://schemas.openxmlformats.org/spreadsheetml/2006/main" count="1253" uniqueCount="497">
  <si>
    <t>T</t>
  </si>
  <si>
    <t>tvI!</t>
  </si>
  <si>
    <t>Class begins!</t>
  </si>
  <si>
    <t>S</t>
  </si>
  <si>
    <t>Stand up!</t>
  </si>
  <si>
    <t>(stand up)</t>
  </si>
  <si>
    <t>ssbR+</t>
  </si>
  <si>
    <t>Good morning, everyone!</t>
  </si>
  <si>
    <t>tvI.</t>
  </si>
  <si>
    <t>Good morning, Miss Zhao!</t>
  </si>
  <si>
    <t>ssvR=.</t>
  </si>
  <si>
    <t>Sit down, please.</t>
  </si>
  <si>
    <t>(sit down)</t>
  </si>
  <si>
    <t>We know there are varied forms of Quyi (folk music) in Beijing.</t>
  </si>
  <si>
    <t>I'd like to take a performance for you as the start of today's lesson.</t>
  </si>
  <si>
    <t>Let me see if you can identify the form of it.</t>
  </si>
  <si>
    <t>tmI.</t>
  </si>
  <si>
    <t>Thanks.</t>
  </si>
  <si>
    <t>So do you know the form of it?</t>
  </si>
  <si>
    <t>tvI?</t>
  </si>
  <si>
    <t>Great, several students know.</t>
  </si>
  <si>
    <t>tvR+.</t>
  </si>
  <si>
    <t xml:space="preserve">T </t>
  </si>
  <si>
    <t>Let's read it aloud.</t>
  </si>
  <si>
    <t>It’s Jingyun Dagu.</t>
  </si>
  <si>
    <t>I used this instrument in my performance. Do you know its name?</t>
  </si>
  <si>
    <t>A drum.</t>
  </si>
  <si>
    <t>tvR=+</t>
  </si>
  <si>
    <t>tvR.</t>
  </si>
  <si>
    <t>And what did I used to beat the drum?</t>
  </si>
  <si>
    <t>Chopstick?</t>
  </si>
  <si>
    <t>It's too big as a chopstick.</t>
  </si>
  <si>
    <t>tvR-.</t>
  </si>
  <si>
    <t>It's often used in folk music. We call it “Gujianzi”.</t>
  </si>
  <si>
    <t>(T drums with the "Gujianzi" on the drum)</t>
  </si>
  <si>
    <t>How about the clapper in my left hand?</t>
  </si>
  <si>
    <t>Kuaiban.</t>
  </si>
  <si>
    <t>ssvR.</t>
  </si>
  <si>
    <t>Most of you think it is “Kuaiban”, but it's not.</t>
  </si>
  <si>
    <t>tvR?</t>
  </si>
  <si>
    <t>Did you ever notice when I played these instruments?</t>
  </si>
  <si>
    <t>Mainly in the prelude or with my singing?</t>
  </si>
  <si>
    <t>Prelude.</t>
  </si>
  <si>
    <t>ssvR=</t>
  </si>
  <si>
    <t>Right,in the prelude.</t>
  </si>
  <si>
    <t>It sounds like “boomboom,cheboom,cheboomboom ”.</t>
  </si>
  <si>
    <t>Now let's say it together.</t>
  </si>
  <si>
    <t>One , two , go!</t>
  </si>
  <si>
    <t>boomboom,cheboom,cheboomboom</t>
  </si>
  <si>
    <t>Good.</t>
  </si>
  <si>
    <t>tvE</t>
  </si>
  <si>
    <t>Is there any music notations written above the “beng”?</t>
  </si>
  <si>
    <t>Forte Piano.</t>
  </si>
  <si>
    <t>Yes, Forte Piano.</t>
  </si>
  <si>
    <t>So it should be played like this.</t>
  </si>
  <si>
    <t>So dynamics are in this performance.</t>
  </si>
  <si>
    <t>Now I'd love you to repeat the rhythmic again and don't forget the dynamics.</t>
  </si>
  <si>
    <t>Very good.</t>
  </si>
  <si>
    <t>tvR+</t>
  </si>
  <si>
    <t>I'll show you again and try to find out which beat they refer to.</t>
  </si>
  <si>
    <t>Where does the “boom” refer to the beat?</t>
  </si>
  <si>
    <t>Yes, the centre of the drum skin here.</t>
  </si>
  <si>
    <t xml:space="preserve">How about “che”?         </t>
  </si>
  <si>
    <t xml:space="preserve">SS </t>
  </si>
  <si>
    <t>The upper right edge of drum.</t>
  </si>
  <si>
    <t>So even such a short rhythm contains the dynamics and the change of timbre.</t>
  </si>
  <si>
    <t>Now I'd like you to hold the chopsticks with your hands and imitate beating a drum</t>
  </si>
  <si>
    <t>You have 30 seconds to practice.</t>
  </si>
  <si>
    <t>ssmR.</t>
  </si>
  <si>
    <t>tbI.</t>
  </si>
  <si>
    <t>You can go there and try to beat that drum.</t>
  </si>
  <si>
    <t>sbR+</t>
  </si>
  <si>
    <t xml:space="preserve">You can have a try. </t>
  </si>
  <si>
    <t>You can look at the PPT while beating.</t>
  </si>
  <si>
    <t>(T talks to the whole class)</t>
  </si>
  <si>
    <t>You can go on.</t>
  </si>
  <si>
    <t>(T talks to class)</t>
  </si>
  <si>
    <t>Ok, let's watch these two students' performance</t>
  </si>
  <si>
    <t xml:space="preserve">(T talks to Student A and B) </t>
  </si>
  <si>
    <t>You please repeat it four times together and here's the speed.</t>
  </si>
  <si>
    <t>(claps) One , two , go!</t>
  </si>
  <si>
    <t>They're great, aren't they?</t>
  </si>
  <si>
    <t>They did it accurately and in steady speed and he stressed the Forte Piano.</t>
  </si>
  <si>
    <t>Now let us follow their lead.</t>
  </si>
  <si>
    <t>Let's repeat it together four times as before.</t>
  </si>
  <si>
    <t>Great!Thank you.</t>
  </si>
  <si>
    <t>Please follow the speed of accompaniment in video.</t>
  </si>
  <si>
    <t>Ready,go!</t>
  </si>
  <si>
    <t>Great, you caught on it faster than I could image.</t>
  </si>
  <si>
    <t>You did well with the accompaniment.</t>
  </si>
  <si>
    <t>We can put down the chopsticks now.</t>
  </si>
  <si>
    <t>Do you know what's this?</t>
  </si>
  <si>
    <t>Excellent,some of you know it.</t>
  </si>
  <si>
    <t>Would you say it aloud if you know the answer?</t>
  </si>
  <si>
    <t>Three-string.</t>
  </si>
  <si>
    <t>Yes,three-string.</t>
  </si>
  <si>
    <t>Look, I brought one for you today.</t>
  </si>
  <si>
    <t>Let us hear the timbre of it.</t>
  </si>
  <si>
    <t xml:space="preserve">Any volunteer? </t>
  </si>
  <si>
    <t>Just try it.</t>
  </si>
  <si>
    <t>You please!</t>
  </si>
  <si>
    <t>S stands up and goes in front of the class</t>
  </si>
  <si>
    <t>I'll find you a stool.</t>
  </si>
  <si>
    <t>Here is the pick.</t>
  </si>
  <si>
    <t>(S plays the three strings)</t>
  </si>
  <si>
    <t>These three notes are the standard tuning.</t>
  </si>
  <si>
    <t>T/S</t>
  </si>
  <si>
    <t>Let's sing these three notes to accompaniment with her playing.</t>
  </si>
  <si>
    <t>Ready, go!</t>
  </si>
  <si>
    <t>tssmR.</t>
  </si>
  <si>
    <t xml:space="preserve">Good job. </t>
  </si>
  <si>
    <t>Then please wait a moment.</t>
  </si>
  <si>
    <t>Let's listen to it and we will sing it after that.</t>
  </si>
  <si>
    <t>Let's sing it. It's time for our three-string player.</t>
  </si>
  <si>
    <t>(T talks to Student who played the three notes)</t>
  </si>
  <si>
    <t>Play the first note please.</t>
  </si>
  <si>
    <t>smR+</t>
  </si>
  <si>
    <t>Let's sing it and beat time with your hands gently.</t>
  </si>
  <si>
    <t xml:space="preserve">Great. </t>
  </si>
  <si>
    <t>Three-strings player please returns to your seat. Thanks a lot.</t>
  </si>
  <si>
    <t>Can you now identify Jingyun Dagu by this piece of melody?</t>
  </si>
  <si>
    <t>Ok, let's have a quiz.</t>
  </si>
  <si>
    <t>The first one.</t>
  </si>
  <si>
    <t>The second one.</t>
  </si>
  <si>
    <t>Which one?</t>
  </si>
  <si>
    <t>So this is a key to identify Jingyun Dagu.</t>
  </si>
  <si>
    <t>Please enjoy my performance first.</t>
  </si>
  <si>
    <t>Younger generations are to reconstruct our land</t>
  </si>
  <si>
    <t>Please tell me what's the mood of the music?</t>
  </si>
  <si>
    <t>You please. (T points at one student)</t>
  </si>
  <si>
    <t>S stands up</t>
  </si>
  <si>
    <t>I think it is an impassioned and heroic song with the tragic lyrics.</t>
  </si>
  <si>
    <t>svR.</t>
  </si>
  <si>
    <t>Impassioned, right?</t>
  </si>
  <si>
    <t>This song we just heard is the theme song of The Yellow Storm, a TV series.</t>
  </si>
  <si>
    <t>Lao She.</t>
  </si>
  <si>
    <t>Which one would you like?</t>
  </si>
  <si>
    <t>The last sentence? The first sentence?</t>
  </si>
  <si>
    <t>Can we be unified? Which one?</t>
  </si>
  <si>
    <t>The last sentence.</t>
  </si>
  <si>
    <t>tvR=.</t>
  </si>
  <si>
    <t>That means the student should learn from the teacher sentence by sentence.</t>
  </si>
  <si>
    <t>Today we'll learn in this way, too.</t>
  </si>
  <si>
    <t>I'll sing first and then you imitate my singing.</t>
  </si>
  <si>
    <t>Try it.</t>
  </si>
  <si>
    <t>Let's have a try. Ready, go!</t>
  </si>
  <si>
    <t>ssmR=</t>
  </si>
  <si>
    <t>Fine, you learnt quickly.</t>
  </si>
  <si>
    <t>I'll play the original for you and please find out our shortcomings.</t>
  </si>
  <si>
    <t>In which aspects you think we should improve?</t>
  </si>
  <si>
    <t>What did you say?</t>
  </si>
  <si>
    <t>I feel like she was singing the words through clenched back teeth.</t>
  </si>
  <si>
    <t>Anything else?</t>
  </si>
  <si>
    <t>You, please.</t>
  </si>
  <si>
    <t>The last word of this sentence should be sung longer.</t>
  </si>
  <si>
    <t>You should let music go long enough. Very good.</t>
  </si>
  <si>
    <t>Here's a key to good enunciation.</t>
  </si>
  <si>
    <t>Please do the oral motor exercises as I do.</t>
  </si>
  <si>
    <t>Please read every syllable of each word slowly and carefully.</t>
  </si>
  <si>
    <t>(T presents the syllables)</t>
  </si>
  <si>
    <t>In a theatrical way.</t>
  </si>
  <si>
    <t>Let's have a try.</t>
  </si>
  <si>
    <t xml:space="preserve">That boy said we should keep the last word of the sentence long enough which actually requires rhyme. </t>
  </si>
  <si>
    <t>Here it is -eng.</t>
  </si>
  <si>
    <t xml:space="preserve">tmI. </t>
  </si>
  <si>
    <t>Focus on the -an.</t>
  </si>
  <si>
    <t>Here is -ai.</t>
  </si>
  <si>
    <t xml:space="preserve">tvI. </t>
  </si>
  <si>
    <t>Then I want you to gesture to show the tone of each word.</t>
  </si>
  <si>
    <t>Let's gesture and read at the same time.</t>
  </si>
  <si>
    <t>This reflects the first tone. This is the second tone. The third…</t>
  </si>
  <si>
    <t>Use your fingers, please.</t>
  </si>
  <si>
    <t>Focus on its tones.</t>
  </si>
  <si>
    <t>Now let's read it aloud and gesture the tone of each word at the same time.</t>
  </si>
  <si>
    <t>Pay attention to the tone for we are going to sing it later.</t>
  </si>
  <si>
    <t>(T sings the first syllables)</t>
  </si>
  <si>
    <t>Are their directions the same?</t>
  </si>
  <si>
    <t>Yes, they are.</t>
  </si>
  <si>
    <t>This is called “singing the tone based on that of the word”.</t>
  </si>
  <si>
    <t>Let's sing once again with clear articulation and a mellow and full tune.</t>
  </si>
  <si>
    <t>Sit up straight, please.</t>
  </si>
  <si>
    <t>Right, sit up straight with full breath. Pay attention to the rhyme.</t>
  </si>
  <si>
    <t>tvR+!</t>
  </si>
  <si>
    <t>(T and SS are singing together)</t>
  </si>
  <si>
    <t>Good, this time is much better.</t>
  </si>
  <si>
    <t>See whether there are differences when singing a same sentence.</t>
  </si>
  <si>
    <t>Baoquan Liu</t>
  </si>
  <si>
    <t>ssbE</t>
  </si>
  <si>
    <t>Yusheng Luo</t>
  </si>
  <si>
    <t>Can you tell me the differences?</t>
  </si>
  <si>
    <t>We see Baoquan Liu sounds like…</t>
  </si>
  <si>
    <t>How about Yusheng Luo?</t>
  </si>
  <si>
    <t>Who want to say?</t>
  </si>
  <si>
    <t>I think Baoquan Liu is powerful.</t>
  </si>
  <si>
    <t>Vigorous.</t>
  </si>
  <si>
    <t xml:space="preserve">S </t>
  </si>
  <si>
    <t>Yes. His singing has many pauses but Yusheng Luo's sounds smooth.</t>
  </si>
  <si>
    <t>svR+.</t>
  </si>
  <si>
    <t>Smooth.</t>
  </si>
  <si>
    <t>(S sits down again)</t>
  </si>
  <si>
    <t>As a male, Baoquan Liu's singing shows virility.</t>
  </si>
  <si>
    <t>And it is close to speaking.</t>
  </si>
  <si>
    <t>So Luo's style proved to be a milestone in the history of Jingyun Dagu.</t>
  </si>
  <si>
    <t>Let's learn it.</t>
  </si>
  <si>
    <t>Let's gesture according to the tone of each word using first.</t>
  </si>
  <si>
    <t>Now listen to the recording of Yusheng Luo.</t>
  </si>
  <si>
    <t>Ok, try to “singing the tone based on that of the word” with gesture.</t>
  </si>
  <si>
    <t>Sing and gesture again.</t>
  </si>
  <si>
    <t>Do you feel it is charming after singing it by yourselves?</t>
  </si>
  <si>
    <t>It shows an old Beijing style.</t>
  </si>
  <si>
    <t>Ok, let's sing it once more. This time could be a little faster.</t>
  </si>
  <si>
    <t>Pay attention to your breath and sit up straight.</t>
  </si>
  <si>
    <t>Singing based on sufficient breath.</t>
  </si>
  <si>
    <t>Pick up your chopsticks now.</t>
  </si>
  <si>
    <t>(SS are picking up their chopsticks)</t>
  </si>
  <si>
    <t>Let's look back on the “seven traditional beats”.</t>
  </si>
  <si>
    <t>The prelude we learned is after the rhythm and then comes the singing.</t>
  </si>
  <si>
    <t>Let's give a try! We are artists now!</t>
  </si>
  <si>
    <t>ssmR+</t>
  </si>
  <si>
    <t>Get ready to sing!</t>
  </si>
  <si>
    <t>Great, thank you.</t>
  </si>
  <si>
    <t>We've learned about the instruments, melody and pronunciation.</t>
  </si>
  <si>
    <t>We're going to have a quiz to see if you really learned it well.</t>
  </si>
  <si>
    <t xml:space="preserve">I'll play two pieces of different sorts of Quyi. </t>
  </si>
  <si>
    <t>Please identify the Jingyun Dagu among these works and tell me why.</t>
  </si>
  <si>
    <t>Which one is Jingyun Dagu?</t>
  </si>
  <si>
    <t>SS are answering in Class: The second</t>
  </si>
  <si>
    <t>The prelude.</t>
  </si>
  <si>
    <t>The melody, rhythm and the beats.</t>
  </si>
  <si>
    <t>Jingyun Dagu a sort of Quyi, is one hundred years old.</t>
  </si>
  <si>
    <t>Please look at this drum rap figurine.</t>
  </si>
  <si>
    <t>Have you ever seen it?</t>
  </si>
  <si>
    <t>I had seen it in the history book when I was a student.</t>
  </si>
  <si>
    <t>Today I bring a model of it.</t>
  </si>
  <si>
    <t>Six or seven words are enough.</t>
  </si>
  <si>
    <t>Then let us do “singing the tone based on that of the word”.</t>
  </si>
  <si>
    <t>Any volunteer?</t>
  </si>
  <si>
    <t>Can you recommend one?</t>
  </si>
  <si>
    <t>Can you make a sentence?</t>
  </si>
  <si>
    <t>Anything is OK.</t>
  </si>
  <si>
    <t>svE</t>
  </si>
  <si>
    <t>Several words which are easy to sing will be good.</t>
  </si>
  <si>
    <t>I don't know what to say.</t>
  </si>
  <si>
    <t>OK. Sit down, please.</t>
  </si>
  <si>
    <t>S sits down</t>
  </si>
  <si>
    <t>She raised her hand. Let's listen to her.</t>
  </si>
  <si>
    <t>tvR!</t>
  </si>
  <si>
    <t>Oh, this one is good but a little longer. That may be a little bit difficult to sing.</t>
  </si>
  <si>
    <t>Thanks anyway.</t>
  </si>
  <si>
    <t>I heard this student said one sentence. Would you repeat it?</t>
  </si>
  <si>
    <t>You can't know the beauty of spring without going into the garden.</t>
  </si>
  <si>
    <t>Hers is shorter.</t>
  </si>
  <si>
    <t>Actually it's from The Peony Pavilion, a famous piece of Kun Opera.</t>
  </si>
  <si>
    <t>We choose this one to sing in Jingyun Dagu's style.</t>
  </si>
  <si>
    <t>Singing the tone based on that of the word.</t>
  </si>
  <si>
    <t>You say this sentence first.</t>
  </si>
  <si>
    <t>Try it!</t>
  </si>
  <si>
    <t>tssmR+</t>
  </si>
  <si>
    <t>Here you get the feeling of Jingyun Dagu.</t>
  </si>
  <si>
    <t>That's all for today.</t>
  </si>
  <si>
    <t>Stand up! Class over!</t>
  </si>
  <si>
    <t>See you!</t>
  </si>
  <si>
    <r>
      <t>(Talks to Class)</t>
    </r>
    <r>
      <rPr>
        <sz val="9"/>
        <color theme="1"/>
        <rFont val="Courier New"/>
        <family val="3"/>
      </rPr>
      <t xml:space="preserve"> </t>
    </r>
  </si>
  <si>
    <t>丑末寅出,日转扶桑。aaaaa ∨ \ / - ,\∨/ - qq丑末寅出,日转扶桑。aaaaa ∨ \ / - ,\∨/ - qq丑末寅出,日转扶桑。aaaaa ∨ \ / - ,\∨/ - qq丑末寅出,日转扶桑。aaaaa ∨ \ / - ,\∨/ - qq丑末寅出,日转扶桑。aaaaa ∨ \ / - ,\∨/ - qq丑末寅出,日转扶桑。aaaaa ∨ \ / - ,\∨/ - qq</t>
  </si>
  <si>
    <t>不到园林怎知春色如许?AAAA / \ / /∨ - - \ / ∨AAAAA AA</t>
  </si>
  <si>
    <t>No:</t>
  </si>
  <si>
    <t>time</t>
  </si>
  <si>
    <t>agent</t>
  </si>
  <si>
    <t>action</t>
  </si>
  <si>
    <t>Ss</t>
  </si>
  <si>
    <t>T/Ss</t>
  </si>
  <si>
    <t>Ss(a)</t>
  </si>
  <si>
    <t>[phonetic letters: Chong Zheng He Shan Dai Hou Sheng.]</t>
  </si>
  <si>
    <t>sub:</t>
  </si>
  <si>
    <t xml:space="preserve">(Music is playing from a tape and T and Ss are gesticulating the tone of each word) </t>
  </si>
  <si>
    <t>(mix-tape)</t>
  </si>
  <si>
    <t>tbI!</t>
  </si>
  <si>
    <t>tvE+</t>
  </si>
  <si>
    <t>svR!</t>
  </si>
  <si>
    <t>I</t>
  </si>
  <si>
    <t>E</t>
  </si>
  <si>
    <t>ssbE+</t>
  </si>
  <si>
    <t>ssvR=+</t>
  </si>
  <si>
    <t>So we're going to appreciate Jingyun Dagu, the music form with Beijing local characteristics.</t>
  </si>
  <si>
    <t>Let's begin with the instruments that provide an intuitive approach to know Jingyun Dagu.</t>
  </si>
  <si>
    <t>tvE=</t>
  </si>
  <si>
    <t>There comes the representative rhythm of Jingyun Dagu in the prelude called “seven traditional beats”.</t>
  </si>
  <si>
    <t>tvmI.</t>
  </si>
  <si>
    <t>tmI!</t>
  </si>
  <si>
    <t>tvmI!</t>
  </si>
  <si>
    <t>There're two sounds in this rhythm, “boom” and “che”. They refer to beating the different parts of the drum.</t>
  </si>
  <si>
    <t xml:space="preserve">(untranslated/incomprehensible)        </t>
  </si>
  <si>
    <t xml:space="preserve">(untranslated/incomprehensible) </t>
  </si>
  <si>
    <t>[Ss are grabbing for their chopsticks under the seats]</t>
  </si>
  <si>
    <t>Knock the two chopsticks refer to “boom” and beat the cardboard refers to “che”.</t>
  </si>
  <si>
    <t>S1</t>
  </si>
  <si>
    <t>S2</t>
  </si>
  <si>
    <t>(T talks to Student S1)</t>
  </si>
  <si>
    <t xml:space="preserve">[practice individually] </t>
  </si>
  <si>
    <t>[S1+2 are performing]</t>
  </si>
  <si>
    <t xml:space="preserve">[applause] </t>
  </si>
  <si>
    <t>[playing the rhythm]</t>
  </si>
  <si>
    <t>[going back to their seats]</t>
  </si>
  <si>
    <t>S1/2</t>
  </si>
  <si>
    <t>We are going to beat the “seven traditional beats” again, to the accompaniment of a piece of music.</t>
  </si>
  <si>
    <t>The instrument we just saw on the screen is the main instrument used to accompany in Jingyun Dagu.</t>
  </si>
  <si>
    <t>(untranslated/incomprehensible)</t>
  </si>
  <si>
    <t>Nowadays many students don't know much about our traditional instruments.</t>
  </si>
  <si>
    <t>To be more specific, this is the bigger three-string, which is prevalent in the north.</t>
  </si>
  <si>
    <t xml:space="preserve">Three-string(a three - stringed plucked instrument) has a very long history that can date back to Qin Dynasty. It has a long fingerboard, and the body is traditionally made from snakeskin stretched over a rounded rectangular resonator. It's hard to keep intonation stability for there's no fret, which is different from Chinese lute. But it is especially suitable for playing glissando which can foil the melody better. </t>
  </si>
  <si>
    <t xml:space="preserve">Does anyone want to become our three-string player and pluck the strings? </t>
  </si>
  <si>
    <t>smI.</t>
  </si>
  <si>
    <t>[raises hand]</t>
  </si>
  <si>
    <t>[sits down]</t>
  </si>
  <si>
    <t>[T and Class are singing the three notes]</t>
  </si>
  <si>
    <t>[T sings the three notes during the S is playing them]</t>
  </si>
  <si>
    <t>[plays alternate strings]</t>
  </si>
  <si>
    <t>[shows S how to play, according to her singing]</t>
  </si>
  <si>
    <t>smIr.</t>
  </si>
  <si>
    <t>[plays strings in order of the singing line]</t>
  </si>
  <si>
    <t>Three-strings is widely used in many sorts of Quyi, such as Xihe Dagu, Meihua Dagu and Beijing Qinshu. It's absolutely necessary because it embodies the style of Quyi.</t>
  </si>
  <si>
    <t>There is a piece of melody that is a fixed prelude to Jingyun Dagu. It always turns to this piece in the end of the prelude in everysong of Jingyun Dagu. Then the singer could start.</t>
  </si>
  <si>
    <t>[T goes to the computer and changes the screen]</t>
  </si>
  <si>
    <t>[plays one string]</t>
  </si>
  <si>
    <t>I'll play two pieces of different preludes of Quyi and please tell me which one is Jingyun Dagu's.</t>
  </si>
  <si>
    <t xml:space="preserve">We've talked a lot about the instruments but that were not all. </t>
  </si>
  <si>
    <t xml:space="preserve">The singing is very important. </t>
  </si>
  <si>
    <t xml:space="preserve">You might think that Jingyun Dagu is simple in form. So it's more difficult to make a dramatic performance with such a simple from.  It asks the singer to reach a very high level of singing, speaking and acting. </t>
  </si>
  <si>
    <t>Then we are going to focus on the singing of Jingyun Dagu. I chose a song that borrowed music from Jingyun Dagu: Younger generations are to reconstruct our land.</t>
  </si>
  <si>
    <t>The whole land is ravaged by war 
Folks filled with hatred against invaders. 
Full-moon night we're still not reunited
No peace across a land of flower fragrance 
My blood is boiling despite silence
The fabric filled with mother's affection
A sacrifice made for the motherland
Younger generations are to reconstruct our land</t>
  </si>
  <si>
    <t>[stands up]</t>
  </si>
  <si>
    <t xml:space="preserve">tvE=? </t>
  </si>
  <si>
    <t>Do you know who is the author of the well-know novel the same title with the TV series?</t>
  </si>
  <si>
    <t>The composer believes that this theme song's content should reflect the culture of Beijing, because Beijing is Lao She's hometown and the TV series is talking about the story of a family in Beijing. Furthermore, Lao She was very fond of Jingyun Dagu. So the composer decided to borrow the tune of Jingyun Dagu to compose the song. This song was well-known after the release of the TV series that year and many people started to know and fell in love with Jingyun Dagu.</t>
  </si>
  <si>
    <t>Then, let's just choose one sentence to learn how to sing this song in the right style.</t>
  </si>
  <si>
    <t>The last. Fine, most of you choose this one: Younger generations are to reconstruct our land.</t>
  </si>
  <si>
    <t>It is the core content of the whole song. The dissemination and inheritance of Chinese drama and Quyi are oral teaching that inspires true understanding within.</t>
  </si>
  <si>
    <t>Turns</t>
  </si>
  <si>
    <t>teacher</t>
  </si>
  <si>
    <t>students</t>
  </si>
  <si>
    <t>R</t>
  </si>
  <si>
    <t>all</t>
  </si>
  <si>
    <t>ssmR=+</t>
  </si>
  <si>
    <t>[music is playing from computer "Younger generations are to reconstruct our land"]</t>
  </si>
  <si>
    <t xml:space="preserve">( ) </t>
  </si>
  <si>
    <t>(incomprehensible)</t>
  </si>
  <si>
    <t>[points at student]</t>
  </si>
  <si>
    <t>tvE?</t>
  </si>
  <si>
    <t xml:space="preserve">Oh, singing through the clenched back teeth so you can hear the words. clearly. The enunciation. </t>
  </si>
  <si>
    <t>tvR.+</t>
  </si>
  <si>
    <t>We were just singing it easily. But you should know that singing is the backbone of Jingyun Dagu. It is strict with enunciation, force, taste and breath. As that girl mentioned, the enunciation is very important here.</t>
  </si>
  <si>
    <t xml:space="preserve">tvbI. </t>
  </si>
  <si>
    <t>Next we're going to sing this sentence still by syllable, from initials to finals.</t>
  </si>
  <si>
    <t>[sing together]</t>
  </si>
  <si>
    <t>The way we just did is called “spell-singing” which is used in many kinds of opera and Quyi. By this way, we can make sure that the voice-ries can be far enough and the voice is mellow and full. You can have much clearer sound with full breath besides the enunciation.</t>
  </si>
  <si>
    <t>[practicing individually the gesture of each tone]</t>
  </si>
  <si>
    <t>tvR</t>
  </si>
  <si>
    <t xml:space="preserve">tvmI. </t>
  </si>
  <si>
    <t>ssvmR=</t>
  </si>
  <si>
    <t>[sings]</t>
  </si>
  <si>
    <t>[T sings]</t>
  </si>
  <si>
    <t>[imitate the syllables shown by the T]</t>
  </si>
  <si>
    <t>Now singing instead of reading, and see what the relationship between the melody's direction and the tone of each word and gesticulate is still required.</t>
  </si>
  <si>
    <t>[are reading and gesturing the tone of each word]</t>
  </si>
  <si>
    <t>[presents the first syllables]</t>
  </si>
  <si>
    <t>[sings the first syllables]</t>
  </si>
  <si>
    <t>[are singing the tones of each word]</t>
  </si>
  <si>
    <t>What do you think about the relationship between the melody's direction and the tones?</t>
  </si>
  <si>
    <t>Its aim is to keep the enunciation clearly. Because Quyi is an art of language. Quyi is always performed in the local dialect. It became an admixture of singing and narration because its singing is based on speaking. So Quyi is the art consisting mainly of talking and singing. The admixture of talking and singing is the core of its artistic harm. So we can find its singing is based on speaking. Only singing with clear articulation and a mellow and full tune can be heard well.</t>
  </si>
  <si>
    <t>[are sitting straight]</t>
  </si>
  <si>
    <t>Actually the enunciation is just one aspect of singing. There are lots of other aspects such as vocalization, breath, timbre and so on. Mr. Bai Fengming, a well-known Jingyun Dagu singer, made a summary of the aesthetic aims of Jingyun Dagu: “clearly speaking, powerful words, moving sound and charming timbre”. It shows that lingering charm and emotions are both required in performance. Not only impressed people by the content but also move people by emotion.</t>
  </si>
  <si>
    <t>Yusheng Luo,who is the original of Younger generations are to reconstruct our land was also a famous Jingyun Dagu singer. She was nearly seventy when she recorded this song. That was the first time she went into recording studio and also the first time to sing to the accompaniment of a symphony orchestra. When the performance ended, the room was silent. Suddenly, the people broke into a stormy applause. Everyone in the recording studio was all amazed by the wonderful performances. While listening to Yusheng Luo, the king of singing, still gesticulating the tone of each word. Feel “singing the tone based on that of the word” again.</t>
  </si>
  <si>
    <t>The whole land is ravaged by war
Folks filled with hatred against invaders.
Full-moon night we're still not reunited
No peace across a land of flower fragrance 
My blood is boiling despite silence 
The fabric filled with mother's affection
A sacrifice made for the motherland
Younger generations are to reconstruct our land</t>
  </si>
  <si>
    <t>ssbR.</t>
  </si>
  <si>
    <t>I believe that we are moved not only by her great artistic talent but also the full range of emotions she showed in this song. So express emotions by sound and impressing the audience by emotions is the highest level of Quyi.</t>
  </si>
  <si>
    <t>Yusheng Luo had dedicated her life to make innovations in Jingyun Dagu on the basis of predecessors. Finally, she created a style of her own called Luo’s style of singing.</t>
  </si>
  <si>
    <t>What we will be doing is to make a comparison of Baoquan Liu, the pioneer of Jingyun Dagu, with Yusheng Luo.</t>
  </si>
  <si>
    <t>[turns on a tape]</t>
  </si>
  <si>
    <t>[sit and listen/or not]</t>
  </si>
  <si>
    <t>It was three o'clock in the morning. The sun raised just above the Fusang trees.</t>
  </si>
  <si>
    <t>[one can listen to the other singer]</t>
  </si>
  <si>
    <t>[presents the style of Baoquan Liu]</t>
  </si>
  <si>
    <t>[presents the style of Yusheng Luo]</t>
  </si>
  <si>
    <t xml:space="preserve">What's the difference? </t>
  </si>
  <si>
    <t>Describe it.</t>
  </si>
  <si>
    <t>[presents to style of Baoquan Liu]</t>
  </si>
  <si>
    <t>This girl said smooth because Yusheng Luo had developed the lyricism of Jingyun Dagu that made it sounds more melodious and lyric.</t>
  </si>
  <si>
    <t>Then we will learn one sentence of a classical work, which is also the representative work of Luo's style. That is: "It was three o'clock in the morning."</t>
  </si>
  <si>
    <t>[text is shown on screen]</t>
  </si>
  <si>
    <t>ssvbmR=</t>
  </si>
  <si>
    <t>tvI</t>
  </si>
  <si>
    <t>[sings the first two tones]</t>
  </si>
  <si>
    <t>You can sing it now but remember to speak the rhyme just like the student said: “singing the words through clenched back teeth.”</t>
  </si>
  <si>
    <t>[sings the words]</t>
  </si>
  <si>
    <t xml:space="preserve">tvI </t>
  </si>
  <si>
    <t>[sing] "It was three o'clock in the morning. The sun raised just above the Fusang trees."</t>
  </si>
  <si>
    <t>In order to have a full experienced of it we will beat the “seven traditional beats” in prelude and sing this sentence once.</t>
  </si>
  <si>
    <t>[play the rhythm from the beginning of the lesson]</t>
  </si>
  <si>
    <t>[starts video]</t>
  </si>
  <si>
    <t>[playing the rhythm with their chopsticks to the music]</t>
  </si>
  <si>
    <t>[sing]</t>
  </si>
  <si>
    <t>[starts music]</t>
  </si>
  <si>
    <t>How can you identify that?</t>
  </si>
  <si>
    <t xml:space="preserve">The second. Right. </t>
  </si>
  <si>
    <t>The first is a misleading one. Also in Beijing. But it is to the accompaniment of Yangqin. This is called Beijing Qinshu.</t>
  </si>
  <si>
    <t>[shows an rap figurine]</t>
  </si>
  <si>
    <t>[no reaction]</t>
  </si>
  <si>
    <t>This figurine proves that Quyi appeared in the Eastern Han Dynasty two thousand years ago. It includes more than 400 sorts of particular styles of arts until today.Quyi is always playing a special and important role in the preservation and development of our heritage. The three epics of heroes from minorities were inherited by Oraltransmission. And three of Four Great Classical Novels in our country were written according to the Quyi performance. There are also many elements of Quyi reflected in famous litterateurs' worksJingyun Dagu is a kind of Quyi and reflects Beijing culture, which is deeply rooted in the ordinary life. So we know it is a really charming art form.</t>
  </si>
  <si>
    <t>At the end of this class, I want you to make a sentence and try to sing it out in Jingyun Dagu's style.</t>
  </si>
  <si>
    <t>svR-.</t>
  </si>
  <si>
    <t xml:space="preserve">Anyone else? </t>
  </si>
  <si>
    <t>Poem is ok, too. Choose one sentence from it.</t>
  </si>
  <si>
    <t>sbR.</t>
  </si>
  <si>
    <t>sbr+</t>
  </si>
  <si>
    <t>[raises her hand]</t>
  </si>
  <si>
    <t>[shows no reaction]</t>
  </si>
  <si>
    <t>[picks one student]</t>
  </si>
  <si>
    <t>[sits down again]</t>
  </si>
  <si>
    <t>[sings recommended words in Jungyun Dagu's style]</t>
  </si>
  <si>
    <t>[singing what teacher is showing]</t>
  </si>
  <si>
    <t>[conducting the melody]</t>
  </si>
  <si>
    <t>Right, let's do it once more and end with the “seven traditional beats”. We end with the perfect choice of that girl.</t>
  </si>
  <si>
    <t>[singing] "You can't know the beauty of spring without going into the garden."</t>
  </si>
  <si>
    <t xml:space="preserve">tsmmI. </t>
  </si>
  <si>
    <t xml:space="preserve">ssvR. </t>
  </si>
  <si>
    <t>[sings]
It was three o'clock in the morning.
The sun raised just above the Fusang trees.
I looked up and saw stars.
A myriad of stars were shining overhead.
But they lost their brightness in the end.</t>
  </si>
  <si>
    <t>[spend applause]</t>
  </si>
  <si>
    <t>[picks one student (S1)]</t>
  </si>
  <si>
    <t>[goes to the drum]</t>
  </si>
  <si>
    <t>[picks another student (S2)]</t>
  </si>
  <si>
    <t>[goes to another drum]</t>
  </si>
  <si>
    <t>[play the rhythm during the video]</t>
  </si>
  <si>
    <t>[put their chopsticks under their seats]</t>
  </si>
  <si>
    <t>I.</t>
  </si>
  <si>
    <t>I?</t>
  </si>
  <si>
    <t>I!</t>
  </si>
  <si>
    <t>R.</t>
  </si>
  <si>
    <t>R+</t>
  </si>
  <si>
    <t>R-</t>
  </si>
  <si>
    <t>R=</t>
  </si>
  <si>
    <t>Ir</t>
  </si>
  <si>
    <t>R!</t>
  </si>
  <si>
    <t>R?</t>
  </si>
  <si>
    <t>Instruction, coordination or rebuke</t>
  </si>
  <si>
    <t>Testing konwoledge or skills</t>
  </si>
  <si>
    <t>Developing knowledge or skills</t>
  </si>
  <si>
    <t>Reflecting</t>
  </si>
  <si>
    <t>Total</t>
  </si>
  <si>
    <t>Number of Encounters</t>
  </si>
  <si>
    <t>Encounters with evidenced shared understanding</t>
  </si>
  <si>
    <t>Percentage of turns using musical modalities among encounters with completed topics</t>
  </si>
  <si>
    <t>[some Ss answer in the room/without giving sign]</t>
  </si>
  <si>
    <t xml:space="preserve">This is a famous music form of Quyi called Jingyun Dagu, which is popular in Beijing and Tianjin. </t>
  </si>
  <si>
    <t>Today we're going to learn about it.</t>
  </si>
  <si>
    <t>[practicing individually]</t>
  </si>
  <si>
    <t>[presents the rhythm on the drum]</t>
  </si>
  <si>
    <t>[turns to the PPT]</t>
  </si>
  <si>
    <t>[starts a video]</t>
  </si>
  <si>
    <t>(some SS answer in the room/without giving sign) (untranslated/incomprehensible)</t>
  </si>
  <si>
    <t>t</t>
  </si>
  <si>
    <t>v</t>
  </si>
  <si>
    <t>b</t>
  </si>
  <si>
    <t>m</t>
  </si>
  <si>
    <t>[gives a sign to stand up]</t>
  </si>
  <si>
    <t>It's a two-sided leather flat drum nailed by 100 nails. It could be called “Shugu”.</t>
  </si>
  <si>
    <t>tmbR-!</t>
  </si>
  <si>
    <t>[T/SS are listening]</t>
  </si>
  <si>
    <t>[returns to her seat]</t>
  </si>
  <si>
    <t>8Second prelude is playing]</t>
  </si>
  <si>
    <t>[T turns on one prelude]</t>
  </si>
  <si>
    <t>[answering in Class] Lao She</t>
  </si>
  <si>
    <t>[turns on the music]</t>
  </si>
  <si>
    <t>Please think about the mood of the music and choose which sentence you want to learn most. And we'll learn it later.</t>
  </si>
  <si>
    <t>The material? Exterior and timbre are quite different between “Kuaiban” and this one. It's “shuban”. Another name is “tanban” for it's made from ebony.</t>
  </si>
  <si>
    <t>[T and Ss are singing the song]</t>
  </si>
  <si>
    <t>tes</t>
  </si>
  <si>
    <t>dev</t>
  </si>
  <si>
    <t>inst</t>
  </si>
  <si>
    <t>ref</t>
  </si>
  <si>
    <t>test</t>
  </si>
  <si>
    <t>ins</t>
  </si>
  <si>
    <t>(ssvR.)</t>
  </si>
  <si>
    <t xml:space="preserve">ins+ </t>
  </si>
  <si>
    <t>ins+</t>
  </si>
  <si>
    <t>test+</t>
  </si>
  <si>
    <t>dev+</t>
  </si>
  <si>
    <t xml:space="preserve">ssmR+/Ir. </t>
  </si>
  <si>
    <t>tvIR.</t>
  </si>
  <si>
    <t>tssbE+</t>
  </si>
  <si>
    <t>sbI?</t>
  </si>
  <si>
    <t>E.</t>
  </si>
  <si>
    <t>E=</t>
  </si>
  <si>
    <t>E-</t>
  </si>
  <si>
    <t>E?</t>
  </si>
  <si>
    <t>E+</t>
  </si>
  <si>
    <t xml:space="preserve">Die originalen Transkripte sind entnommen aus: 
Wallbaum, Christopher (Hg.) (2018a): Additional Material for the Bavaria-lesson. In: Christopher Wallbaum (Hg.): Comparing international music lessons on video. Hildesheim, Zürich, New York: Georg Olms Verlag (Schriften / Hochschule für Musik und Theater "Felix Mendelssohn Bartholdy" Leipzig, 14). Online verfügbar unter http://research.uni-leipzig.de/inkvid/COMPARING/index.htm.
Die Bearbeitung erfolgte auf Grundlage der Transkriptionen in:
Kuritz, Meta-Elisabeth (2019): Untersuchung der Dialogstruktur in einer Musikstunde in Peking nach dem Kodierungssystem von Olle Zandén. Hochschule für Musik und Theater "Felix Mendelssohn Bartholdy" Leipzig. unveröffentlichtes Manuskript.
Urheber der Kodierungen und Formatierung:
Max Giebel 
Leipzig, Juli 2019 </t>
  </si>
  <si>
    <t>Codes</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</si>
</sst>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9"/>
      <color theme="1"/>
      <name val="Courier New"/>
      <family val="3"/>
    </font>
    <font>
      <b/>
      <sz val="9"/>
      <color theme="1"/>
      <name val="Courier New"/>
      <family val="3"/>
    </font>
    <font>
      <i/>
      <sz val="9"/>
      <color theme="1"/>
      <name val="Courier New"/>
      <family val="3"/>
    </font>
    <font>
      <b/>
      <sz val="11"/>
      <color rgb="FF3F3F3F"/>
      <name val="Calibri"/>
      <family val="2"/>
      <scheme val="minor"/>
    </font>
    <font>
      <b/>
      <sz val="11"/>
      <color rgb="FFFA7D00"/>
      <name val="Calibri"/>
      <family val="2"/>
      <scheme val="minor"/>
    </font>
    <font>
      <sz val="11"/>
      <color theme="1"/>
      <name val="NeueHaasGroteskDisp Pro"/>
      <family val="2"/>
    </font>
    <font>
      <sz val="11"/>
      <color rgb="FF3F3F3F"/>
      <name val="NeueHaasGroteskDisp Pro Md"/>
      <family val="2"/>
    </font>
    <font>
      <sz val="11"/>
      <color theme="0"/>
      <name val="NeueHaasGroteskDisp Pro Md"/>
      <family val="2"/>
    </font>
    <font>
      <sz val="11"/>
      <color theme="0"/>
      <name val="NeueHaasGroteskDisp Pro"/>
      <family val="2"/>
    </font>
    <font>
      <sz val="11"/>
      <name val="NeueHaasGroteskDisp Pro Md"/>
      <family val="2"/>
    </font>
    <font>
      <sz val="11"/>
      <color theme="1"/>
      <name val="Adobe Garamond Pro"/>
      <family val="1"/>
    </font>
    <font>
      <b/>
      <sz val="8.5"/>
      <color theme="1"/>
      <name val="Courier New"/>
      <family val="3"/>
    </font>
    <font>
      <sz val="11"/>
      <color theme="1"/>
      <name val="Source Code Pro Medium"/>
      <family val="3"/>
    </font>
    <font>
      <sz val="8"/>
      <name val="Calibri"/>
      <family val="2"/>
      <scheme val="minor"/>
    </font>
  </fonts>
  <fills count="8">
    <fill>
      <patternFill patternType="none"/>
    </fill>
    <fill>
      <patternFill patternType="gray125"/>
    </fill>
    <fill>
      <patternFill patternType="solid">
        <fgColor rgb="FFF2F2F2"/>
      </patternFill>
    </fill>
    <fill>
      <patternFill patternType="solid">
        <fgColor rgb="FFFFFF00"/>
        <bgColor indexed="64"/>
      </patternFill>
    </fill>
    <fill>
      <patternFill patternType="solid">
        <fgColor theme="2" tint="-9.9978637043366805E-2"/>
        <bgColor indexed="64"/>
      </patternFill>
    </fill>
    <fill>
      <patternFill patternType="solid">
        <fgColor theme="2" tint="-0.749992370372631"/>
        <bgColor indexed="64"/>
      </patternFill>
    </fill>
    <fill>
      <patternFill patternType="solid">
        <fgColor theme="0"/>
        <bgColor indexed="64"/>
      </patternFill>
    </fill>
    <fill>
      <patternFill patternType="solid">
        <fgColor theme="2"/>
        <bgColor indexed="64"/>
      </patternFill>
    </fill>
  </fills>
  <borders count="26">
    <border>
      <left/>
      <right/>
      <top/>
      <bottom/>
      <diagonal/>
    </border>
    <border>
      <left/>
      <right/>
      <top/>
      <bottom style="medium">
        <color auto="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ashDotDot">
        <color auto="1"/>
      </bottom>
      <diagonal/>
    </border>
    <border>
      <left style="thin">
        <color rgb="FF3F3F3F"/>
      </left>
      <right style="thin">
        <color rgb="FF3F3F3F"/>
      </right>
      <top style="thin">
        <color auto="1"/>
      </top>
      <bottom style="double">
        <color auto="1"/>
      </bottom>
      <diagonal/>
    </border>
    <border>
      <left style="thin">
        <color rgb="FF7F7F7F"/>
      </left>
      <right style="thin">
        <color rgb="FF7F7F7F"/>
      </right>
      <top/>
      <bottom style="thin">
        <color rgb="FF7F7F7F"/>
      </bottom>
      <diagonal/>
    </border>
    <border>
      <left style="thin">
        <color rgb="FF3F3F3F"/>
      </left>
      <right style="thin">
        <color rgb="FF3F3F3F"/>
      </right>
      <top/>
      <bottom style="thin">
        <color rgb="FF3F3F3F"/>
      </bottom>
      <diagonal/>
    </border>
    <border>
      <left/>
      <right style="thin">
        <color rgb="FF3F3F3F"/>
      </right>
      <top/>
      <bottom style="thin">
        <color rgb="FF3F3F3F"/>
      </bottom>
      <diagonal/>
    </border>
    <border>
      <left/>
      <right style="thin">
        <color rgb="FF3F3F3F"/>
      </right>
      <top style="thin">
        <color rgb="FF3F3F3F"/>
      </top>
      <bottom style="thin">
        <color rgb="FF3F3F3F"/>
      </bottom>
      <diagonal/>
    </border>
    <border>
      <left/>
      <right style="thin">
        <color rgb="FF3F3F3F"/>
      </right>
      <top style="thin">
        <color auto="1"/>
      </top>
      <bottom style="double">
        <color auto="1"/>
      </bottom>
      <diagonal/>
    </border>
    <border>
      <left/>
      <right style="thin">
        <color rgb="FF7F7F7F"/>
      </right>
      <top/>
      <bottom style="thin">
        <color rgb="FF7F7F7F"/>
      </bottom>
      <diagonal/>
    </border>
    <border>
      <left/>
      <right style="medium">
        <color auto="1"/>
      </right>
      <top/>
      <bottom/>
      <diagonal/>
    </border>
    <border>
      <left/>
      <right style="medium">
        <color auto="1"/>
      </right>
      <top/>
      <bottom style="medium">
        <color auto="1"/>
      </bottom>
      <diagonal/>
    </border>
    <border>
      <left style="thin">
        <color rgb="FF3F3F3F"/>
      </left>
      <right style="medium">
        <color auto="1"/>
      </right>
      <top/>
      <bottom style="thin">
        <color rgb="FF3F3F3F"/>
      </bottom>
      <diagonal/>
    </border>
    <border>
      <left style="thin">
        <color rgb="FF3F3F3F"/>
      </left>
      <right style="medium">
        <color auto="1"/>
      </right>
      <top style="thin">
        <color rgb="FF3F3F3F"/>
      </top>
      <bottom style="thin">
        <color rgb="FF3F3F3F"/>
      </bottom>
      <diagonal/>
    </border>
    <border>
      <left style="thin">
        <color rgb="FF3F3F3F"/>
      </left>
      <right style="medium">
        <color auto="1"/>
      </right>
      <top style="thin">
        <color auto="1"/>
      </top>
      <bottom style="double">
        <color auto="1"/>
      </bottom>
      <diagonal/>
    </border>
    <border>
      <left style="thin">
        <color auto="1"/>
      </left>
      <right style="thin">
        <color auto="1"/>
      </right>
      <top style="thin">
        <color auto="1"/>
      </top>
      <bottom style="thin">
        <color auto="1"/>
      </bottom>
      <diagonal/>
    </border>
    <border>
      <left/>
      <right/>
      <top/>
      <bottom style="dashDot">
        <color auto="1"/>
      </bottom>
      <diagonal/>
    </border>
    <border>
      <left/>
      <right/>
      <top style="dashDot">
        <color auto="1"/>
      </top>
      <bottom/>
      <diagonal/>
    </border>
    <border>
      <left/>
      <right style="dashDot">
        <color auto="1"/>
      </right>
      <top style="dashDot">
        <color auto="1"/>
      </top>
      <bottom/>
      <diagonal/>
    </border>
    <border>
      <left/>
      <right style="dashDot">
        <color auto="1"/>
      </right>
      <top/>
      <bottom/>
      <diagonal/>
    </border>
    <border>
      <left/>
      <right style="dashDot">
        <color auto="1"/>
      </right>
      <top/>
      <bottom style="dashDot">
        <color auto="1"/>
      </bottom>
      <diagonal/>
    </border>
    <border>
      <left/>
      <right/>
      <top style="dashDot">
        <color auto="1"/>
      </top>
      <bottom style="double">
        <color auto="1"/>
      </bottom>
      <diagonal/>
    </border>
    <border>
      <left style="thin">
        <color auto="1"/>
      </left>
      <right/>
      <top style="thin">
        <color auto="1"/>
      </top>
      <bottom/>
      <diagonal/>
    </border>
    <border>
      <left style="thin">
        <color auto="1"/>
      </left>
      <right style="medium">
        <color auto="1"/>
      </right>
      <top style="thin">
        <color auto="1"/>
      </top>
      <bottom/>
      <diagonal/>
    </border>
  </borders>
  <cellStyleXfs count="3">
    <xf numFmtId="0" fontId="0" fillId="0" borderId="0"/>
    <xf numFmtId="0" fontId="4" fillId="2" borderId="3" applyNumberFormat="0" applyAlignment="0" applyProtection="0"/>
    <xf numFmtId="0" fontId="5" fillId="2" borderId="2" applyNumberFormat="0" applyAlignment="0" applyProtection="0"/>
  </cellStyleXfs>
  <cellXfs count="62">
    <xf numFmtId="0" fontId="0" fillId="0" borderId="0" xfId="0"/>
    <xf numFmtId="0" fontId="1" fillId="0" borderId="0" xfId="0" applyFont="1" applyBorder="1"/>
    <xf numFmtId="0" fontId="1" fillId="0" borderId="0" xfId="0" applyFont="1" applyBorder="1" applyAlignment="1">
      <alignment horizontal="center" vertical="top" wrapText="1"/>
    </xf>
    <xf numFmtId="0" fontId="0" fillId="0" borderId="0" xfId="0" applyAlignment="1"/>
    <xf numFmtId="0" fontId="6" fillId="0" borderId="0" xfId="0" applyFont="1"/>
    <xf numFmtId="0" fontId="7" fillId="4" borderId="3" xfId="1" applyFont="1" applyFill="1"/>
    <xf numFmtId="0" fontId="10" fillId="4" borderId="6" xfId="2" applyFont="1" applyFill="1" applyBorder="1"/>
    <xf numFmtId="0" fontId="7" fillId="4" borderId="5" xfId="1" applyFont="1" applyFill="1" applyBorder="1"/>
    <xf numFmtId="0" fontId="7" fillId="4" borderId="7" xfId="1" applyFont="1" applyFill="1" applyBorder="1"/>
    <xf numFmtId="0" fontId="8" fillId="5" borderId="1" xfId="0" applyFont="1" applyFill="1" applyBorder="1"/>
    <xf numFmtId="0" fontId="7" fillId="4" borderId="8" xfId="1" applyFont="1" applyFill="1" applyBorder="1"/>
    <xf numFmtId="0" fontId="7" fillId="4" borderId="9" xfId="1" applyFont="1" applyFill="1" applyBorder="1"/>
    <xf numFmtId="0" fontId="7" fillId="4" borderId="10" xfId="1" applyFont="1" applyFill="1" applyBorder="1"/>
    <xf numFmtId="0" fontId="10" fillId="4" borderId="11" xfId="2" applyFont="1" applyFill="1" applyBorder="1"/>
    <xf numFmtId="0" fontId="8" fillId="5" borderId="13" xfId="0" applyFont="1" applyFill="1" applyBorder="1"/>
    <xf numFmtId="0" fontId="10" fillId="4" borderId="14" xfId="1" applyFont="1" applyFill="1" applyBorder="1"/>
    <xf numFmtId="0" fontId="9" fillId="5" borderId="12" xfId="0" applyFont="1" applyFill="1" applyBorder="1"/>
    <xf numFmtId="0" fontId="10" fillId="4" borderId="15" xfId="1" applyFont="1" applyFill="1" applyBorder="1"/>
    <xf numFmtId="0" fontId="10" fillId="4" borderId="16" xfId="1" applyFont="1" applyFill="1" applyBorder="1"/>
    <xf numFmtId="0" fontId="10" fillId="4" borderId="12" xfId="0" applyFont="1" applyFill="1" applyBorder="1"/>
    <xf numFmtId="0" fontId="2" fillId="0" borderId="1" xfId="0" applyFont="1" applyBorder="1" applyAlignment="1">
      <alignment horizontal="center" vertical="top" wrapText="1"/>
    </xf>
    <xf numFmtId="0" fontId="1" fillId="0" borderId="0" xfId="0" applyFont="1" applyBorder="1" applyAlignment="1">
      <alignment horizontal="center" vertical="top"/>
    </xf>
    <xf numFmtId="21" fontId="1" fillId="0" borderId="0" xfId="0" applyNumberFormat="1" applyFont="1" applyBorder="1" applyAlignment="1">
      <alignment horizontal="center" vertical="top" wrapText="1"/>
    </xf>
    <xf numFmtId="21" fontId="1" fillId="0" borderId="4" xfId="0" applyNumberFormat="1" applyFont="1" applyBorder="1" applyAlignment="1">
      <alignment horizontal="center" vertical="top" wrapText="1"/>
    </xf>
    <xf numFmtId="0" fontId="1" fillId="0" borderId="4" xfId="0" applyFont="1" applyBorder="1" applyAlignment="1">
      <alignment horizontal="center" vertical="top" wrapText="1"/>
    </xf>
    <xf numFmtId="0" fontId="2" fillId="0" borderId="1" xfId="0" applyFont="1" applyBorder="1" applyAlignment="1">
      <alignment horizontal="left" vertical="top" wrapText="1"/>
    </xf>
    <xf numFmtId="0" fontId="1" fillId="0" borderId="0" xfId="0" applyFont="1" applyBorder="1" applyAlignment="1">
      <alignment horizontal="left" vertical="top"/>
    </xf>
    <xf numFmtId="0" fontId="10" fillId="4" borderId="12" xfId="1" applyFont="1" applyFill="1" applyBorder="1"/>
    <xf numFmtId="0" fontId="1" fillId="0" borderId="4"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Alignment="1">
      <alignment horizontal="left" vertical="top"/>
    </xf>
    <xf numFmtId="0" fontId="1" fillId="3" borderId="0" xfId="0" applyFont="1" applyFill="1" applyAlignment="1">
      <alignment horizontal="left" vertical="top"/>
    </xf>
    <xf numFmtId="0" fontId="1" fillId="0" borderId="4" xfId="0" applyFont="1" applyBorder="1" applyAlignment="1">
      <alignment horizontal="left" vertical="top" wrapText="1"/>
    </xf>
    <xf numFmtId="0" fontId="3" fillId="0" borderId="0" xfId="0" applyFont="1" applyBorder="1" applyAlignment="1">
      <alignment horizontal="left" vertical="top" wrapText="1"/>
    </xf>
    <xf numFmtId="0" fontId="12" fillId="0" borderId="1" xfId="0" applyFont="1" applyBorder="1" applyAlignment="1">
      <alignment horizontal="center"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wrapText="1"/>
    </xf>
    <xf numFmtId="0" fontId="1" fillId="0" borderId="18" xfId="0" applyFont="1" applyBorder="1" applyAlignment="1">
      <alignment horizontal="left" vertical="top" wrapText="1"/>
    </xf>
    <xf numFmtId="0" fontId="1" fillId="0" borderId="18" xfId="0" applyFont="1" applyBorder="1" applyAlignment="1">
      <alignment horizontal="center" vertical="top" wrapText="1"/>
    </xf>
    <xf numFmtId="0" fontId="1" fillId="0" borderId="18" xfId="0" applyFont="1" applyBorder="1" applyAlignment="1">
      <alignment horizontal="left" vertical="top"/>
    </xf>
    <xf numFmtId="21" fontId="1" fillId="0" borderId="18" xfId="0" applyNumberFormat="1" applyFont="1" applyBorder="1" applyAlignment="1">
      <alignment horizontal="center" vertical="top" wrapText="1"/>
    </xf>
    <xf numFmtId="0" fontId="1" fillId="0" borderId="19" xfId="0" applyFont="1" applyBorder="1" applyAlignment="1">
      <alignment horizontal="left" vertical="top" wrapText="1"/>
    </xf>
    <xf numFmtId="21" fontId="1" fillId="0" borderId="19" xfId="0" applyNumberFormat="1" applyFont="1" applyBorder="1" applyAlignment="1">
      <alignment horizontal="center" vertical="top" wrapText="1"/>
    </xf>
    <xf numFmtId="0" fontId="1" fillId="0" borderId="19" xfId="0" applyFont="1" applyBorder="1" applyAlignment="1">
      <alignment horizontal="center" vertical="top" wrapText="1"/>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1" fillId="6" borderId="22" xfId="0" applyFont="1" applyFill="1" applyBorder="1" applyAlignment="1">
      <alignment horizontal="left" vertical="top"/>
    </xf>
    <xf numFmtId="0" fontId="1" fillId="0" borderId="0" xfId="0" applyFont="1" applyAlignment="1">
      <alignment horizontal="left" vertical="top" wrapText="1"/>
    </xf>
    <xf numFmtId="0" fontId="1" fillId="3" borderId="18" xfId="0" applyFont="1" applyFill="1" applyBorder="1" applyAlignment="1">
      <alignment horizontal="left" vertical="top"/>
    </xf>
    <xf numFmtId="0" fontId="1" fillId="0" borderId="23" xfId="0" applyFont="1" applyBorder="1" applyAlignment="1">
      <alignment horizontal="left" vertical="top"/>
    </xf>
    <xf numFmtId="0" fontId="1" fillId="0" borderId="23" xfId="0" applyFont="1" applyBorder="1" applyAlignment="1">
      <alignment horizontal="center" vertical="top"/>
    </xf>
    <xf numFmtId="0" fontId="9" fillId="5" borderId="24" xfId="1" applyFont="1" applyFill="1" applyBorder="1"/>
    <xf numFmtId="0" fontId="7" fillId="4" borderId="0" xfId="1" applyFont="1" applyFill="1" applyBorder="1"/>
    <xf numFmtId="0" fontId="9" fillId="5" borderId="25" xfId="1" applyFont="1" applyFill="1" applyBorder="1"/>
    <xf numFmtId="0" fontId="1" fillId="0" borderId="0" xfId="0" applyFont="1" applyBorder="1" applyAlignment="1">
      <alignment horizontal="left" vertical="top" wrapText="1"/>
    </xf>
    <xf numFmtId="0" fontId="1" fillId="0" borderId="0" xfId="0" applyFont="1" applyBorder="1" applyAlignment="1">
      <alignment horizontal="center"/>
    </xf>
    <xf numFmtId="0" fontId="11" fillId="0" borderId="17" xfId="0" applyFont="1" applyBorder="1" applyAlignment="1">
      <alignment horizontal="center" vertical="center" wrapText="1"/>
    </xf>
    <xf numFmtId="0" fontId="0" fillId="0" borderId="17" xfId="0" applyBorder="1" applyAlignment="1">
      <alignment horizontal="center"/>
    </xf>
    <xf numFmtId="0" fontId="11" fillId="4" borderId="17" xfId="0" applyFont="1" applyFill="1" applyBorder="1" applyAlignment="1">
      <alignment horizontal="center" wrapText="1"/>
    </xf>
    <xf numFmtId="0" fontId="11" fillId="4" borderId="17" xfId="0" applyFont="1" applyFill="1" applyBorder="1" applyAlignment="1">
      <alignment horizontal="center" vertical="center" wrapText="1"/>
    </xf>
    <xf numFmtId="0" fontId="13" fillId="7" borderId="0" xfId="0" applyFont="1" applyFill="1" applyAlignment="1">
      <alignment horizontal="left" vertical="top" wrapText="1"/>
    </xf>
  </cellXfs>
  <cellStyles count="3">
    <cellStyle name="Ausgabe" xfId="1" builtinId="21"/>
    <cellStyle name="Berechnung" xfId="2" builtinId="22"/>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sheetPr>
  <dimension ref="A3:J414"/>
  <sheetViews>
    <sheetView tabSelected="1" view="pageLayout" zoomScale="115" zoomScaleNormal="145" zoomScalePageLayoutView="145" workbookViewId="0"/>
  </sheetViews>
  <sheetFormatPr baseColWidth="10" defaultRowHeight="11" x14ac:dyDescent="0"/>
  <cols>
    <col min="1" max="1" width="4.5" style="26" customWidth="1"/>
    <col min="2" max="2" width="9" style="21" bestFit="1" customWidth="1"/>
    <col min="3" max="3" width="5" style="21" bestFit="1" customWidth="1"/>
    <col min="4" max="4" width="64.6640625" style="26" customWidth="1"/>
    <col min="5" max="5" width="7.5" style="30" customWidth="1"/>
    <col min="6" max="16384" width="10.83203125" style="1"/>
  </cols>
  <sheetData>
    <row r="3" spans="1:10" ht="28.5" customHeight="1" thickBot="1">
      <c r="A3" s="25" t="s">
        <v>265</v>
      </c>
      <c r="B3" s="20" t="s">
        <v>266</v>
      </c>
      <c r="C3" s="34" t="s">
        <v>267</v>
      </c>
      <c r="D3" s="25" t="s">
        <v>268</v>
      </c>
      <c r="E3" s="30" t="s">
        <v>496</v>
      </c>
    </row>
    <row r="4" spans="1:10">
      <c r="A4" s="29">
        <f>ROW()-1</f>
        <v>3</v>
      </c>
      <c r="B4" s="2"/>
      <c r="C4" s="2" t="s">
        <v>0</v>
      </c>
      <c r="D4" s="29" t="s">
        <v>463</v>
      </c>
      <c r="E4" s="30" t="s">
        <v>276</v>
      </c>
      <c r="F4" s="56" t="s">
        <v>483</v>
      </c>
      <c r="G4" s="1" t="s">
        <v>480</v>
      </c>
      <c r="H4" s="1" t="s">
        <v>475</v>
      </c>
      <c r="I4" s="1" t="s">
        <v>476</v>
      </c>
      <c r="J4" s="1" t="s">
        <v>478</v>
      </c>
    </row>
    <row r="5" spans="1:10">
      <c r="A5" s="55">
        <f t="shared" ref="A5:A68" si="0">ROW()-1</f>
        <v>4</v>
      </c>
      <c r="B5" s="22">
        <v>3.4722222222222222E-5</v>
      </c>
      <c r="C5" s="2" t="s">
        <v>0</v>
      </c>
      <c r="D5" s="29" t="s">
        <v>2</v>
      </c>
      <c r="E5" s="30" t="s">
        <v>1</v>
      </c>
      <c r="F5" s="56"/>
    </row>
    <row r="6" spans="1:10">
      <c r="A6" s="55">
        <f t="shared" si="0"/>
        <v>5</v>
      </c>
      <c r="B6" s="22">
        <v>4.6296296296296294E-5</v>
      </c>
      <c r="C6" s="2" t="s">
        <v>3</v>
      </c>
      <c r="D6" s="29" t="s">
        <v>4</v>
      </c>
      <c r="E6" s="30" t="s">
        <v>278</v>
      </c>
      <c r="F6" s="56"/>
    </row>
    <row r="7" spans="1:10">
      <c r="A7" s="55">
        <f t="shared" si="0"/>
        <v>6</v>
      </c>
      <c r="B7" s="2"/>
      <c r="C7" s="2" t="s">
        <v>269</v>
      </c>
      <c r="D7" s="29" t="s">
        <v>5</v>
      </c>
      <c r="E7" s="30" t="s">
        <v>6</v>
      </c>
      <c r="F7" s="56"/>
    </row>
    <row r="8" spans="1:10">
      <c r="A8" s="55">
        <f t="shared" si="0"/>
        <v>7</v>
      </c>
      <c r="B8" s="22">
        <v>5.7870370370370366E-5</v>
      </c>
      <c r="C8" s="2" t="s">
        <v>0</v>
      </c>
      <c r="D8" s="29" t="s">
        <v>7</v>
      </c>
      <c r="E8" s="30" t="s">
        <v>28</v>
      </c>
      <c r="F8" s="56"/>
    </row>
    <row r="9" spans="1:10">
      <c r="A9" s="55">
        <f t="shared" si="0"/>
        <v>8</v>
      </c>
      <c r="B9" s="22">
        <v>8.1018518518518516E-5</v>
      </c>
      <c r="C9" s="2" t="s">
        <v>3</v>
      </c>
      <c r="D9" s="29" t="s">
        <v>9</v>
      </c>
      <c r="E9" s="30" t="s">
        <v>282</v>
      </c>
      <c r="F9" s="56"/>
    </row>
    <row r="10" spans="1:10">
      <c r="A10" s="55">
        <f t="shared" si="0"/>
        <v>9</v>
      </c>
      <c r="B10" s="22">
        <v>1.0416666666666667E-4</v>
      </c>
      <c r="C10" s="2" t="s">
        <v>0</v>
      </c>
      <c r="D10" s="29" t="s">
        <v>11</v>
      </c>
      <c r="E10" s="30" t="s">
        <v>246</v>
      </c>
      <c r="F10" s="56"/>
    </row>
    <row r="11" spans="1:10">
      <c r="A11" s="55">
        <f t="shared" si="0"/>
        <v>10</v>
      </c>
      <c r="B11" s="38"/>
      <c r="C11" s="38" t="s">
        <v>269</v>
      </c>
      <c r="D11" s="37" t="s">
        <v>12</v>
      </c>
      <c r="E11" s="39" t="s">
        <v>6</v>
      </c>
      <c r="F11" s="56"/>
    </row>
    <row r="12" spans="1:10">
      <c r="A12" s="55">
        <f t="shared" si="0"/>
        <v>11</v>
      </c>
      <c r="B12" s="22">
        <v>1.273148148148148E-4</v>
      </c>
      <c r="C12" s="2" t="s">
        <v>0</v>
      </c>
      <c r="D12" s="29" t="s">
        <v>13</v>
      </c>
      <c r="E12" s="30" t="s">
        <v>167</v>
      </c>
    </row>
    <row r="13" spans="1:10" ht="22">
      <c r="A13" s="55">
        <f t="shared" si="0"/>
        <v>12</v>
      </c>
      <c r="B13" s="22">
        <v>1.8518518518518518E-4</v>
      </c>
      <c r="C13" s="2" t="s">
        <v>0</v>
      </c>
      <c r="D13" s="37" t="s">
        <v>14</v>
      </c>
      <c r="E13" s="39" t="s">
        <v>167</v>
      </c>
    </row>
    <row r="14" spans="1:10">
      <c r="A14" s="55">
        <f t="shared" si="0"/>
        <v>13</v>
      </c>
      <c r="B14" s="42">
        <v>2.4305555555555552E-4</v>
      </c>
      <c r="C14" s="43" t="s">
        <v>0</v>
      </c>
      <c r="D14" s="29" t="s">
        <v>15</v>
      </c>
      <c r="E14" s="30" t="s">
        <v>1</v>
      </c>
    </row>
    <row r="15" spans="1:10" ht="66">
      <c r="A15" s="55">
        <f t="shared" si="0"/>
        <v>14</v>
      </c>
      <c r="B15" s="22">
        <v>6.7129629629629625E-4</v>
      </c>
      <c r="C15" s="2" t="s">
        <v>0</v>
      </c>
      <c r="D15" s="29" t="s">
        <v>425</v>
      </c>
      <c r="E15" s="30" t="s">
        <v>164</v>
      </c>
    </row>
    <row r="16" spans="1:10">
      <c r="A16" s="55">
        <f t="shared" si="0"/>
        <v>15</v>
      </c>
      <c r="B16" s="38"/>
      <c r="C16" s="38" t="s">
        <v>269</v>
      </c>
      <c r="D16" s="37" t="s">
        <v>426</v>
      </c>
      <c r="E16" s="39" t="s">
        <v>281</v>
      </c>
    </row>
    <row r="17" spans="1:6">
      <c r="A17" s="55">
        <f t="shared" si="0"/>
        <v>16</v>
      </c>
      <c r="B17" s="22">
        <v>1.3194444444444443E-3</v>
      </c>
      <c r="C17" s="2" t="s">
        <v>0</v>
      </c>
      <c r="D17" s="29" t="s">
        <v>17</v>
      </c>
      <c r="E17" s="30" t="s">
        <v>277</v>
      </c>
    </row>
    <row r="18" spans="1:6">
      <c r="A18" s="55">
        <f t="shared" si="0"/>
        <v>17</v>
      </c>
      <c r="B18" s="22">
        <v>1.3310185185185185E-3</v>
      </c>
      <c r="C18" s="2" t="s">
        <v>0</v>
      </c>
      <c r="D18" s="29" t="s">
        <v>18</v>
      </c>
      <c r="E18" s="30" t="s">
        <v>19</v>
      </c>
    </row>
    <row r="19" spans="1:6">
      <c r="A19" s="55">
        <f t="shared" si="0"/>
        <v>18</v>
      </c>
      <c r="B19" s="2"/>
      <c r="C19" s="2" t="s">
        <v>269</v>
      </c>
      <c r="D19" s="29" t="s">
        <v>306</v>
      </c>
      <c r="E19" s="30" t="s">
        <v>37</v>
      </c>
    </row>
    <row r="20" spans="1:6">
      <c r="A20" s="55">
        <f t="shared" si="0"/>
        <v>19</v>
      </c>
      <c r="B20" s="40">
        <v>1.4004629629629629E-3</v>
      </c>
      <c r="C20" s="38" t="s">
        <v>0</v>
      </c>
      <c r="D20" s="37" t="s">
        <v>20</v>
      </c>
      <c r="E20" s="39" t="s">
        <v>28</v>
      </c>
    </row>
    <row r="21" spans="1:6" ht="22">
      <c r="A21" s="55">
        <f t="shared" si="0"/>
        <v>20</v>
      </c>
      <c r="B21" s="22">
        <v>1.4467592592592594E-3</v>
      </c>
      <c r="C21" s="2" t="s">
        <v>0</v>
      </c>
      <c r="D21" s="29" t="s">
        <v>452</v>
      </c>
      <c r="E21" s="30" t="s">
        <v>167</v>
      </c>
    </row>
    <row r="22" spans="1:6">
      <c r="A22" s="55">
        <f t="shared" si="0"/>
        <v>21</v>
      </c>
      <c r="B22" s="40"/>
      <c r="C22" s="38" t="s">
        <v>0</v>
      </c>
      <c r="D22" s="37" t="s">
        <v>453</v>
      </c>
      <c r="E22" s="39" t="s">
        <v>8</v>
      </c>
    </row>
    <row r="23" spans="1:6" ht="12" customHeight="1">
      <c r="A23" s="55">
        <f t="shared" si="0"/>
        <v>22</v>
      </c>
      <c r="B23" s="22">
        <v>1.5624999999999999E-3</v>
      </c>
      <c r="C23" s="2" t="s">
        <v>0</v>
      </c>
      <c r="D23" s="29" t="s">
        <v>23</v>
      </c>
      <c r="E23" s="30" t="s">
        <v>1</v>
      </c>
      <c r="F23" s="1" t="s">
        <v>484</v>
      </c>
    </row>
    <row r="24" spans="1:6">
      <c r="A24" s="55">
        <f t="shared" si="0"/>
        <v>23</v>
      </c>
      <c r="B24" s="40">
        <v>1.6087962962962963E-3</v>
      </c>
      <c r="C24" s="38" t="s">
        <v>270</v>
      </c>
      <c r="D24" s="37" t="s">
        <v>24</v>
      </c>
      <c r="E24" s="39" t="s">
        <v>282</v>
      </c>
    </row>
    <row r="25" spans="1:6" ht="22">
      <c r="A25" s="55">
        <f t="shared" si="0"/>
        <v>24</v>
      </c>
      <c r="B25" s="22">
        <v>1.6550925925925926E-3</v>
      </c>
      <c r="C25" s="2" t="s">
        <v>0</v>
      </c>
      <c r="D25" s="29" t="s">
        <v>283</v>
      </c>
      <c r="E25" s="30" t="s">
        <v>8</v>
      </c>
    </row>
    <row r="26" spans="1:6" ht="22">
      <c r="A26" s="55">
        <f t="shared" si="0"/>
        <v>25</v>
      </c>
      <c r="B26" s="22">
        <v>1.7592592592592592E-3</v>
      </c>
      <c r="C26" s="2" t="s">
        <v>0</v>
      </c>
      <c r="D26" s="29" t="s">
        <v>284</v>
      </c>
      <c r="E26" s="30" t="s">
        <v>167</v>
      </c>
    </row>
    <row r="27" spans="1:6">
      <c r="A27" s="55">
        <f t="shared" si="0"/>
        <v>26</v>
      </c>
      <c r="B27" s="42">
        <v>1.8055555555555557E-3</v>
      </c>
      <c r="C27" s="43" t="s">
        <v>0</v>
      </c>
      <c r="D27" s="41" t="s">
        <v>25</v>
      </c>
      <c r="E27" s="44" t="s">
        <v>19</v>
      </c>
      <c r="F27" s="1" t="s">
        <v>476</v>
      </c>
    </row>
    <row r="28" spans="1:6">
      <c r="A28" s="55">
        <f t="shared" si="0"/>
        <v>27</v>
      </c>
      <c r="B28" s="2"/>
      <c r="C28" s="2" t="s">
        <v>269</v>
      </c>
      <c r="D28" s="35" t="s">
        <v>451</v>
      </c>
      <c r="E28" s="45" t="s">
        <v>37</v>
      </c>
    </row>
    <row r="29" spans="1:6">
      <c r="A29" s="55">
        <f t="shared" si="0"/>
        <v>28</v>
      </c>
      <c r="B29" s="22">
        <v>1.8750000000000001E-3</v>
      </c>
      <c r="C29" s="2" t="s">
        <v>0</v>
      </c>
      <c r="D29" s="35" t="s">
        <v>26</v>
      </c>
      <c r="E29" s="45" t="s">
        <v>356</v>
      </c>
    </row>
    <row r="30" spans="1:6" ht="22">
      <c r="A30" s="55">
        <f t="shared" si="0"/>
        <v>29</v>
      </c>
      <c r="B30" s="40">
        <v>1.8865740740740742E-3</v>
      </c>
      <c r="C30" s="38" t="s">
        <v>0</v>
      </c>
      <c r="D30" s="37" t="s">
        <v>464</v>
      </c>
      <c r="E30" s="46" t="s">
        <v>28</v>
      </c>
    </row>
    <row r="31" spans="1:6">
      <c r="A31" s="55">
        <f t="shared" si="0"/>
        <v>30</v>
      </c>
      <c r="B31" s="42">
        <v>1.9791666666666668E-3</v>
      </c>
      <c r="C31" s="43" t="s">
        <v>0</v>
      </c>
      <c r="D31" s="41" t="s">
        <v>29</v>
      </c>
      <c r="E31" s="44" t="s">
        <v>19</v>
      </c>
      <c r="F31" s="1" t="s">
        <v>479</v>
      </c>
    </row>
    <row r="32" spans="1:6" ht="22">
      <c r="A32" s="55">
        <f t="shared" si="0"/>
        <v>31</v>
      </c>
      <c r="B32" s="2"/>
      <c r="C32" s="2" t="s">
        <v>269</v>
      </c>
      <c r="D32" s="35" t="s">
        <v>458</v>
      </c>
      <c r="E32" s="45" t="s">
        <v>37</v>
      </c>
    </row>
    <row r="33" spans="1:6">
      <c r="A33" s="55">
        <f t="shared" si="0"/>
        <v>32</v>
      </c>
      <c r="B33" s="22">
        <v>2.0370370370370373E-3</v>
      </c>
      <c r="C33" s="2" t="s">
        <v>0</v>
      </c>
      <c r="D33" s="35" t="s">
        <v>30</v>
      </c>
      <c r="E33" s="45" t="s">
        <v>285</v>
      </c>
    </row>
    <row r="34" spans="1:6">
      <c r="A34" s="55">
        <f t="shared" si="0"/>
        <v>33</v>
      </c>
      <c r="B34" s="22">
        <v>2.0601851851851853E-3</v>
      </c>
      <c r="C34" s="2" t="s">
        <v>0</v>
      </c>
      <c r="D34" s="35" t="s">
        <v>31</v>
      </c>
      <c r="E34" s="45" t="s">
        <v>32</v>
      </c>
    </row>
    <row r="35" spans="1:6">
      <c r="A35" s="55">
        <f t="shared" si="0"/>
        <v>34</v>
      </c>
      <c r="B35" s="40">
        <v>2.0833333333333333E-3</v>
      </c>
      <c r="C35" s="38" t="s">
        <v>0</v>
      </c>
      <c r="D35" s="37" t="s">
        <v>33</v>
      </c>
      <c r="E35" s="46" t="s">
        <v>28</v>
      </c>
    </row>
    <row r="36" spans="1:6">
      <c r="A36" s="55">
        <f t="shared" si="0"/>
        <v>35</v>
      </c>
      <c r="B36" s="2"/>
      <c r="C36" s="2"/>
      <c r="D36" s="29" t="s">
        <v>34</v>
      </c>
      <c r="E36" s="30" t="s">
        <v>16</v>
      </c>
    </row>
    <row r="37" spans="1:6">
      <c r="A37" s="55">
        <f t="shared" si="0"/>
        <v>36</v>
      </c>
      <c r="B37" s="42">
        <v>2.1296296296296298E-3</v>
      </c>
      <c r="C37" s="43" t="s">
        <v>0</v>
      </c>
      <c r="D37" s="41" t="s">
        <v>35</v>
      </c>
      <c r="E37" s="44" t="s">
        <v>19</v>
      </c>
      <c r="F37" s="1" t="s">
        <v>476</v>
      </c>
    </row>
    <row r="38" spans="1:6">
      <c r="A38" s="55">
        <f t="shared" si="0"/>
        <v>37</v>
      </c>
      <c r="B38" s="22">
        <v>2.1527777777777778E-3</v>
      </c>
      <c r="C38" s="2" t="s">
        <v>269</v>
      </c>
      <c r="D38" s="35" t="s">
        <v>36</v>
      </c>
      <c r="E38" s="45" t="s">
        <v>37</v>
      </c>
    </row>
    <row r="39" spans="1:6">
      <c r="A39" s="55">
        <f t="shared" si="0"/>
        <v>38</v>
      </c>
      <c r="B39" s="22">
        <v>2.1759259259259258E-3</v>
      </c>
      <c r="C39" s="2" t="s">
        <v>0</v>
      </c>
      <c r="D39" s="35" t="s">
        <v>38</v>
      </c>
      <c r="E39" s="45" t="s">
        <v>32</v>
      </c>
    </row>
    <row r="40" spans="1:6" ht="33">
      <c r="A40" s="55">
        <f t="shared" si="0"/>
        <v>39</v>
      </c>
      <c r="B40" s="40">
        <v>2.2106481481481478E-3</v>
      </c>
      <c r="C40" s="38" t="s">
        <v>0</v>
      </c>
      <c r="D40" s="37" t="s">
        <v>473</v>
      </c>
      <c r="E40" s="47" t="s">
        <v>28</v>
      </c>
    </row>
    <row r="41" spans="1:6">
      <c r="A41" s="55">
        <f t="shared" si="0"/>
        <v>40</v>
      </c>
      <c r="B41" s="22">
        <v>2.3379629629629631E-3</v>
      </c>
      <c r="C41" s="2" t="s">
        <v>0</v>
      </c>
      <c r="D41" s="29" t="s">
        <v>40</v>
      </c>
      <c r="E41" s="30" t="s">
        <v>19</v>
      </c>
      <c r="F41" s="1" t="s">
        <v>484</v>
      </c>
    </row>
    <row r="42" spans="1:6">
      <c r="A42" s="55">
        <f t="shared" si="0"/>
        <v>41</v>
      </c>
      <c r="B42" s="22">
        <v>2.3726851851851851E-3</v>
      </c>
      <c r="C42" s="2" t="s">
        <v>0</v>
      </c>
      <c r="D42" s="29" t="s">
        <v>41</v>
      </c>
      <c r="E42" s="30" t="s">
        <v>19</v>
      </c>
    </row>
    <row r="43" spans="1:6">
      <c r="A43" s="55">
        <f t="shared" si="0"/>
        <v>42</v>
      </c>
      <c r="B43" s="22">
        <v>2.4189814814814816E-3</v>
      </c>
      <c r="C43" s="2" t="s">
        <v>269</v>
      </c>
      <c r="D43" s="29" t="s">
        <v>42</v>
      </c>
      <c r="E43" s="30" t="s">
        <v>10</v>
      </c>
    </row>
    <row r="44" spans="1:6">
      <c r="A44" s="55">
        <f t="shared" si="0"/>
        <v>43</v>
      </c>
      <c r="B44" s="23">
        <v>2.4421296296296296E-3</v>
      </c>
      <c r="C44" s="24" t="s">
        <v>0</v>
      </c>
      <c r="D44" s="32" t="s">
        <v>44</v>
      </c>
      <c r="E44" s="28" t="s">
        <v>27</v>
      </c>
    </row>
    <row r="45" spans="1:6" ht="22">
      <c r="A45" s="55">
        <f t="shared" si="0"/>
        <v>44</v>
      </c>
      <c r="B45" s="22">
        <v>2.4537037037037036E-3</v>
      </c>
      <c r="C45" s="2" t="s">
        <v>0</v>
      </c>
      <c r="D45" s="29" t="s">
        <v>286</v>
      </c>
      <c r="E45" s="30" t="s">
        <v>8</v>
      </c>
    </row>
    <row r="46" spans="1:6">
      <c r="A46" s="55">
        <f t="shared" si="0"/>
        <v>45</v>
      </c>
      <c r="B46" s="23">
        <v>2.5462962962962961E-3</v>
      </c>
      <c r="C46" s="24" t="s">
        <v>0</v>
      </c>
      <c r="D46" s="32" t="s">
        <v>45</v>
      </c>
      <c r="E46" s="28" t="s">
        <v>287</v>
      </c>
    </row>
    <row r="47" spans="1:6">
      <c r="A47" s="55">
        <f t="shared" si="0"/>
        <v>46</v>
      </c>
      <c r="B47" s="22">
        <v>2.6041666666666665E-3</v>
      </c>
      <c r="C47" s="2" t="s">
        <v>0</v>
      </c>
      <c r="D47" s="29" t="s">
        <v>46</v>
      </c>
      <c r="E47" s="30" t="s">
        <v>1</v>
      </c>
      <c r="F47" s="1" t="s">
        <v>484</v>
      </c>
    </row>
    <row r="48" spans="1:6">
      <c r="A48" s="55">
        <f t="shared" si="0"/>
        <v>47</v>
      </c>
      <c r="B48" s="22">
        <v>2.627314814814815E-3</v>
      </c>
      <c r="C48" s="2" t="s">
        <v>0</v>
      </c>
      <c r="D48" s="29" t="s">
        <v>47</v>
      </c>
      <c r="E48" s="30" t="s">
        <v>289</v>
      </c>
    </row>
    <row r="49" spans="1:6">
      <c r="A49" s="55">
        <f t="shared" si="0"/>
        <v>48</v>
      </c>
      <c r="B49" s="22">
        <v>2.6620370370370374E-3</v>
      </c>
      <c r="C49" s="2" t="s">
        <v>270</v>
      </c>
      <c r="D49" s="29" t="s">
        <v>48</v>
      </c>
      <c r="E49" s="30" t="s">
        <v>218</v>
      </c>
    </row>
    <row r="50" spans="1:6">
      <c r="A50" s="55">
        <f t="shared" si="0"/>
        <v>49</v>
      </c>
      <c r="B50" s="23">
        <v>2.685185185185185E-3</v>
      </c>
      <c r="C50" s="24" t="s">
        <v>0</v>
      </c>
      <c r="D50" s="32" t="s">
        <v>49</v>
      </c>
      <c r="E50" s="28" t="s">
        <v>58</v>
      </c>
    </row>
    <row r="51" spans="1:6">
      <c r="A51" s="55">
        <f t="shared" si="0"/>
        <v>50</v>
      </c>
      <c r="B51" s="2"/>
      <c r="C51" s="2" t="s">
        <v>0</v>
      </c>
      <c r="D51" s="29" t="s">
        <v>51</v>
      </c>
      <c r="E51" s="30" t="s">
        <v>19</v>
      </c>
      <c r="F51" s="1" t="s">
        <v>484</v>
      </c>
    </row>
    <row r="52" spans="1:6" ht="22">
      <c r="A52" s="55">
        <f t="shared" si="0"/>
        <v>51</v>
      </c>
      <c r="B52" s="22">
        <v>2.7430555555555559E-3</v>
      </c>
      <c r="C52" s="2" t="s">
        <v>271</v>
      </c>
      <c r="D52" s="29" t="s">
        <v>52</v>
      </c>
      <c r="E52" s="30" t="s">
        <v>37</v>
      </c>
    </row>
    <row r="53" spans="1:6">
      <c r="A53" s="55">
        <f t="shared" si="0"/>
        <v>52</v>
      </c>
      <c r="B53" s="23">
        <v>2.7546296296296294E-3</v>
      </c>
      <c r="C53" s="24" t="s">
        <v>0</v>
      </c>
      <c r="D53" s="32" t="s">
        <v>53</v>
      </c>
      <c r="E53" s="28" t="s">
        <v>27</v>
      </c>
    </row>
    <row r="54" spans="1:6">
      <c r="A54" s="55">
        <f t="shared" si="0"/>
        <v>53</v>
      </c>
      <c r="B54" s="22">
        <v>2.7777777777777779E-3</v>
      </c>
      <c r="C54" s="2" t="s">
        <v>0</v>
      </c>
      <c r="D54" s="29" t="s">
        <v>54</v>
      </c>
      <c r="E54" s="30" t="s">
        <v>167</v>
      </c>
    </row>
    <row r="55" spans="1:6">
      <c r="A55" s="55">
        <f t="shared" si="0"/>
        <v>54</v>
      </c>
      <c r="B55" s="2"/>
      <c r="C55" s="2"/>
      <c r="D55" s="29" t="s">
        <v>455</v>
      </c>
      <c r="E55" s="30" t="s">
        <v>164</v>
      </c>
    </row>
    <row r="56" spans="1:6">
      <c r="A56" s="55">
        <f t="shared" si="0"/>
        <v>55</v>
      </c>
      <c r="B56" s="22">
        <v>2.8356481481481479E-3</v>
      </c>
      <c r="C56" s="2" t="s">
        <v>0</v>
      </c>
      <c r="D56" s="35" t="s">
        <v>55</v>
      </c>
      <c r="E56" s="26" t="s">
        <v>167</v>
      </c>
    </row>
    <row r="57" spans="1:6" ht="22">
      <c r="A57" s="55">
        <f t="shared" si="0"/>
        <v>56</v>
      </c>
      <c r="B57" s="42">
        <v>2.8587962962962963E-3</v>
      </c>
      <c r="C57" s="43" t="s">
        <v>0</v>
      </c>
      <c r="D57" s="41" t="s">
        <v>56</v>
      </c>
      <c r="E57" s="44" t="s">
        <v>1</v>
      </c>
      <c r="F57" s="1" t="s">
        <v>484</v>
      </c>
    </row>
    <row r="58" spans="1:6">
      <c r="A58" s="55">
        <f t="shared" si="0"/>
        <v>57</v>
      </c>
      <c r="B58" s="22">
        <v>2.8935185185185188E-3</v>
      </c>
      <c r="C58" s="2" t="s">
        <v>0</v>
      </c>
      <c r="D58" s="35" t="s">
        <v>47</v>
      </c>
      <c r="E58" s="45" t="s">
        <v>288</v>
      </c>
    </row>
    <row r="59" spans="1:6">
      <c r="A59" s="55">
        <f t="shared" si="0"/>
        <v>58</v>
      </c>
      <c r="B59" s="22">
        <v>2.9166666666666668E-3</v>
      </c>
      <c r="C59" s="2" t="s">
        <v>270</v>
      </c>
      <c r="D59" s="35" t="s">
        <v>48</v>
      </c>
      <c r="E59" s="45" t="s">
        <v>218</v>
      </c>
    </row>
    <row r="60" spans="1:6">
      <c r="A60" s="55">
        <f t="shared" si="0"/>
        <v>59</v>
      </c>
      <c r="B60" s="40">
        <v>2.9513888888888888E-3</v>
      </c>
      <c r="C60" s="38" t="s">
        <v>0</v>
      </c>
      <c r="D60" s="37" t="s">
        <v>57</v>
      </c>
      <c r="E60" s="46" t="s">
        <v>58</v>
      </c>
    </row>
    <row r="61" spans="1:6" ht="22">
      <c r="A61" s="55">
        <f t="shared" si="0"/>
        <v>60</v>
      </c>
      <c r="B61" s="22">
        <v>2.9745370370370373E-3</v>
      </c>
      <c r="C61" s="2" t="s">
        <v>0</v>
      </c>
      <c r="D61" s="29" t="s">
        <v>290</v>
      </c>
      <c r="E61" s="30" t="s">
        <v>8</v>
      </c>
    </row>
    <row r="62" spans="1:6">
      <c r="A62" s="55">
        <f t="shared" si="0"/>
        <v>61</v>
      </c>
      <c r="B62" s="22">
        <v>3.0555555555555557E-3</v>
      </c>
      <c r="C62" s="2" t="s">
        <v>0</v>
      </c>
      <c r="D62" s="29" t="s">
        <v>59</v>
      </c>
      <c r="E62" s="30" t="s">
        <v>1</v>
      </c>
    </row>
    <row r="63" spans="1:6">
      <c r="A63" s="55">
        <f t="shared" si="0"/>
        <v>62</v>
      </c>
      <c r="B63" s="2"/>
      <c r="C63" s="2" t="s">
        <v>0</v>
      </c>
      <c r="D63" s="29" t="s">
        <v>455</v>
      </c>
      <c r="E63" s="30" t="s">
        <v>16</v>
      </c>
    </row>
    <row r="64" spans="1:6">
      <c r="A64" s="55">
        <f t="shared" si="0"/>
        <v>63</v>
      </c>
      <c r="B64" s="42">
        <v>3.1249999999999997E-3</v>
      </c>
      <c r="C64" s="43" t="s">
        <v>0</v>
      </c>
      <c r="D64" s="41" t="s">
        <v>60</v>
      </c>
      <c r="E64" s="44" t="s">
        <v>19</v>
      </c>
      <c r="F64" s="1" t="s">
        <v>479</v>
      </c>
    </row>
    <row r="65" spans="1:6" ht="12.75" customHeight="1">
      <c r="A65" s="55">
        <f t="shared" si="0"/>
        <v>64</v>
      </c>
      <c r="B65" s="2"/>
      <c r="C65" s="2" t="s">
        <v>63</v>
      </c>
      <c r="D65" s="35" t="s">
        <v>292</v>
      </c>
      <c r="E65" s="45" t="s">
        <v>481</v>
      </c>
    </row>
    <row r="66" spans="1:6" ht="12.75" customHeight="1">
      <c r="A66" s="55">
        <f t="shared" si="0"/>
        <v>65</v>
      </c>
      <c r="B66" s="40">
        <v>3.1597222222222222E-3</v>
      </c>
      <c r="C66" s="38" t="s">
        <v>0</v>
      </c>
      <c r="D66" s="37" t="s">
        <v>61</v>
      </c>
      <c r="E66" s="46" t="s">
        <v>21</v>
      </c>
    </row>
    <row r="67" spans="1:6">
      <c r="A67" s="55">
        <f t="shared" si="0"/>
        <v>66</v>
      </c>
      <c r="B67" s="22">
        <v>3.2060185185185191E-3</v>
      </c>
      <c r="C67" s="2" t="s">
        <v>0</v>
      </c>
      <c r="D67" s="29" t="s">
        <v>62</v>
      </c>
      <c r="E67" s="30" t="s">
        <v>19</v>
      </c>
      <c r="F67" s="1" t="s">
        <v>479</v>
      </c>
    </row>
    <row r="68" spans="1:6">
      <c r="A68" s="55">
        <f t="shared" si="0"/>
        <v>67</v>
      </c>
      <c r="B68" s="2"/>
      <c r="C68" s="2" t="s">
        <v>63</v>
      </c>
      <c r="D68" s="29" t="s">
        <v>291</v>
      </c>
    </row>
    <row r="69" spans="1:6">
      <c r="A69" s="55">
        <f t="shared" ref="A69:A132" si="1">ROW()-1</f>
        <v>68</v>
      </c>
      <c r="B69" s="2"/>
      <c r="C69" s="2" t="s">
        <v>0</v>
      </c>
      <c r="D69" s="29" t="s">
        <v>64</v>
      </c>
      <c r="E69" s="30" t="s">
        <v>28</v>
      </c>
    </row>
    <row r="70" spans="1:6" ht="22">
      <c r="A70" s="55">
        <f t="shared" si="1"/>
        <v>69</v>
      </c>
      <c r="B70" s="23">
        <v>3.2523148148148151E-3</v>
      </c>
      <c r="C70" s="24" t="s">
        <v>0</v>
      </c>
      <c r="D70" s="32" t="s">
        <v>65</v>
      </c>
      <c r="E70" s="28" t="s">
        <v>167</v>
      </c>
    </row>
    <row r="71" spans="1:6" ht="22">
      <c r="A71" s="55">
        <f t="shared" si="1"/>
        <v>70</v>
      </c>
      <c r="B71" s="22">
        <v>3.3564814814814811E-3</v>
      </c>
      <c r="C71" s="2" t="s">
        <v>0</v>
      </c>
      <c r="D71" s="29" t="s">
        <v>66</v>
      </c>
      <c r="E71" s="30" t="s">
        <v>1</v>
      </c>
      <c r="F71" s="1" t="s">
        <v>482</v>
      </c>
    </row>
    <row r="72" spans="1:6">
      <c r="A72" s="55">
        <f t="shared" si="1"/>
        <v>71</v>
      </c>
      <c r="B72" s="2"/>
      <c r="C72" s="2" t="s">
        <v>269</v>
      </c>
      <c r="D72" s="29" t="s">
        <v>293</v>
      </c>
      <c r="E72" s="30" t="s">
        <v>6</v>
      </c>
    </row>
    <row r="73" spans="1:6" ht="22">
      <c r="A73" s="55">
        <f t="shared" si="1"/>
        <v>72</v>
      </c>
      <c r="B73" s="22">
        <v>3.472222222222222E-3</v>
      </c>
      <c r="C73" s="2" t="s">
        <v>0</v>
      </c>
      <c r="D73" s="29" t="s">
        <v>294</v>
      </c>
      <c r="E73" s="30" t="s">
        <v>246</v>
      </c>
    </row>
    <row r="74" spans="1:6">
      <c r="A74" s="55">
        <f t="shared" si="1"/>
        <v>73</v>
      </c>
      <c r="B74" s="22">
        <v>3.5648148148148154E-3</v>
      </c>
      <c r="C74" s="2" t="s">
        <v>0</v>
      </c>
      <c r="D74" s="29" t="s">
        <v>67</v>
      </c>
      <c r="E74" s="30" t="s">
        <v>8</v>
      </c>
    </row>
    <row r="75" spans="1:6">
      <c r="A75" s="55">
        <f t="shared" si="1"/>
        <v>74</v>
      </c>
      <c r="B75" s="24"/>
      <c r="C75" s="24" t="s">
        <v>269</v>
      </c>
      <c r="D75" s="32" t="s">
        <v>454</v>
      </c>
      <c r="E75" s="28" t="s">
        <v>218</v>
      </c>
    </row>
    <row r="76" spans="1:6">
      <c r="A76" s="55">
        <f t="shared" si="1"/>
        <v>75</v>
      </c>
      <c r="B76" s="2"/>
      <c r="C76" s="2" t="s">
        <v>0</v>
      </c>
      <c r="D76" s="29" t="s">
        <v>427</v>
      </c>
      <c r="E76" s="30" t="s">
        <v>276</v>
      </c>
      <c r="F76" s="1" t="s">
        <v>483</v>
      </c>
    </row>
    <row r="77" spans="1:6">
      <c r="A77" s="55">
        <f t="shared" si="1"/>
        <v>76</v>
      </c>
      <c r="B77" s="22">
        <v>3.9699074074074072E-3</v>
      </c>
      <c r="C77" s="2" t="s">
        <v>0</v>
      </c>
      <c r="D77" s="29" t="s">
        <v>70</v>
      </c>
      <c r="E77" s="30" t="s">
        <v>1</v>
      </c>
    </row>
    <row r="78" spans="1:6">
      <c r="A78" s="55">
        <f t="shared" si="1"/>
        <v>77</v>
      </c>
      <c r="B78" s="38"/>
      <c r="C78" s="38" t="s">
        <v>295</v>
      </c>
      <c r="D78" s="37" t="s">
        <v>428</v>
      </c>
      <c r="E78" s="39" t="s">
        <v>71</v>
      </c>
    </row>
    <row r="79" spans="1:6">
      <c r="A79" s="55">
        <f t="shared" si="1"/>
        <v>78</v>
      </c>
      <c r="B79" s="2"/>
      <c r="C79" s="2" t="s">
        <v>0</v>
      </c>
      <c r="D79" s="29" t="s">
        <v>429</v>
      </c>
      <c r="E79" s="30" t="s">
        <v>276</v>
      </c>
      <c r="F79" s="1" t="s">
        <v>483</v>
      </c>
    </row>
    <row r="80" spans="1:6">
      <c r="A80" s="55">
        <f t="shared" si="1"/>
        <v>79</v>
      </c>
      <c r="B80" s="22">
        <v>4.1319444444444442E-3</v>
      </c>
      <c r="C80" s="2" t="s">
        <v>0</v>
      </c>
      <c r="D80" s="29" t="s">
        <v>72</v>
      </c>
      <c r="E80" s="30" t="s">
        <v>1</v>
      </c>
    </row>
    <row r="81" spans="1:6">
      <c r="A81" s="55">
        <f t="shared" si="1"/>
        <v>80</v>
      </c>
      <c r="B81" s="38"/>
      <c r="C81" s="38" t="s">
        <v>296</v>
      </c>
      <c r="D81" s="37" t="s">
        <v>430</v>
      </c>
      <c r="E81" s="39" t="s">
        <v>71</v>
      </c>
    </row>
    <row r="82" spans="1:6">
      <c r="A82" s="55">
        <f t="shared" si="1"/>
        <v>81</v>
      </c>
      <c r="B82" s="2"/>
      <c r="C82" s="2" t="s">
        <v>0</v>
      </c>
      <c r="D82" s="33" t="s">
        <v>297</v>
      </c>
    </row>
    <row r="83" spans="1:6">
      <c r="A83" s="55">
        <f t="shared" si="1"/>
        <v>82</v>
      </c>
      <c r="B83" s="22">
        <v>4.2013888888888891E-3</v>
      </c>
      <c r="C83" s="2" t="s">
        <v>0</v>
      </c>
      <c r="D83" s="29" t="s">
        <v>73</v>
      </c>
      <c r="E83" s="30" t="s">
        <v>8</v>
      </c>
      <c r="F83" s="1" t="s">
        <v>483</v>
      </c>
    </row>
    <row r="84" spans="1:6">
      <c r="A84" s="55">
        <f t="shared" si="1"/>
        <v>83</v>
      </c>
      <c r="B84" s="38"/>
      <c r="C84" s="38" t="s">
        <v>295</v>
      </c>
      <c r="D84" s="37" t="s">
        <v>456</v>
      </c>
      <c r="E84" s="39" t="s">
        <v>71</v>
      </c>
    </row>
    <row r="85" spans="1:6">
      <c r="A85" s="55">
        <f t="shared" si="1"/>
        <v>84</v>
      </c>
      <c r="B85" s="2"/>
      <c r="C85" s="2" t="s">
        <v>0</v>
      </c>
      <c r="D85" s="33" t="s">
        <v>74</v>
      </c>
    </row>
    <row r="86" spans="1:6">
      <c r="A86" s="55">
        <f t="shared" si="1"/>
        <v>85</v>
      </c>
      <c r="B86" s="22">
        <v>4.2824074074074075E-3</v>
      </c>
      <c r="C86" s="2" t="s">
        <v>0</v>
      </c>
      <c r="D86" s="29" t="s">
        <v>75</v>
      </c>
      <c r="E86" s="30" t="s">
        <v>1</v>
      </c>
    </row>
    <row r="87" spans="1:6">
      <c r="A87" s="55">
        <f t="shared" si="1"/>
        <v>86</v>
      </c>
      <c r="B87" s="38"/>
      <c r="C87" s="38" t="s">
        <v>269</v>
      </c>
      <c r="D87" s="37" t="s">
        <v>298</v>
      </c>
      <c r="E87" s="39" t="s">
        <v>218</v>
      </c>
    </row>
    <row r="88" spans="1:6">
      <c r="A88" s="55">
        <f t="shared" si="1"/>
        <v>87</v>
      </c>
      <c r="B88" s="2"/>
      <c r="C88" s="2" t="s">
        <v>0</v>
      </c>
      <c r="D88" s="33" t="s">
        <v>76</v>
      </c>
    </row>
    <row r="89" spans="1:6">
      <c r="A89" s="55">
        <f t="shared" si="1"/>
        <v>88</v>
      </c>
      <c r="B89" s="22">
        <v>4.4907407407407405E-3</v>
      </c>
      <c r="C89" s="2" t="s">
        <v>0</v>
      </c>
      <c r="D89" s="29" t="s">
        <v>77</v>
      </c>
      <c r="E89" s="30" t="s">
        <v>1</v>
      </c>
    </row>
    <row r="90" spans="1:6">
      <c r="A90" s="55">
        <f t="shared" si="1"/>
        <v>89</v>
      </c>
      <c r="B90" s="2"/>
      <c r="C90" s="2" t="s">
        <v>0</v>
      </c>
      <c r="D90" s="33" t="s">
        <v>78</v>
      </c>
    </row>
    <row r="91" spans="1:6">
      <c r="A91" s="55">
        <f t="shared" si="1"/>
        <v>90</v>
      </c>
      <c r="B91" s="22">
        <v>4.5254629629629629E-3</v>
      </c>
      <c r="C91" s="2" t="s">
        <v>0</v>
      </c>
      <c r="D91" s="29" t="s">
        <v>79</v>
      </c>
      <c r="E91" s="30" t="s">
        <v>1</v>
      </c>
    </row>
    <row r="92" spans="1:6">
      <c r="A92" s="55">
        <f t="shared" si="1"/>
        <v>91</v>
      </c>
      <c r="B92" s="22">
        <v>4.6064814814814814E-3</v>
      </c>
      <c r="C92" s="2" t="s">
        <v>0</v>
      </c>
      <c r="D92" s="29" t="s">
        <v>80</v>
      </c>
      <c r="E92" s="30" t="s">
        <v>16</v>
      </c>
    </row>
    <row r="93" spans="1:6" ht="22">
      <c r="A93" s="55">
        <f t="shared" si="1"/>
        <v>92</v>
      </c>
      <c r="B93" s="2"/>
      <c r="C93" s="2" t="s">
        <v>303</v>
      </c>
      <c r="D93" s="26" t="s">
        <v>299</v>
      </c>
      <c r="E93" s="48" t="s">
        <v>486</v>
      </c>
    </row>
    <row r="94" spans="1:6">
      <c r="A94" s="55">
        <f t="shared" si="1"/>
        <v>93</v>
      </c>
      <c r="B94" s="22">
        <v>4.7800925925925919E-3</v>
      </c>
      <c r="C94" s="2" t="s">
        <v>0</v>
      </c>
      <c r="D94" s="29" t="s">
        <v>81</v>
      </c>
      <c r="E94" s="30" t="s">
        <v>487</v>
      </c>
    </row>
    <row r="95" spans="1:6">
      <c r="A95" s="55">
        <f t="shared" si="1"/>
        <v>94</v>
      </c>
      <c r="B95" s="2"/>
      <c r="C95" s="2" t="s">
        <v>270</v>
      </c>
      <c r="D95" s="29" t="s">
        <v>300</v>
      </c>
      <c r="E95" s="30" t="s">
        <v>488</v>
      </c>
    </row>
    <row r="96" spans="1:6">
      <c r="A96" s="55">
        <f t="shared" si="1"/>
        <v>95</v>
      </c>
      <c r="B96" s="2"/>
      <c r="C96" s="2" t="s">
        <v>0</v>
      </c>
      <c r="D96" s="33" t="s">
        <v>262</v>
      </c>
    </row>
    <row r="97" spans="1:6" ht="22">
      <c r="A97" s="55">
        <f t="shared" si="1"/>
        <v>96</v>
      </c>
      <c r="B97" s="22">
        <v>4.8148148148148152E-3</v>
      </c>
      <c r="C97" s="2" t="s">
        <v>0</v>
      </c>
      <c r="D97" s="29" t="s">
        <v>82</v>
      </c>
      <c r="E97" s="30" t="s">
        <v>28</v>
      </c>
    </row>
    <row r="98" spans="1:6">
      <c r="A98" s="55">
        <f t="shared" si="1"/>
        <v>97</v>
      </c>
      <c r="B98" s="23">
        <v>4.9074074074074072E-3</v>
      </c>
      <c r="C98" s="24" t="s">
        <v>0</v>
      </c>
      <c r="D98" s="32" t="s">
        <v>83</v>
      </c>
      <c r="E98" s="28" t="s">
        <v>8</v>
      </c>
    </row>
    <row r="99" spans="1:6">
      <c r="A99" s="55">
        <f t="shared" si="1"/>
        <v>98</v>
      </c>
      <c r="B99" s="22">
        <v>4.9768518518518521E-3</v>
      </c>
      <c r="C99" s="2" t="s">
        <v>0</v>
      </c>
      <c r="D99" s="29" t="s">
        <v>84</v>
      </c>
      <c r="E99" s="28" t="s">
        <v>1</v>
      </c>
    </row>
    <row r="100" spans="1:6">
      <c r="A100" s="55">
        <f t="shared" si="1"/>
        <v>99</v>
      </c>
      <c r="B100" s="22">
        <v>5.0115740740740737E-3</v>
      </c>
      <c r="C100" s="2" t="s">
        <v>0</v>
      </c>
      <c r="D100" s="29" t="s">
        <v>47</v>
      </c>
      <c r="E100" s="30" t="s">
        <v>288</v>
      </c>
      <c r="F100" s="1" t="s">
        <v>479</v>
      </c>
    </row>
    <row r="101" spans="1:6">
      <c r="A101" s="55">
        <f t="shared" si="1"/>
        <v>100</v>
      </c>
      <c r="B101" s="2"/>
      <c r="C101" s="2" t="s">
        <v>269</v>
      </c>
      <c r="D101" s="29" t="s">
        <v>301</v>
      </c>
      <c r="E101" s="30" t="s">
        <v>218</v>
      </c>
    </row>
    <row r="102" spans="1:6">
      <c r="A102" s="55">
        <f t="shared" si="1"/>
        <v>101</v>
      </c>
      <c r="B102" s="22">
        <v>5.1736111111111115E-3</v>
      </c>
      <c r="C102" s="2" t="s">
        <v>0</v>
      </c>
      <c r="D102" s="36" t="s">
        <v>85</v>
      </c>
      <c r="E102" s="26" t="s">
        <v>58</v>
      </c>
    </row>
    <row r="103" spans="1:6">
      <c r="A103" s="55">
        <f t="shared" si="1"/>
        <v>102</v>
      </c>
      <c r="B103" s="38"/>
      <c r="C103" s="38" t="s">
        <v>303</v>
      </c>
      <c r="D103" s="37" t="s">
        <v>302</v>
      </c>
      <c r="E103" s="39" t="s">
        <v>187</v>
      </c>
    </row>
    <row r="104" spans="1:6" ht="22">
      <c r="A104" s="55">
        <f t="shared" si="1"/>
        <v>103</v>
      </c>
      <c r="B104" s="22">
        <v>5.208333333333333E-3</v>
      </c>
      <c r="C104" s="2" t="s">
        <v>0</v>
      </c>
      <c r="D104" s="29" t="s">
        <v>304</v>
      </c>
      <c r="E104" s="30" t="s">
        <v>8</v>
      </c>
    </row>
    <row r="105" spans="1:6">
      <c r="A105" s="55">
        <f t="shared" si="1"/>
        <v>104</v>
      </c>
      <c r="B105" s="22">
        <v>5.3587962962962964E-3</v>
      </c>
      <c r="C105" s="2" t="s">
        <v>0</v>
      </c>
      <c r="D105" s="29" t="s">
        <v>86</v>
      </c>
      <c r="E105" s="30" t="s">
        <v>1</v>
      </c>
    </row>
    <row r="106" spans="1:6">
      <c r="A106" s="55">
        <f t="shared" si="1"/>
        <v>105</v>
      </c>
      <c r="B106" s="24"/>
      <c r="C106" s="24"/>
      <c r="D106" s="32" t="s">
        <v>457</v>
      </c>
      <c r="E106" s="28"/>
    </row>
    <row r="107" spans="1:6">
      <c r="A107" s="55">
        <f t="shared" si="1"/>
        <v>106</v>
      </c>
      <c r="B107" s="22">
        <v>5.4745370370370373E-3</v>
      </c>
      <c r="C107" s="2" t="s">
        <v>0</v>
      </c>
      <c r="D107" s="29" t="s">
        <v>87</v>
      </c>
      <c r="E107" s="30" t="s">
        <v>1</v>
      </c>
      <c r="F107" s="1" t="s">
        <v>484</v>
      </c>
    </row>
    <row r="108" spans="1:6">
      <c r="A108" s="55">
        <f t="shared" si="1"/>
        <v>107</v>
      </c>
      <c r="B108" s="2"/>
      <c r="C108" s="2" t="s">
        <v>269</v>
      </c>
      <c r="D108" s="29" t="s">
        <v>431</v>
      </c>
      <c r="E108" s="30" t="s">
        <v>218</v>
      </c>
    </row>
    <row r="109" spans="1:6">
      <c r="A109" s="55">
        <f t="shared" si="1"/>
        <v>108</v>
      </c>
      <c r="B109" s="22">
        <v>5.6018518518518518E-3</v>
      </c>
      <c r="C109" s="2" t="s">
        <v>0</v>
      </c>
      <c r="D109" s="29" t="s">
        <v>88</v>
      </c>
      <c r="E109" s="30" t="s">
        <v>21</v>
      </c>
    </row>
    <row r="110" spans="1:6">
      <c r="A110" s="55">
        <f t="shared" si="1"/>
        <v>109</v>
      </c>
      <c r="B110" s="23">
        <v>5.6481481481481478E-3</v>
      </c>
      <c r="C110" s="24" t="s">
        <v>0</v>
      </c>
      <c r="D110" s="32" t="s">
        <v>89</v>
      </c>
      <c r="E110" s="28" t="s">
        <v>28</v>
      </c>
    </row>
    <row r="111" spans="1:6" ht="12.75" customHeight="1">
      <c r="A111" s="55">
        <f t="shared" si="1"/>
        <v>110</v>
      </c>
      <c r="B111" s="22">
        <v>5.6828703703703702E-3</v>
      </c>
      <c r="C111" s="2" t="s">
        <v>0</v>
      </c>
      <c r="D111" s="29" t="s">
        <v>90</v>
      </c>
      <c r="E111" s="30" t="s">
        <v>1</v>
      </c>
      <c r="F111" s="1" t="s">
        <v>483</v>
      </c>
    </row>
    <row r="112" spans="1:6" ht="12.75" customHeight="1">
      <c r="A112" s="55">
        <f t="shared" si="1"/>
        <v>111</v>
      </c>
      <c r="B112" s="24"/>
      <c r="C112" s="24" t="s">
        <v>269</v>
      </c>
      <c r="D112" s="32" t="s">
        <v>432</v>
      </c>
      <c r="E112" s="28" t="s">
        <v>6</v>
      </c>
    </row>
    <row r="113" spans="1:6" ht="22">
      <c r="A113" s="55">
        <f t="shared" si="1"/>
        <v>112</v>
      </c>
      <c r="B113" s="22">
        <v>5.7870370370370376E-3</v>
      </c>
      <c r="C113" s="2" t="s">
        <v>0</v>
      </c>
      <c r="D113" s="29" t="s">
        <v>305</v>
      </c>
      <c r="E113" s="30" t="s">
        <v>8</v>
      </c>
    </row>
    <row r="114" spans="1:6" ht="12.75" customHeight="1">
      <c r="A114" s="55">
        <f t="shared" si="1"/>
        <v>113</v>
      </c>
      <c r="B114" s="22">
        <v>5.8912037037037032E-3</v>
      </c>
      <c r="C114" s="2" t="s">
        <v>0</v>
      </c>
      <c r="D114" s="29" t="s">
        <v>91</v>
      </c>
      <c r="E114" s="30" t="s">
        <v>19</v>
      </c>
      <c r="F114" s="1" t="s">
        <v>479</v>
      </c>
    </row>
    <row r="115" spans="1:6" ht="12.75" customHeight="1">
      <c r="A115" s="55">
        <f t="shared" si="1"/>
        <v>114</v>
      </c>
      <c r="B115" s="2"/>
      <c r="C115" s="2" t="s">
        <v>269</v>
      </c>
      <c r="D115" s="29" t="s">
        <v>306</v>
      </c>
      <c r="E115" s="30" t="s">
        <v>481</v>
      </c>
    </row>
    <row r="116" spans="1:6">
      <c r="A116" s="55">
        <f t="shared" si="1"/>
        <v>115</v>
      </c>
      <c r="B116" s="40">
        <v>5.9259259259259256E-3</v>
      </c>
      <c r="C116" s="38" t="s">
        <v>0</v>
      </c>
      <c r="D116" s="37" t="s">
        <v>92</v>
      </c>
      <c r="E116" s="39" t="s">
        <v>58</v>
      </c>
    </row>
    <row r="117" spans="1:6" ht="22">
      <c r="A117" s="55">
        <f t="shared" si="1"/>
        <v>116</v>
      </c>
      <c r="B117" s="22">
        <v>5.9490740740740745E-3</v>
      </c>
      <c r="C117" s="2" t="s">
        <v>0</v>
      </c>
      <c r="D117" s="29" t="s">
        <v>307</v>
      </c>
      <c r="E117" s="30" t="s">
        <v>8</v>
      </c>
    </row>
    <row r="118" spans="1:6">
      <c r="A118" s="55">
        <f t="shared" si="1"/>
        <v>117</v>
      </c>
      <c r="B118" s="22">
        <v>5.9722222222222225E-3</v>
      </c>
      <c r="C118" s="2" t="s">
        <v>0</v>
      </c>
      <c r="D118" s="29" t="s">
        <v>93</v>
      </c>
      <c r="E118" s="30" t="s">
        <v>19</v>
      </c>
      <c r="F118" s="1" t="s">
        <v>484</v>
      </c>
    </row>
    <row r="119" spans="1:6">
      <c r="A119" s="55">
        <f t="shared" si="1"/>
        <v>118</v>
      </c>
      <c r="B119" s="22">
        <v>6.0069444444444441E-3</v>
      </c>
      <c r="C119" s="2" t="s">
        <v>269</v>
      </c>
      <c r="D119" s="29" t="s">
        <v>94</v>
      </c>
      <c r="E119" s="30" t="s">
        <v>37</v>
      </c>
    </row>
    <row r="120" spans="1:6">
      <c r="A120" s="55">
        <f t="shared" si="1"/>
        <v>119</v>
      </c>
      <c r="B120" s="40">
        <v>6.0185185185185177E-3</v>
      </c>
      <c r="C120" s="38" t="s">
        <v>0</v>
      </c>
      <c r="D120" s="37" t="s">
        <v>95</v>
      </c>
      <c r="E120" s="39" t="s">
        <v>27</v>
      </c>
    </row>
    <row r="121" spans="1:6">
      <c r="A121" s="55">
        <f t="shared" si="1"/>
        <v>120</v>
      </c>
      <c r="B121" s="22">
        <v>6.030092592592593E-3</v>
      </c>
      <c r="C121" s="2" t="s">
        <v>0</v>
      </c>
      <c r="D121" s="29" t="s">
        <v>96</v>
      </c>
      <c r="E121" s="30" t="s">
        <v>167</v>
      </c>
    </row>
    <row r="122" spans="1:6" ht="22">
      <c r="A122" s="55">
        <f t="shared" si="1"/>
        <v>121</v>
      </c>
      <c r="B122" s="22">
        <v>6.0648148148148145E-3</v>
      </c>
      <c r="C122" s="2" t="s">
        <v>0</v>
      </c>
      <c r="D122" s="29" t="s">
        <v>308</v>
      </c>
      <c r="E122" s="30" t="s">
        <v>8</v>
      </c>
    </row>
    <row r="123" spans="1:6" ht="77">
      <c r="A123" s="55">
        <f t="shared" si="1"/>
        <v>122</v>
      </c>
      <c r="B123" s="22">
        <v>6.1111111111111114E-3</v>
      </c>
      <c r="C123" s="2" t="s">
        <v>0</v>
      </c>
      <c r="D123" s="29" t="s">
        <v>309</v>
      </c>
      <c r="E123" s="30" t="s">
        <v>167</v>
      </c>
    </row>
    <row r="124" spans="1:6" ht="22">
      <c r="A124" s="55">
        <f t="shared" si="1"/>
        <v>123</v>
      </c>
      <c r="B124" s="22">
        <v>6.4004629629629628E-3</v>
      </c>
      <c r="C124" s="2" t="s">
        <v>0</v>
      </c>
      <c r="D124" s="29" t="s">
        <v>310</v>
      </c>
      <c r="E124" s="30" t="s">
        <v>19</v>
      </c>
    </row>
    <row r="125" spans="1:6">
      <c r="A125" s="55">
        <f t="shared" si="1"/>
        <v>124</v>
      </c>
      <c r="B125" s="2"/>
      <c r="C125" s="2"/>
      <c r="D125" s="29" t="s">
        <v>97</v>
      </c>
      <c r="E125" s="30" t="s">
        <v>1</v>
      </c>
    </row>
    <row r="126" spans="1:6">
      <c r="A126" s="55">
        <f t="shared" si="1"/>
        <v>125</v>
      </c>
      <c r="B126" s="22">
        <v>6.5162037037037037E-3</v>
      </c>
      <c r="C126" s="2"/>
      <c r="D126" s="29" t="s">
        <v>98</v>
      </c>
      <c r="E126" s="30" t="s">
        <v>19</v>
      </c>
    </row>
    <row r="127" spans="1:6">
      <c r="A127" s="55">
        <f t="shared" si="1"/>
        <v>126</v>
      </c>
      <c r="B127" s="38"/>
      <c r="C127" s="38"/>
      <c r="D127" s="37" t="s">
        <v>99</v>
      </c>
      <c r="E127" s="39" t="s">
        <v>1</v>
      </c>
    </row>
    <row r="128" spans="1:6">
      <c r="A128" s="55">
        <f t="shared" si="1"/>
        <v>127</v>
      </c>
      <c r="B128" s="2"/>
      <c r="C128" s="2" t="s">
        <v>3</v>
      </c>
      <c r="D128" s="29" t="s">
        <v>312</v>
      </c>
      <c r="E128" s="30" t="s">
        <v>489</v>
      </c>
      <c r="F128" s="1" t="s">
        <v>483</v>
      </c>
    </row>
    <row r="129" spans="1:6">
      <c r="A129" s="55">
        <f t="shared" si="1"/>
        <v>128</v>
      </c>
      <c r="B129" s="22">
        <v>6.5740740740740733E-3</v>
      </c>
      <c r="C129" s="2" t="s">
        <v>0</v>
      </c>
      <c r="D129" s="29" t="s">
        <v>100</v>
      </c>
      <c r="E129" s="30" t="s">
        <v>246</v>
      </c>
    </row>
    <row r="130" spans="1:6">
      <c r="A130" s="55">
        <f t="shared" si="1"/>
        <v>129</v>
      </c>
      <c r="B130" s="38"/>
      <c r="C130" s="38" t="s">
        <v>3</v>
      </c>
      <c r="D130" s="37" t="s">
        <v>101</v>
      </c>
      <c r="E130" s="39" t="s">
        <v>71</v>
      </c>
    </row>
    <row r="131" spans="1:6">
      <c r="A131" s="55">
        <f t="shared" si="1"/>
        <v>130</v>
      </c>
      <c r="B131" s="22">
        <v>6.6087962962962966E-3</v>
      </c>
      <c r="C131" s="2" t="s">
        <v>0</v>
      </c>
      <c r="D131" s="29" t="s">
        <v>102</v>
      </c>
      <c r="E131" s="30" t="s">
        <v>8</v>
      </c>
    </row>
    <row r="132" spans="1:6">
      <c r="A132" s="55">
        <f t="shared" si="1"/>
        <v>131</v>
      </c>
      <c r="B132" s="22">
        <v>6.7013888888888887E-3</v>
      </c>
      <c r="C132" s="2" t="s">
        <v>459</v>
      </c>
      <c r="D132" s="29" t="s">
        <v>11</v>
      </c>
      <c r="E132" s="30" t="s">
        <v>1</v>
      </c>
      <c r="F132" s="1" t="s">
        <v>483</v>
      </c>
    </row>
    <row r="133" spans="1:6">
      <c r="A133" s="55">
        <f t="shared" ref="A133:A196" si="2">ROW()-1</f>
        <v>132</v>
      </c>
      <c r="B133" s="38"/>
      <c r="C133" s="38" t="s">
        <v>3</v>
      </c>
      <c r="D133" s="37" t="s">
        <v>313</v>
      </c>
      <c r="E133" s="39" t="s">
        <v>71</v>
      </c>
    </row>
    <row r="134" spans="1:6">
      <c r="A134" s="55">
        <f t="shared" si="2"/>
        <v>133</v>
      </c>
      <c r="B134" s="22">
        <v>6.7361111111111103E-3</v>
      </c>
      <c r="C134" s="2" t="s">
        <v>0</v>
      </c>
      <c r="D134" s="29" t="s">
        <v>103</v>
      </c>
      <c r="E134" s="30" t="s">
        <v>8</v>
      </c>
    </row>
    <row r="135" spans="1:6">
      <c r="A135" s="55">
        <f t="shared" si="2"/>
        <v>134</v>
      </c>
      <c r="B135" s="2"/>
      <c r="C135" s="2" t="s">
        <v>3</v>
      </c>
      <c r="D135" s="29" t="s">
        <v>104</v>
      </c>
      <c r="E135" s="30" t="s">
        <v>311</v>
      </c>
    </row>
    <row r="136" spans="1:6">
      <c r="A136" s="55">
        <f t="shared" si="2"/>
        <v>135</v>
      </c>
      <c r="B136" s="22">
        <v>6.8402777777777776E-3</v>
      </c>
      <c r="C136" s="2" t="s">
        <v>0</v>
      </c>
      <c r="D136" s="29" t="s">
        <v>105</v>
      </c>
      <c r="E136" s="30" t="s">
        <v>167</v>
      </c>
    </row>
    <row r="137" spans="1:6">
      <c r="A137" s="55">
        <f t="shared" si="2"/>
        <v>136</v>
      </c>
      <c r="B137" s="38"/>
      <c r="C137" s="38" t="s">
        <v>106</v>
      </c>
      <c r="D137" s="37" t="s">
        <v>315</v>
      </c>
      <c r="E137" s="39" t="s">
        <v>164</v>
      </c>
    </row>
    <row r="138" spans="1:6" ht="14.25" customHeight="1">
      <c r="A138" s="55">
        <f t="shared" si="2"/>
        <v>137</v>
      </c>
      <c r="B138" s="2"/>
      <c r="C138" s="2" t="s">
        <v>3</v>
      </c>
      <c r="D138" s="29" t="s">
        <v>316</v>
      </c>
      <c r="E138" s="30" t="s">
        <v>318</v>
      </c>
    </row>
    <row r="139" spans="1:6">
      <c r="A139" s="55">
        <f t="shared" si="2"/>
        <v>138</v>
      </c>
      <c r="B139" s="2"/>
      <c r="C139" s="2" t="s">
        <v>0</v>
      </c>
      <c r="D139" s="29" t="s">
        <v>317</v>
      </c>
      <c r="E139" s="30" t="s">
        <v>465</v>
      </c>
    </row>
    <row r="140" spans="1:6">
      <c r="A140" s="55">
        <f t="shared" si="2"/>
        <v>139</v>
      </c>
      <c r="B140" s="22">
        <v>6.9791666666666674E-3</v>
      </c>
      <c r="C140" s="2" t="s">
        <v>0</v>
      </c>
      <c r="D140" s="29" t="s">
        <v>107</v>
      </c>
      <c r="E140" s="30" t="s">
        <v>1</v>
      </c>
    </row>
    <row r="141" spans="1:6">
      <c r="A141" s="55">
        <f t="shared" si="2"/>
        <v>140</v>
      </c>
      <c r="B141" s="42">
        <v>7.037037037037037E-3</v>
      </c>
      <c r="C141" s="43" t="s">
        <v>0</v>
      </c>
      <c r="D141" s="41" t="s">
        <v>108</v>
      </c>
      <c r="E141" s="44" t="s">
        <v>1</v>
      </c>
      <c r="F141" s="1" t="s">
        <v>485</v>
      </c>
    </row>
    <row r="142" spans="1:6">
      <c r="A142" s="55">
        <f t="shared" si="2"/>
        <v>141</v>
      </c>
      <c r="B142" s="2"/>
      <c r="C142" s="2" t="s">
        <v>270</v>
      </c>
      <c r="D142" s="36" t="s">
        <v>314</v>
      </c>
      <c r="E142" s="45" t="s">
        <v>218</v>
      </c>
    </row>
    <row r="143" spans="1:6">
      <c r="A143" s="55">
        <f t="shared" si="2"/>
        <v>142</v>
      </c>
      <c r="B143" s="2"/>
      <c r="C143" s="2" t="s">
        <v>3</v>
      </c>
      <c r="D143" s="36" t="s">
        <v>319</v>
      </c>
      <c r="E143" s="45" t="s">
        <v>116</v>
      </c>
    </row>
    <row r="144" spans="1:6">
      <c r="A144" s="55">
        <f t="shared" si="2"/>
        <v>143</v>
      </c>
      <c r="B144" s="40">
        <v>7.0949074074074074E-3</v>
      </c>
      <c r="C144" s="38" t="s">
        <v>0</v>
      </c>
      <c r="D144" s="37" t="s">
        <v>110</v>
      </c>
      <c r="E144" s="46" t="s">
        <v>58</v>
      </c>
    </row>
    <row r="145" spans="1:5" ht="33">
      <c r="A145" s="55">
        <f t="shared" si="2"/>
        <v>144</v>
      </c>
      <c r="B145" s="2"/>
      <c r="C145" s="2" t="s">
        <v>0</v>
      </c>
      <c r="D145" s="29" t="s">
        <v>320</v>
      </c>
      <c r="E145" s="30" t="s">
        <v>167</v>
      </c>
    </row>
    <row r="146" spans="1:5">
      <c r="A146" s="55">
        <f t="shared" si="2"/>
        <v>145</v>
      </c>
      <c r="B146" s="22">
        <v>7.2916666666666659E-3</v>
      </c>
      <c r="C146" s="2" t="s">
        <v>0</v>
      </c>
      <c r="D146" s="29" t="s">
        <v>111</v>
      </c>
      <c r="E146" s="30" t="s">
        <v>1</v>
      </c>
    </row>
    <row r="147" spans="1:5">
      <c r="A147" s="55">
        <f t="shared" si="2"/>
        <v>146</v>
      </c>
      <c r="B147" s="2"/>
      <c r="C147" s="2" t="s">
        <v>0</v>
      </c>
      <c r="D147" s="29" t="s">
        <v>322</v>
      </c>
    </row>
    <row r="148" spans="1:5" ht="33">
      <c r="A148" s="55">
        <f t="shared" si="2"/>
        <v>147</v>
      </c>
      <c r="B148" s="22">
        <v>7.3495370370370372E-3</v>
      </c>
      <c r="C148" s="2" t="s">
        <v>0</v>
      </c>
      <c r="D148" s="29" t="s">
        <v>321</v>
      </c>
      <c r="E148" s="30" t="s">
        <v>8</v>
      </c>
    </row>
    <row r="149" spans="1:5" ht="12.75" customHeight="1">
      <c r="A149" s="55">
        <f t="shared" si="2"/>
        <v>148</v>
      </c>
      <c r="B149" s="22">
        <v>7.5115740740740742E-3</v>
      </c>
      <c r="C149" s="2" t="s">
        <v>0</v>
      </c>
      <c r="D149" s="29" t="s">
        <v>112</v>
      </c>
      <c r="E149" s="31" t="s">
        <v>1</v>
      </c>
    </row>
    <row r="150" spans="1:5" ht="12" customHeight="1">
      <c r="A150" s="55">
        <f t="shared" si="2"/>
        <v>149</v>
      </c>
      <c r="B150" s="38"/>
      <c r="C150" s="38" t="s">
        <v>270</v>
      </c>
      <c r="D150" s="37" t="s">
        <v>466</v>
      </c>
      <c r="E150" s="49" t="s">
        <v>187</v>
      </c>
    </row>
    <row r="151" spans="1:5" ht="12.75" customHeight="1">
      <c r="A151" s="55">
        <f t="shared" si="2"/>
        <v>150</v>
      </c>
      <c r="B151" s="22">
        <v>7.789351851851852E-3</v>
      </c>
      <c r="C151" s="2" t="s">
        <v>0</v>
      </c>
      <c r="D151" s="29" t="s">
        <v>113</v>
      </c>
      <c r="E151" s="30" t="s">
        <v>1</v>
      </c>
    </row>
    <row r="152" spans="1:5">
      <c r="A152" s="55">
        <f t="shared" si="2"/>
        <v>151</v>
      </c>
      <c r="B152" s="2"/>
      <c r="C152" s="2" t="s">
        <v>0</v>
      </c>
      <c r="D152" s="33" t="s">
        <v>114</v>
      </c>
    </row>
    <row r="153" spans="1:5" ht="12.75" customHeight="1">
      <c r="A153" s="55">
        <f t="shared" si="2"/>
        <v>152</v>
      </c>
      <c r="B153" s="22">
        <v>7.8240740740740753E-3</v>
      </c>
      <c r="C153" s="2" t="s">
        <v>0</v>
      </c>
      <c r="D153" s="29" t="s">
        <v>115</v>
      </c>
      <c r="E153" s="30" t="s">
        <v>1</v>
      </c>
    </row>
    <row r="154" spans="1:5" ht="12.75" customHeight="1">
      <c r="A154" s="55">
        <f t="shared" si="2"/>
        <v>153</v>
      </c>
      <c r="B154" s="38"/>
      <c r="C154" s="38" t="s">
        <v>3</v>
      </c>
      <c r="D154" s="37" t="s">
        <v>323</v>
      </c>
      <c r="E154" s="39" t="s">
        <v>116</v>
      </c>
    </row>
    <row r="155" spans="1:5">
      <c r="A155" s="55">
        <f t="shared" si="2"/>
        <v>154</v>
      </c>
      <c r="B155" s="22">
        <v>7.8935185185185185E-3</v>
      </c>
      <c r="C155" s="2" t="s">
        <v>0</v>
      </c>
      <c r="D155" s="29" t="s">
        <v>117</v>
      </c>
      <c r="E155" s="30" t="s">
        <v>1</v>
      </c>
    </row>
    <row r="156" spans="1:5">
      <c r="A156" s="55">
        <f t="shared" si="2"/>
        <v>155</v>
      </c>
      <c r="B156" s="22">
        <v>7.951388888888888E-3</v>
      </c>
      <c r="C156" s="2" t="s">
        <v>0</v>
      </c>
      <c r="D156" s="29" t="s">
        <v>108</v>
      </c>
      <c r="E156" s="30" t="s">
        <v>1</v>
      </c>
    </row>
    <row r="157" spans="1:5">
      <c r="A157" s="55">
        <f t="shared" si="2"/>
        <v>156</v>
      </c>
      <c r="B157" s="2"/>
      <c r="C157" s="2" t="s">
        <v>270</v>
      </c>
      <c r="D157" s="29" t="s">
        <v>474</v>
      </c>
      <c r="E157" s="30" t="s">
        <v>218</v>
      </c>
    </row>
    <row r="158" spans="1:5">
      <c r="A158" s="55">
        <f t="shared" si="2"/>
        <v>157</v>
      </c>
      <c r="B158" s="40">
        <v>8.217592592592594E-3</v>
      </c>
      <c r="C158" s="38" t="s">
        <v>0</v>
      </c>
      <c r="D158" s="37" t="s">
        <v>118</v>
      </c>
      <c r="E158" s="39" t="s">
        <v>58</v>
      </c>
    </row>
    <row r="159" spans="1:5">
      <c r="A159" s="55">
        <f t="shared" si="2"/>
        <v>158</v>
      </c>
      <c r="B159" s="2"/>
      <c r="C159" s="2" t="s">
        <v>0</v>
      </c>
      <c r="D159" s="29" t="s">
        <v>119</v>
      </c>
      <c r="E159" s="30" t="s">
        <v>1</v>
      </c>
    </row>
    <row r="160" spans="1:5">
      <c r="A160" s="55">
        <f t="shared" si="2"/>
        <v>159</v>
      </c>
      <c r="B160" s="38"/>
      <c r="C160" s="38" t="s">
        <v>3</v>
      </c>
      <c r="D160" s="37" t="s">
        <v>467</v>
      </c>
      <c r="E160" s="39" t="s">
        <v>71</v>
      </c>
    </row>
    <row r="161" spans="1:5">
      <c r="A161" s="55">
        <f t="shared" si="2"/>
        <v>160</v>
      </c>
      <c r="B161" s="22">
        <v>8.2870370370370372E-3</v>
      </c>
      <c r="C161" s="2" t="s">
        <v>0</v>
      </c>
      <c r="D161" s="29" t="s">
        <v>120</v>
      </c>
      <c r="E161" s="30" t="s">
        <v>19</v>
      </c>
    </row>
    <row r="162" spans="1:5">
      <c r="A162" s="55">
        <f t="shared" si="2"/>
        <v>161</v>
      </c>
      <c r="B162" s="2"/>
      <c r="C162" s="2" t="s">
        <v>269</v>
      </c>
      <c r="D162" s="29" t="s">
        <v>406</v>
      </c>
    </row>
    <row r="163" spans="1:5">
      <c r="A163" s="55">
        <f t="shared" si="2"/>
        <v>162</v>
      </c>
      <c r="B163" s="22">
        <v>8.3449074074074085E-3</v>
      </c>
      <c r="C163" s="2" t="s">
        <v>0</v>
      </c>
      <c r="D163" s="29" t="s">
        <v>121</v>
      </c>
      <c r="E163" s="30" t="s">
        <v>8</v>
      </c>
    </row>
    <row r="164" spans="1:5" ht="22">
      <c r="A164" s="55">
        <f t="shared" si="2"/>
        <v>163</v>
      </c>
      <c r="B164" s="22">
        <v>8.3680555555555557E-3</v>
      </c>
      <c r="C164" s="2" t="s">
        <v>0</v>
      </c>
      <c r="D164" s="29" t="s">
        <v>324</v>
      </c>
      <c r="E164" s="30" t="s">
        <v>167</v>
      </c>
    </row>
    <row r="165" spans="1:5">
      <c r="A165" s="55">
        <f t="shared" si="2"/>
        <v>164</v>
      </c>
      <c r="B165" s="2"/>
      <c r="C165" s="2" t="s">
        <v>0</v>
      </c>
      <c r="D165" s="29" t="s">
        <v>469</v>
      </c>
    </row>
    <row r="166" spans="1:5">
      <c r="A166" s="55">
        <f t="shared" si="2"/>
        <v>165</v>
      </c>
      <c r="B166" s="22">
        <v>8.4837962962962966E-3</v>
      </c>
      <c r="C166" s="2" t="s">
        <v>0</v>
      </c>
      <c r="D166" s="29" t="s">
        <v>122</v>
      </c>
      <c r="E166" s="30" t="s">
        <v>8</v>
      </c>
    </row>
    <row r="167" spans="1:5">
      <c r="A167" s="55">
        <f t="shared" si="2"/>
        <v>166</v>
      </c>
      <c r="B167" s="2"/>
      <c r="C167" s="2"/>
      <c r="D167" s="29" t="s">
        <v>468</v>
      </c>
    </row>
    <row r="168" spans="1:5">
      <c r="A168" s="55">
        <f t="shared" si="2"/>
        <v>167</v>
      </c>
      <c r="B168" s="22">
        <v>8.564814814814815E-3</v>
      </c>
      <c r="C168" s="2" t="s">
        <v>0</v>
      </c>
      <c r="D168" s="29" t="s">
        <v>123</v>
      </c>
      <c r="E168" s="30" t="s">
        <v>8</v>
      </c>
    </row>
    <row r="169" spans="1:5">
      <c r="A169" s="55">
        <f t="shared" si="2"/>
        <v>168</v>
      </c>
      <c r="B169" s="22">
        <v>8.726851851851852E-3</v>
      </c>
      <c r="C169" s="2" t="s">
        <v>0</v>
      </c>
      <c r="D169" s="29" t="s">
        <v>124</v>
      </c>
      <c r="E169" s="30" t="s">
        <v>19</v>
      </c>
    </row>
    <row r="170" spans="1:5">
      <c r="A170" s="55">
        <f t="shared" si="2"/>
        <v>169</v>
      </c>
      <c r="B170" s="2"/>
      <c r="C170" s="2" t="s">
        <v>269</v>
      </c>
      <c r="D170" s="29" t="s">
        <v>306</v>
      </c>
      <c r="E170" s="30" t="s">
        <v>37</v>
      </c>
    </row>
    <row r="171" spans="1:5">
      <c r="A171" s="55">
        <f t="shared" si="2"/>
        <v>170</v>
      </c>
      <c r="B171" s="40">
        <v>8.7384259259259255E-3</v>
      </c>
      <c r="C171" s="38" t="s">
        <v>0</v>
      </c>
      <c r="D171" s="37" t="s">
        <v>123</v>
      </c>
      <c r="E171" s="39" t="s">
        <v>27</v>
      </c>
    </row>
    <row r="172" spans="1:5">
      <c r="A172" s="55">
        <f t="shared" si="2"/>
        <v>171</v>
      </c>
      <c r="B172" s="22">
        <v>8.7615740740740744E-3</v>
      </c>
      <c r="C172" s="2" t="s">
        <v>0</v>
      </c>
      <c r="D172" s="29" t="s">
        <v>125</v>
      </c>
      <c r="E172" s="30" t="s">
        <v>8</v>
      </c>
    </row>
    <row r="173" spans="1:5">
      <c r="A173" s="55">
        <f t="shared" si="2"/>
        <v>172</v>
      </c>
      <c r="B173" s="22">
        <v>8.8310185185185176E-3</v>
      </c>
      <c r="C173" s="2" t="s">
        <v>0</v>
      </c>
      <c r="D173" s="29" t="s">
        <v>325</v>
      </c>
      <c r="E173" s="30" t="s">
        <v>8</v>
      </c>
    </row>
    <row r="174" spans="1:5">
      <c r="A174" s="55">
        <f t="shared" si="2"/>
        <v>173</v>
      </c>
      <c r="B174" s="22">
        <v>8.9699074074074073E-3</v>
      </c>
      <c r="C174" s="2" t="s">
        <v>0</v>
      </c>
      <c r="D174" s="29" t="s">
        <v>326</v>
      </c>
      <c r="E174" s="30" t="s">
        <v>8</v>
      </c>
    </row>
    <row r="175" spans="1:5" ht="44">
      <c r="A175" s="55">
        <f t="shared" si="2"/>
        <v>174</v>
      </c>
      <c r="B175" s="22">
        <v>9.0046296296296298E-3</v>
      </c>
      <c r="C175" s="2" t="s">
        <v>0</v>
      </c>
      <c r="D175" s="29" t="s">
        <v>327</v>
      </c>
      <c r="E175" s="30" t="s">
        <v>167</v>
      </c>
    </row>
    <row r="176" spans="1:5" ht="33">
      <c r="A176" s="55">
        <f t="shared" si="2"/>
        <v>175</v>
      </c>
      <c r="B176" s="2"/>
      <c r="C176" s="2"/>
      <c r="D176" s="29" t="s">
        <v>328</v>
      </c>
      <c r="E176" s="30" t="s">
        <v>167</v>
      </c>
    </row>
    <row r="177" spans="1:5" ht="26.25" customHeight="1">
      <c r="A177" s="55">
        <f t="shared" si="2"/>
        <v>176</v>
      </c>
      <c r="B177" s="22">
        <v>9.2939814814814812E-3</v>
      </c>
      <c r="C177" s="2" t="s">
        <v>0</v>
      </c>
      <c r="D177" s="29" t="s">
        <v>472</v>
      </c>
      <c r="E177" s="30" t="s">
        <v>1</v>
      </c>
    </row>
    <row r="178" spans="1:5">
      <c r="A178" s="55">
        <f t="shared" si="2"/>
        <v>177</v>
      </c>
      <c r="B178" s="22">
        <v>9.4444444444444445E-3</v>
      </c>
      <c r="C178" s="2" t="s">
        <v>0</v>
      </c>
      <c r="D178" s="29" t="s">
        <v>126</v>
      </c>
      <c r="E178" s="30" t="s">
        <v>1</v>
      </c>
    </row>
    <row r="179" spans="1:5">
      <c r="A179" s="55">
        <f t="shared" si="2"/>
        <v>178</v>
      </c>
      <c r="B179" s="2"/>
      <c r="C179" s="2" t="s">
        <v>0</v>
      </c>
      <c r="D179" s="29" t="s">
        <v>471</v>
      </c>
    </row>
    <row r="180" spans="1:5" ht="88">
      <c r="A180" s="55">
        <f t="shared" si="2"/>
        <v>179</v>
      </c>
      <c r="B180" s="22">
        <v>9.618055555555555E-3</v>
      </c>
      <c r="C180" s="2" t="s">
        <v>0</v>
      </c>
      <c r="D180" s="29" t="s">
        <v>329</v>
      </c>
      <c r="E180" s="30" t="s">
        <v>164</v>
      </c>
    </row>
    <row r="181" spans="1:5">
      <c r="A181" s="55">
        <f t="shared" si="2"/>
        <v>180</v>
      </c>
      <c r="B181" s="2"/>
      <c r="C181" s="2" t="s">
        <v>269</v>
      </c>
      <c r="D181" s="29" t="s">
        <v>426</v>
      </c>
      <c r="E181" s="30" t="s">
        <v>281</v>
      </c>
    </row>
    <row r="182" spans="1:5">
      <c r="A182" s="55">
        <f t="shared" si="2"/>
        <v>181</v>
      </c>
      <c r="B182" s="40">
        <v>1.0972222222222223E-2</v>
      </c>
      <c r="C182" s="38" t="s">
        <v>0</v>
      </c>
      <c r="D182" s="37" t="s">
        <v>17</v>
      </c>
      <c r="E182" s="39" t="s">
        <v>277</v>
      </c>
    </row>
    <row r="183" spans="1:5">
      <c r="A183" s="55">
        <f t="shared" si="2"/>
        <v>182</v>
      </c>
      <c r="B183" s="22">
        <v>1.0995370370370371E-2</v>
      </c>
      <c r="C183" s="2" t="s">
        <v>0</v>
      </c>
      <c r="D183" s="29" t="s">
        <v>128</v>
      </c>
      <c r="E183" s="30" t="s">
        <v>1</v>
      </c>
    </row>
    <row r="184" spans="1:5">
      <c r="A184" s="55">
        <f t="shared" si="2"/>
        <v>183</v>
      </c>
      <c r="B184" s="22">
        <v>1.1099537037037038E-2</v>
      </c>
      <c r="C184" s="2" t="s">
        <v>0</v>
      </c>
      <c r="D184" s="29" t="s">
        <v>129</v>
      </c>
      <c r="E184" s="30" t="s">
        <v>1</v>
      </c>
    </row>
    <row r="185" spans="1:5">
      <c r="A185" s="55">
        <f t="shared" si="2"/>
        <v>184</v>
      </c>
      <c r="B185" s="2"/>
      <c r="C185" s="2" t="s">
        <v>3</v>
      </c>
      <c r="D185" s="29" t="s">
        <v>330</v>
      </c>
      <c r="E185" s="30" t="s">
        <v>71</v>
      </c>
    </row>
    <row r="186" spans="1:5">
      <c r="A186" s="55">
        <f t="shared" si="2"/>
        <v>185</v>
      </c>
      <c r="B186" s="22">
        <v>1.113425925925926E-2</v>
      </c>
      <c r="C186" s="2" t="s">
        <v>3</v>
      </c>
      <c r="D186" s="29" t="s">
        <v>131</v>
      </c>
      <c r="E186" s="30" t="s">
        <v>132</v>
      </c>
    </row>
    <row r="187" spans="1:5">
      <c r="A187" s="55">
        <f t="shared" si="2"/>
        <v>186</v>
      </c>
      <c r="B187" s="40">
        <v>1.1412037037037038E-2</v>
      </c>
      <c r="C187" s="38" t="s">
        <v>0</v>
      </c>
      <c r="D187" s="37" t="s">
        <v>133</v>
      </c>
      <c r="E187" s="39" t="s">
        <v>331</v>
      </c>
    </row>
    <row r="188" spans="1:5" ht="22">
      <c r="A188" s="55">
        <f t="shared" si="2"/>
        <v>187</v>
      </c>
      <c r="B188" s="23">
        <v>1.1446759259259261E-2</v>
      </c>
      <c r="C188" s="24" t="s">
        <v>0</v>
      </c>
      <c r="D188" s="32" t="s">
        <v>134</v>
      </c>
      <c r="E188" s="28" t="s">
        <v>167</v>
      </c>
    </row>
    <row r="189" spans="1:5" ht="22">
      <c r="A189" s="55">
        <f t="shared" si="2"/>
        <v>188</v>
      </c>
      <c r="B189" s="22">
        <v>1.1493055555555555E-2</v>
      </c>
      <c r="C189" s="2" t="s">
        <v>0</v>
      </c>
      <c r="D189" s="29" t="s">
        <v>332</v>
      </c>
      <c r="E189" s="30" t="s">
        <v>19</v>
      </c>
    </row>
    <row r="190" spans="1:5">
      <c r="A190" s="55">
        <f t="shared" si="2"/>
        <v>189</v>
      </c>
      <c r="B190" s="2"/>
      <c r="C190" s="2" t="s">
        <v>269</v>
      </c>
      <c r="D190" s="29" t="s">
        <v>470</v>
      </c>
      <c r="E190" s="30" t="s">
        <v>37</v>
      </c>
    </row>
    <row r="191" spans="1:5">
      <c r="A191" s="55">
        <f t="shared" si="2"/>
        <v>190</v>
      </c>
      <c r="B191" s="23">
        <v>1.1516203703703702E-2</v>
      </c>
      <c r="C191" s="24" t="s">
        <v>0</v>
      </c>
      <c r="D191" s="32" t="s">
        <v>135</v>
      </c>
      <c r="E191" s="28" t="s">
        <v>27</v>
      </c>
    </row>
    <row r="192" spans="1:5" ht="108" customHeight="1">
      <c r="A192" s="55">
        <f t="shared" si="2"/>
        <v>191</v>
      </c>
      <c r="B192" s="22">
        <v>1.1539351851851851E-2</v>
      </c>
      <c r="C192" s="2" t="s">
        <v>0</v>
      </c>
      <c r="D192" s="29" t="s">
        <v>333</v>
      </c>
      <c r="E192" s="30" t="s">
        <v>167</v>
      </c>
    </row>
    <row r="193" spans="1:5" ht="22">
      <c r="A193" s="55">
        <f t="shared" si="2"/>
        <v>192</v>
      </c>
      <c r="B193" s="22">
        <v>1.1875000000000002E-2</v>
      </c>
      <c r="C193" s="2" t="s">
        <v>0</v>
      </c>
      <c r="D193" s="29" t="s">
        <v>334</v>
      </c>
      <c r="E193" s="30" t="s">
        <v>167</v>
      </c>
    </row>
    <row r="194" spans="1:5">
      <c r="A194" s="55">
        <f t="shared" si="2"/>
        <v>193</v>
      </c>
      <c r="B194" s="22">
        <v>1.1956018518518517E-2</v>
      </c>
      <c r="C194" s="2" t="s">
        <v>0</v>
      </c>
      <c r="D194" s="29" t="s">
        <v>136</v>
      </c>
      <c r="E194" s="30" t="s">
        <v>19</v>
      </c>
    </row>
    <row r="195" spans="1:5">
      <c r="A195" s="55">
        <f t="shared" si="2"/>
        <v>194</v>
      </c>
      <c r="B195" s="2"/>
      <c r="C195" s="2" t="s">
        <v>269</v>
      </c>
      <c r="D195" s="29" t="s">
        <v>291</v>
      </c>
      <c r="E195" s="30" t="s">
        <v>37</v>
      </c>
    </row>
    <row r="196" spans="1:5">
      <c r="A196" s="55">
        <f t="shared" si="2"/>
        <v>195</v>
      </c>
      <c r="B196" s="22">
        <v>1.2037037037037035E-2</v>
      </c>
      <c r="C196" s="2" t="s">
        <v>0</v>
      </c>
      <c r="D196" s="29" t="s">
        <v>137</v>
      </c>
      <c r="E196" s="30" t="s">
        <v>39</v>
      </c>
    </row>
    <row r="197" spans="1:5">
      <c r="A197" s="55">
        <f t="shared" ref="A197:A260" si="3">ROW()-1</f>
        <v>196</v>
      </c>
      <c r="B197" s="22">
        <v>1.2094907407407408E-2</v>
      </c>
      <c r="C197" s="2" t="s">
        <v>0</v>
      </c>
      <c r="D197" s="29" t="s">
        <v>138</v>
      </c>
      <c r="E197" s="30" t="s">
        <v>246</v>
      </c>
    </row>
    <row r="198" spans="1:5">
      <c r="A198" s="55">
        <f t="shared" si="3"/>
        <v>197</v>
      </c>
      <c r="B198" s="22">
        <v>1.2129629629629629E-2</v>
      </c>
      <c r="C198" s="2" t="s">
        <v>269</v>
      </c>
      <c r="D198" s="29" t="s">
        <v>139</v>
      </c>
      <c r="E198" s="30" t="s">
        <v>37</v>
      </c>
    </row>
    <row r="199" spans="1:5" ht="22">
      <c r="A199" s="55">
        <f t="shared" si="3"/>
        <v>198</v>
      </c>
      <c r="B199" s="40">
        <v>1.2141203703703704E-2</v>
      </c>
      <c r="C199" s="38" t="s">
        <v>0</v>
      </c>
      <c r="D199" s="37" t="s">
        <v>335</v>
      </c>
      <c r="E199" s="39" t="s">
        <v>140</v>
      </c>
    </row>
    <row r="200" spans="1:5" ht="33">
      <c r="A200" s="55">
        <f t="shared" si="3"/>
        <v>199</v>
      </c>
      <c r="B200" s="22">
        <v>1.2187500000000002E-2</v>
      </c>
      <c r="C200" s="2" t="s">
        <v>0</v>
      </c>
      <c r="D200" s="29" t="s">
        <v>336</v>
      </c>
      <c r="E200" s="30" t="s">
        <v>167</v>
      </c>
    </row>
    <row r="201" spans="1:5" ht="22">
      <c r="A201" s="55">
        <f t="shared" si="3"/>
        <v>200</v>
      </c>
      <c r="B201" s="22">
        <v>1.2280092592592592E-2</v>
      </c>
      <c r="C201" s="2" t="s">
        <v>0</v>
      </c>
      <c r="D201" s="29" t="s">
        <v>141</v>
      </c>
      <c r="E201" s="30" t="s">
        <v>167</v>
      </c>
    </row>
    <row r="202" spans="1:5">
      <c r="A202" s="55">
        <f t="shared" si="3"/>
        <v>201</v>
      </c>
      <c r="B202" s="22">
        <v>1.230324074074074E-2</v>
      </c>
      <c r="C202" s="2" t="s">
        <v>0</v>
      </c>
      <c r="D202" s="29" t="s">
        <v>142</v>
      </c>
      <c r="E202" s="30" t="s">
        <v>8</v>
      </c>
    </row>
    <row r="203" spans="1:5">
      <c r="A203" s="55">
        <f t="shared" si="3"/>
        <v>202</v>
      </c>
      <c r="B203" s="22">
        <v>1.2337962962962962E-2</v>
      </c>
      <c r="C203" s="2" t="s">
        <v>0</v>
      </c>
      <c r="D203" s="29" t="s">
        <v>143</v>
      </c>
      <c r="E203" s="30" t="s">
        <v>1</v>
      </c>
    </row>
    <row r="204" spans="1:5">
      <c r="A204" s="55">
        <f t="shared" si="3"/>
        <v>203</v>
      </c>
      <c r="B204" s="22">
        <v>1.2361111111111113E-2</v>
      </c>
      <c r="C204" s="2" t="s">
        <v>0</v>
      </c>
      <c r="D204" s="29" t="s">
        <v>144</v>
      </c>
      <c r="E204" s="30" t="s">
        <v>1</v>
      </c>
    </row>
    <row r="205" spans="1:5">
      <c r="A205" s="55">
        <f t="shared" si="3"/>
        <v>204</v>
      </c>
      <c r="B205" s="22">
        <v>1.238425925925926E-2</v>
      </c>
      <c r="C205" s="2" t="s">
        <v>0</v>
      </c>
      <c r="D205" s="29" t="s">
        <v>127</v>
      </c>
      <c r="E205" s="30" t="s">
        <v>16</v>
      </c>
    </row>
    <row r="206" spans="1:5">
      <c r="A206" s="55">
        <f t="shared" si="3"/>
        <v>205</v>
      </c>
      <c r="B206" s="22">
        <v>1.2534722222222223E-2</v>
      </c>
      <c r="C206" s="2" t="s">
        <v>0</v>
      </c>
      <c r="D206" s="29" t="s">
        <v>145</v>
      </c>
      <c r="E206" s="30" t="s">
        <v>1</v>
      </c>
    </row>
    <row r="207" spans="1:5">
      <c r="A207" s="55">
        <f t="shared" si="3"/>
        <v>206</v>
      </c>
      <c r="B207" s="22">
        <v>1.2604166666666666E-2</v>
      </c>
      <c r="C207" s="2" t="s">
        <v>269</v>
      </c>
      <c r="D207" s="29" t="s">
        <v>127</v>
      </c>
      <c r="E207" s="30" t="s">
        <v>342</v>
      </c>
    </row>
    <row r="208" spans="1:5">
      <c r="A208" s="55">
        <f t="shared" si="3"/>
        <v>207</v>
      </c>
      <c r="B208" s="40">
        <v>1.2789351851851852E-2</v>
      </c>
      <c r="C208" s="38" t="s">
        <v>0</v>
      </c>
      <c r="D208" s="37" t="s">
        <v>147</v>
      </c>
      <c r="E208" s="39" t="s">
        <v>58</v>
      </c>
    </row>
    <row r="209" spans="1:5">
      <c r="A209" s="55">
        <f t="shared" si="3"/>
        <v>208</v>
      </c>
      <c r="B209" s="22">
        <v>1.2812499999999999E-2</v>
      </c>
      <c r="C209" s="2" t="s">
        <v>0</v>
      </c>
      <c r="D209" s="29" t="s">
        <v>148</v>
      </c>
      <c r="E209" s="30" t="s">
        <v>1</v>
      </c>
    </row>
    <row r="210" spans="1:5" ht="22">
      <c r="A210" s="55">
        <f t="shared" si="3"/>
        <v>209</v>
      </c>
      <c r="B210" s="23">
        <v>1.2974537037037036E-2</v>
      </c>
      <c r="C210" s="24"/>
      <c r="D210" s="32" t="s">
        <v>343</v>
      </c>
      <c r="E210" s="28"/>
    </row>
    <row r="211" spans="1:5">
      <c r="A211" s="55">
        <f t="shared" si="3"/>
        <v>210</v>
      </c>
      <c r="B211" s="22">
        <v>1.3182870370370371E-2</v>
      </c>
      <c r="C211" s="2" t="s">
        <v>0</v>
      </c>
      <c r="D211" s="29" t="s">
        <v>149</v>
      </c>
      <c r="E211" s="30" t="s">
        <v>19</v>
      </c>
    </row>
    <row r="212" spans="1:5">
      <c r="A212" s="55">
        <f t="shared" si="3"/>
        <v>211</v>
      </c>
      <c r="B212" s="2"/>
      <c r="C212" s="2" t="s">
        <v>269</v>
      </c>
      <c r="D212" s="29" t="s">
        <v>345</v>
      </c>
      <c r="E212" s="30" t="s">
        <v>344</v>
      </c>
    </row>
    <row r="213" spans="1:5">
      <c r="A213" s="55">
        <f t="shared" si="3"/>
        <v>212</v>
      </c>
      <c r="B213" s="40">
        <v>1.3229166666666667E-2</v>
      </c>
      <c r="C213" s="38" t="s">
        <v>0</v>
      </c>
      <c r="D213" s="37" t="s">
        <v>150</v>
      </c>
      <c r="E213" s="39" t="s">
        <v>347</v>
      </c>
    </row>
    <row r="214" spans="1:5">
      <c r="A214" s="55">
        <f t="shared" si="3"/>
        <v>213</v>
      </c>
      <c r="B214" s="22"/>
      <c r="C214" s="2" t="s">
        <v>0</v>
      </c>
      <c r="D214" s="29" t="s">
        <v>346</v>
      </c>
      <c r="E214" s="30" t="s">
        <v>1</v>
      </c>
    </row>
    <row r="215" spans="1:5">
      <c r="A215" s="55">
        <f t="shared" si="3"/>
        <v>214</v>
      </c>
      <c r="B215" s="2"/>
      <c r="C215" s="2" t="s">
        <v>3</v>
      </c>
      <c r="D215" s="29" t="s">
        <v>330</v>
      </c>
      <c r="E215" s="30" t="s">
        <v>71</v>
      </c>
    </row>
    <row r="216" spans="1:5">
      <c r="A216" s="55">
        <f t="shared" si="3"/>
        <v>215</v>
      </c>
      <c r="B216" s="22">
        <v>1.3252314814814814E-2</v>
      </c>
      <c r="C216" s="2" t="s">
        <v>3</v>
      </c>
      <c r="D216" s="29" t="s">
        <v>151</v>
      </c>
      <c r="E216" s="30" t="s">
        <v>132</v>
      </c>
    </row>
    <row r="217" spans="1:5" ht="22">
      <c r="A217" s="55">
        <f t="shared" si="3"/>
        <v>216</v>
      </c>
      <c r="B217" s="23">
        <v>1.3287037037037036E-2</v>
      </c>
      <c r="C217" s="24" t="s">
        <v>0</v>
      </c>
      <c r="D217" s="32" t="s">
        <v>348</v>
      </c>
      <c r="E217" s="28" t="s">
        <v>140</v>
      </c>
    </row>
    <row r="218" spans="1:5">
      <c r="A218" s="55">
        <f t="shared" si="3"/>
        <v>217</v>
      </c>
      <c r="B218" s="2"/>
      <c r="C218" s="2" t="s">
        <v>0</v>
      </c>
      <c r="D218" s="29" t="s">
        <v>152</v>
      </c>
      <c r="E218" s="30" t="s">
        <v>19</v>
      </c>
    </row>
    <row r="219" spans="1:5">
      <c r="A219" s="55">
        <f t="shared" si="3"/>
        <v>218</v>
      </c>
      <c r="B219" s="22">
        <v>1.3379629629629628E-2</v>
      </c>
      <c r="C219" s="2" t="s">
        <v>0</v>
      </c>
      <c r="D219" s="29" t="s">
        <v>153</v>
      </c>
      <c r="E219" s="30" t="s">
        <v>1</v>
      </c>
    </row>
    <row r="220" spans="1:5">
      <c r="A220" s="55">
        <f t="shared" si="3"/>
        <v>219</v>
      </c>
      <c r="B220" s="2"/>
      <c r="C220" s="2"/>
      <c r="D220" s="29" t="s">
        <v>130</v>
      </c>
      <c r="E220" s="30" t="s">
        <v>71</v>
      </c>
    </row>
    <row r="221" spans="1:5">
      <c r="A221" s="55">
        <f t="shared" si="3"/>
        <v>220</v>
      </c>
      <c r="B221" s="22">
        <v>1.3402777777777777E-2</v>
      </c>
      <c r="C221" s="2" t="s">
        <v>3</v>
      </c>
      <c r="D221" s="29" t="s">
        <v>154</v>
      </c>
      <c r="E221" s="30" t="s">
        <v>132</v>
      </c>
    </row>
    <row r="222" spans="1:5">
      <c r="A222" s="55">
        <f t="shared" si="3"/>
        <v>221</v>
      </c>
      <c r="B222" s="40">
        <v>1.3495370370370371E-2</v>
      </c>
      <c r="C222" s="38" t="s">
        <v>0</v>
      </c>
      <c r="D222" s="37" t="s">
        <v>155</v>
      </c>
      <c r="E222" s="39" t="s">
        <v>349</v>
      </c>
    </row>
    <row r="223" spans="1:5" ht="44">
      <c r="A223" s="55">
        <f t="shared" si="3"/>
        <v>222</v>
      </c>
      <c r="B223" s="22">
        <v>1.3541666666666667E-2</v>
      </c>
      <c r="C223" s="2" t="s">
        <v>0</v>
      </c>
      <c r="D223" s="29" t="s">
        <v>350</v>
      </c>
      <c r="E223" s="30" t="s">
        <v>167</v>
      </c>
    </row>
    <row r="224" spans="1:5">
      <c r="A224" s="55">
        <f t="shared" si="3"/>
        <v>223</v>
      </c>
      <c r="B224" s="22">
        <v>1.3726851851851851E-2</v>
      </c>
      <c r="C224" s="2" t="s">
        <v>0</v>
      </c>
      <c r="D224" s="29" t="s">
        <v>156</v>
      </c>
      <c r="E224" s="30" t="s">
        <v>167</v>
      </c>
    </row>
    <row r="225" spans="1:5">
      <c r="A225" s="55">
        <f t="shared" si="3"/>
        <v>224</v>
      </c>
      <c r="B225" s="22">
        <v>1.3773148148148147E-2</v>
      </c>
      <c r="C225" s="2" t="s">
        <v>0</v>
      </c>
      <c r="D225" s="29" t="s">
        <v>157</v>
      </c>
      <c r="E225" s="30" t="s">
        <v>1</v>
      </c>
    </row>
    <row r="226" spans="1:5">
      <c r="A226" s="55">
        <f t="shared" si="3"/>
        <v>225</v>
      </c>
      <c r="B226" s="22">
        <v>1.3807870370370371E-2</v>
      </c>
      <c r="C226" s="2" t="s">
        <v>0</v>
      </c>
      <c r="D226" s="29" t="s">
        <v>158</v>
      </c>
      <c r="E226" s="30" t="s">
        <v>1</v>
      </c>
    </row>
    <row r="227" spans="1:5">
      <c r="A227" s="55">
        <f t="shared" si="3"/>
        <v>226</v>
      </c>
      <c r="B227" s="2"/>
      <c r="C227" s="2" t="s">
        <v>0</v>
      </c>
      <c r="D227" s="29" t="s">
        <v>159</v>
      </c>
      <c r="E227" s="30" t="s">
        <v>351</v>
      </c>
    </row>
    <row r="228" spans="1:5">
      <c r="A228" s="55">
        <f t="shared" si="3"/>
        <v>227</v>
      </c>
      <c r="B228" s="22">
        <v>1.3981481481481482E-2</v>
      </c>
      <c r="C228" s="2" t="s">
        <v>0</v>
      </c>
      <c r="D228" s="29" t="s">
        <v>160</v>
      </c>
      <c r="E228" s="30" t="s">
        <v>167</v>
      </c>
    </row>
    <row r="229" spans="1:5">
      <c r="A229" s="55">
        <f t="shared" si="3"/>
        <v>228</v>
      </c>
      <c r="B229" s="22">
        <v>1.4016203703703704E-2</v>
      </c>
      <c r="C229" s="2" t="s">
        <v>0</v>
      </c>
      <c r="D229" s="29" t="s">
        <v>161</v>
      </c>
      <c r="E229" s="30" t="s">
        <v>1</v>
      </c>
    </row>
    <row r="230" spans="1:5">
      <c r="A230" s="55">
        <f t="shared" si="3"/>
        <v>229</v>
      </c>
      <c r="B230" s="22">
        <v>1.4016203703703704E-2</v>
      </c>
      <c r="C230" s="2" t="s">
        <v>0</v>
      </c>
      <c r="D230" s="29" t="s">
        <v>108</v>
      </c>
      <c r="E230" s="30" t="s">
        <v>1</v>
      </c>
    </row>
    <row r="231" spans="1:5">
      <c r="A231" s="55">
        <f t="shared" si="3"/>
        <v>230</v>
      </c>
      <c r="B231" s="38"/>
      <c r="C231" s="38" t="s">
        <v>269</v>
      </c>
      <c r="D231" s="37" t="s">
        <v>361</v>
      </c>
      <c r="E231" s="39" t="s">
        <v>43</v>
      </c>
    </row>
    <row r="232" spans="1:5" ht="22">
      <c r="A232" s="55">
        <f t="shared" si="3"/>
        <v>231</v>
      </c>
      <c r="B232" s="22">
        <v>1.4178240740740741E-2</v>
      </c>
      <c r="C232" s="2" t="s">
        <v>0</v>
      </c>
      <c r="D232" s="29" t="s">
        <v>352</v>
      </c>
      <c r="E232" s="30" t="s">
        <v>167</v>
      </c>
    </row>
    <row r="233" spans="1:5" ht="22">
      <c r="A233" s="55">
        <f t="shared" si="3"/>
        <v>232</v>
      </c>
      <c r="B233" s="22">
        <v>1.4282407407407409E-2</v>
      </c>
      <c r="C233" s="2" t="s">
        <v>0</v>
      </c>
      <c r="D233" s="29" t="s">
        <v>162</v>
      </c>
      <c r="E233" s="30" t="s">
        <v>167</v>
      </c>
    </row>
    <row r="234" spans="1:5">
      <c r="A234" s="55">
        <f t="shared" si="3"/>
        <v>233</v>
      </c>
      <c r="B234" s="22">
        <v>1.4340277777777776E-2</v>
      </c>
      <c r="C234" s="2" t="s">
        <v>0</v>
      </c>
      <c r="D234" s="29" t="s">
        <v>163</v>
      </c>
      <c r="E234" s="30" t="s">
        <v>167</v>
      </c>
    </row>
    <row r="235" spans="1:5">
      <c r="A235" s="55">
        <f t="shared" si="3"/>
        <v>234</v>
      </c>
      <c r="B235" s="22">
        <v>1.4409722222222221E-2</v>
      </c>
      <c r="C235" s="2" t="s">
        <v>0</v>
      </c>
      <c r="D235" s="29" t="s">
        <v>144</v>
      </c>
      <c r="E235" s="30" t="s">
        <v>1</v>
      </c>
    </row>
    <row r="236" spans="1:5">
      <c r="A236" s="55">
        <f t="shared" si="3"/>
        <v>235</v>
      </c>
      <c r="B236" s="2"/>
      <c r="C236" s="2" t="s">
        <v>0</v>
      </c>
      <c r="D236" s="29" t="s">
        <v>359</v>
      </c>
      <c r="E236" s="30" t="s">
        <v>16</v>
      </c>
    </row>
    <row r="237" spans="1:5">
      <c r="A237" s="55">
        <f t="shared" si="3"/>
        <v>236</v>
      </c>
      <c r="B237" s="22">
        <v>1.4502314814814815E-2</v>
      </c>
      <c r="C237" s="2" t="s">
        <v>0</v>
      </c>
      <c r="D237" s="29" t="s">
        <v>165</v>
      </c>
      <c r="E237" s="30" t="s">
        <v>167</v>
      </c>
    </row>
    <row r="238" spans="1:5">
      <c r="A238" s="55">
        <f t="shared" si="3"/>
        <v>237</v>
      </c>
      <c r="B238" s="2"/>
      <c r="C238" s="2" t="s">
        <v>0</v>
      </c>
      <c r="D238" s="29" t="s">
        <v>360</v>
      </c>
      <c r="E238" s="30" t="s">
        <v>287</v>
      </c>
    </row>
    <row r="239" spans="1:5">
      <c r="A239" s="55">
        <f t="shared" si="3"/>
        <v>238</v>
      </c>
      <c r="B239" s="22">
        <v>1.4525462962962964E-2</v>
      </c>
      <c r="C239" s="2" t="s">
        <v>0</v>
      </c>
      <c r="D239" s="29" t="s">
        <v>166</v>
      </c>
      <c r="E239" s="30" t="s">
        <v>167</v>
      </c>
    </row>
    <row r="240" spans="1:5">
      <c r="A240" s="55">
        <f t="shared" si="3"/>
        <v>239</v>
      </c>
      <c r="B240" s="22">
        <v>1.4571759259259258E-2</v>
      </c>
      <c r="C240" s="2" t="s">
        <v>0</v>
      </c>
      <c r="D240" s="29" t="s">
        <v>108</v>
      </c>
      <c r="E240" s="30" t="s">
        <v>289</v>
      </c>
    </row>
    <row r="241" spans="1:5">
      <c r="A241" s="55">
        <f t="shared" si="3"/>
        <v>240</v>
      </c>
      <c r="B241" s="40">
        <v>1.4594907407407405E-2</v>
      </c>
      <c r="C241" s="38" t="s">
        <v>270</v>
      </c>
      <c r="D241" s="37" t="s">
        <v>353</v>
      </c>
      <c r="E241" s="39" t="s">
        <v>109</v>
      </c>
    </row>
    <row r="242" spans="1:5">
      <c r="A242" s="55">
        <f t="shared" si="3"/>
        <v>241</v>
      </c>
      <c r="B242" s="22">
        <v>1.4675925925925926E-2</v>
      </c>
      <c r="C242" s="2" t="s">
        <v>273</v>
      </c>
      <c r="D242" s="29" t="s">
        <v>272</v>
      </c>
    </row>
    <row r="243" spans="1:5" ht="44">
      <c r="A243" s="55">
        <f t="shared" si="3"/>
        <v>242</v>
      </c>
      <c r="B243" s="22">
        <v>1.4768518518518519E-2</v>
      </c>
      <c r="C243" s="2" t="s">
        <v>0</v>
      </c>
      <c r="D243" s="29" t="s">
        <v>354</v>
      </c>
      <c r="E243" s="30" t="s">
        <v>8</v>
      </c>
    </row>
    <row r="244" spans="1:5">
      <c r="A244" s="55">
        <f t="shared" si="3"/>
        <v>243</v>
      </c>
      <c r="B244" s="22">
        <v>1.5000000000000001E-2</v>
      </c>
      <c r="C244" s="2" t="s">
        <v>0</v>
      </c>
      <c r="D244" s="29" t="s">
        <v>168</v>
      </c>
      <c r="E244" s="30" t="s">
        <v>1</v>
      </c>
    </row>
    <row r="245" spans="1:5">
      <c r="A245" s="55">
        <f t="shared" si="3"/>
        <v>244</v>
      </c>
      <c r="B245" s="22">
        <v>1.5046296296296295E-2</v>
      </c>
      <c r="C245" s="2" t="s">
        <v>0</v>
      </c>
      <c r="D245" s="29" t="s">
        <v>169</v>
      </c>
      <c r="E245" s="30" t="s">
        <v>1</v>
      </c>
    </row>
    <row r="246" spans="1:5">
      <c r="A246" s="55">
        <f t="shared" si="3"/>
        <v>245</v>
      </c>
      <c r="B246" s="22">
        <v>1.5092592592592593E-2</v>
      </c>
      <c r="C246" s="2" t="s">
        <v>0</v>
      </c>
      <c r="D246" s="29" t="s">
        <v>170</v>
      </c>
      <c r="E246" s="30" t="s">
        <v>8</v>
      </c>
    </row>
    <row r="247" spans="1:5">
      <c r="A247" s="55">
        <f t="shared" si="3"/>
        <v>246</v>
      </c>
      <c r="B247" s="22">
        <v>1.5127314814814816E-2</v>
      </c>
      <c r="C247" s="2" t="s">
        <v>0</v>
      </c>
      <c r="D247" s="29" t="s">
        <v>171</v>
      </c>
      <c r="E247" s="30" t="s">
        <v>8</v>
      </c>
    </row>
    <row r="248" spans="1:5">
      <c r="A248" s="55">
        <f t="shared" si="3"/>
        <v>247</v>
      </c>
      <c r="B248" s="2"/>
      <c r="C248" s="2" t="s">
        <v>269</v>
      </c>
      <c r="D248" s="29" t="s">
        <v>355</v>
      </c>
    </row>
    <row r="249" spans="1:5">
      <c r="A249" s="55">
        <f t="shared" si="3"/>
        <v>248</v>
      </c>
      <c r="B249" s="40">
        <v>1.5208333333333332E-2</v>
      </c>
      <c r="C249" s="38" t="s">
        <v>0</v>
      </c>
      <c r="D249" s="37" t="s">
        <v>172</v>
      </c>
      <c r="E249" s="39" t="s">
        <v>356</v>
      </c>
    </row>
    <row r="250" spans="1:5" ht="22">
      <c r="A250" s="55">
        <f t="shared" si="3"/>
        <v>249</v>
      </c>
      <c r="B250" s="22">
        <v>1.5266203703703705E-2</v>
      </c>
      <c r="C250" s="2" t="s">
        <v>0</v>
      </c>
      <c r="D250" s="29" t="s">
        <v>173</v>
      </c>
      <c r="E250" s="30" t="s">
        <v>1</v>
      </c>
    </row>
    <row r="251" spans="1:5">
      <c r="A251" s="55">
        <f t="shared" si="3"/>
        <v>250</v>
      </c>
      <c r="B251" s="22">
        <v>1.5347222222222222E-2</v>
      </c>
      <c r="C251" s="2" t="s">
        <v>0</v>
      </c>
      <c r="D251" s="29" t="s">
        <v>174</v>
      </c>
      <c r="E251" s="30" t="s">
        <v>1</v>
      </c>
    </row>
    <row r="252" spans="1:5">
      <c r="A252" s="55">
        <f t="shared" si="3"/>
        <v>251</v>
      </c>
      <c r="B252" s="2"/>
      <c r="C252" s="2" t="s">
        <v>0</v>
      </c>
      <c r="D252" s="29" t="s">
        <v>364</v>
      </c>
      <c r="E252" s="30" t="s">
        <v>357</v>
      </c>
    </row>
    <row r="253" spans="1:5">
      <c r="A253" s="55">
        <f t="shared" si="3"/>
        <v>252</v>
      </c>
      <c r="B253" s="22">
        <v>1.5416666666666667E-2</v>
      </c>
      <c r="C253" s="2" t="s">
        <v>0</v>
      </c>
      <c r="D253" s="29" t="s">
        <v>108</v>
      </c>
      <c r="E253" s="30" t="s">
        <v>289</v>
      </c>
    </row>
    <row r="254" spans="1:5">
      <c r="A254" s="55">
        <f t="shared" si="3"/>
        <v>253</v>
      </c>
      <c r="B254" s="38"/>
      <c r="C254" s="38" t="s">
        <v>270</v>
      </c>
      <c r="D254" s="37" t="s">
        <v>363</v>
      </c>
      <c r="E254" s="39" t="s">
        <v>358</v>
      </c>
    </row>
    <row r="255" spans="1:5" ht="33">
      <c r="A255" s="55">
        <f t="shared" si="3"/>
        <v>254</v>
      </c>
      <c r="B255" s="22">
        <v>1.5532407407407406E-2</v>
      </c>
      <c r="C255" s="2" t="s">
        <v>0</v>
      </c>
      <c r="D255" s="29" t="s">
        <v>362</v>
      </c>
      <c r="E255" s="30" t="s">
        <v>1</v>
      </c>
    </row>
    <row r="256" spans="1:5">
      <c r="A256" s="55">
        <f t="shared" si="3"/>
        <v>255</v>
      </c>
      <c r="B256" s="2"/>
      <c r="C256" s="2" t="s">
        <v>0</v>
      </c>
      <c r="D256" s="29" t="s">
        <v>365</v>
      </c>
      <c r="E256" s="30" t="s">
        <v>164</v>
      </c>
    </row>
    <row r="257" spans="1:5">
      <c r="A257" s="55">
        <f t="shared" si="3"/>
        <v>256</v>
      </c>
      <c r="B257" s="22">
        <v>1.5717592592592592E-2</v>
      </c>
      <c r="C257" s="2" t="s">
        <v>270</v>
      </c>
      <c r="D257" s="29" t="s">
        <v>108</v>
      </c>
      <c r="E257" s="30" t="s">
        <v>1</v>
      </c>
    </row>
    <row r="258" spans="1:5">
      <c r="A258" s="55">
        <f t="shared" si="3"/>
        <v>257</v>
      </c>
      <c r="B258" s="38"/>
      <c r="C258" s="38" t="s">
        <v>0</v>
      </c>
      <c r="D258" s="37" t="s">
        <v>366</v>
      </c>
      <c r="E258" s="39" t="s">
        <v>358</v>
      </c>
    </row>
    <row r="259" spans="1:5" ht="22">
      <c r="A259" s="55">
        <f t="shared" si="3"/>
        <v>258</v>
      </c>
      <c r="B259" s="22">
        <v>1.5914351851851853E-2</v>
      </c>
      <c r="C259" s="2" t="s">
        <v>0</v>
      </c>
      <c r="D259" s="29" t="s">
        <v>367</v>
      </c>
      <c r="E259" s="30" t="s">
        <v>19</v>
      </c>
    </row>
    <row r="260" spans="1:5" ht="25.5" customHeight="1">
      <c r="A260" s="55">
        <f t="shared" si="3"/>
        <v>259</v>
      </c>
      <c r="B260" s="22">
        <v>1.5995370370370372E-2</v>
      </c>
      <c r="C260" s="2" t="s">
        <v>0</v>
      </c>
      <c r="D260" s="29" t="s">
        <v>176</v>
      </c>
      <c r="E260" s="30" t="s">
        <v>19</v>
      </c>
    </row>
    <row r="261" spans="1:5" ht="12.75" customHeight="1">
      <c r="A261" s="55">
        <f t="shared" ref="A261:A324" si="4">ROW()-1</f>
        <v>260</v>
      </c>
      <c r="B261" s="2"/>
      <c r="C261" s="2" t="s">
        <v>0</v>
      </c>
      <c r="D261" s="29" t="s">
        <v>177</v>
      </c>
      <c r="E261" s="30" t="s">
        <v>167</v>
      </c>
    </row>
    <row r="262" spans="1:5">
      <c r="A262" s="55">
        <f t="shared" si="4"/>
        <v>261</v>
      </c>
      <c r="B262" s="22">
        <v>1.6041666666666666E-2</v>
      </c>
      <c r="C262" s="2" t="s">
        <v>0</v>
      </c>
      <c r="D262" s="29" t="s">
        <v>178</v>
      </c>
      <c r="E262" s="30" t="s">
        <v>167</v>
      </c>
    </row>
    <row r="263" spans="1:5" ht="88">
      <c r="A263" s="55">
        <f t="shared" si="4"/>
        <v>262</v>
      </c>
      <c r="B263" s="22">
        <v>1.6076388888888887E-2</v>
      </c>
      <c r="C263" s="2" t="s">
        <v>0</v>
      </c>
      <c r="D263" s="29" t="s">
        <v>368</v>
      </c>
      <c r="E263" s="30" t="s">
        <v>167</v>
      </c>
    </row>
    <row r="264" spans="1:5" ht="22">
      <c r="A264" s="55">
        <f t="shared" si="4"/>
        <v>263</v>
      </c>
      <c r="B264" s="23">
        <v>1.6527777777777777E-2</v>
      </c>
      <c r="C264" s="24" t="s">
        <v>0</v>
      </c>
      <c r="D264" s="32" t="s">
        <v>179</v>
      </c>
      <c r="E264" s="28" t="s">
        <v>1</v>
      </c>
    </row>
    <row r="265" spans="1:5">
      <c r="A265" s="55">
        <f t="shared" si="4"/>
        <v>264</v>
      </c>
      <c r="B265" s="22">
        <v>1.6574074074074074E-2</v>
      </c>
      <c r="C265" s="2" t="s">
        <v>0</v>
      </c>
      <c r="D265" s="29" t="s">
        <v>180</v>
      </c>
      <c r="E265" s="30" t="s">
        <v>1</v>
      </c>
    </row>
    <row r="266" spans="1:5">
      <c r="A266" s="55">
        <f t="shared" si="4"/>
        <v>265</v>
      </c>
      <c r="B266" s="2"/>
      <c r="C266" s="2" t="s">
        <v>269</v>
      </c>
      <c r="D266" s="29" t="s">
        <v>369</v>
      </c>
      <c r="E266" s="30" t="s">
        <v>6</v>
      </c>
    </row>
    <row r="267" spans="1:5">
      <c r="A267" s="55">
        <f t="shared" si="4"/>
        <v>266</v>
      </c>
      <c r="B267" s="23">
        <v>1.6608796296296299E-2</v>
      </c>
      <c r="C267" s="24" t="s">
        <v>0</v>
      </c>
      <c r="D267" s="32" t="s">
        <v>181</v>
      </c>
      <c r="E267" s="28" t="s">
        <v>246</v>
      </c>
    </row>
    <row r="268" spans="1:5">
      <c r="A268" s="55">
        <f t="shared" si="4"/>
        <v>267</v>
      </c>
      <c r="B268" s="2"/>
      <c r="C268" s="2"/>
      <c r="D268" s="29" t="s">
        <v>175</v>
      </c>
      <c r="E268" s="30" t="s">
        <v>16</v>
      </c>
    </row>
    <row r="269" spans="1:5">
      <c r="A269" s="55">
        <f t="shared" si="4"/>
        <v>268</v>
      </c>
      <c r="B269" s="22">
        <v>1.6712962962962961E-2</v>
      </c>
      <c r="C269" s="2" t="s">
        <v>0</v>
      </c>
      <c r="D269" s="29" t="s">
        <v>108</v>
      </c>
      <c r="E269" s="30" t="s">
        <v>1</v>
      </c>
    </row>
    <row r="270" spans="1:5">
      <c r="A270" s="55">
        <f t="shared" si="4"/>
        <v>269</v>
      </c>
      <c r="B270" s="2"/>
      <c r="C270" s="2" t="s">
        <v>270</v>
      </c>
      <c r="D270" s="29" t="s">
        <v>183</v>
      </c>
      <c r="E270" s="30" t="s">
        <v>218</v>
      </c>
    </row>
    <row r="271" spans="1:5">
      <c r="A271" s="55">
        <f t="shared" si="4"/>
        <v>270</v>
      </c>
      <c r="B271" s="40">
        <v>1.6921296296296299E-2</v>
      </c>
      <c r="C271" s="38" t="s">
        <v>0</v>
      </c>
      <c r="D271" s="37" t="s">
        <v>184</v>
      </c>
      <c r="E271" s="39" t="s">
        <v>58</v>
      </c>
    </row>
    <row r="272" spans="1:5" ht="77">
      <c r="A272" s="55">
        <f t="shared" si="4"/>
        <v>271</v>
      </c>
      <c r="B272" s="22">
        <v>1.6979166666666667E-2</v>
      </c>
      <c r="C272" s="2" t="s">
        <v>0</v>
      </c>
      <c r="D272" s="29" t="s">
        <v>370</v>
      </c>
      <c r="E272" s="30" t="s">
        <v>167</v>
      </c>
    </row>
    <row r="273" spans="1:5" ht="110">
      <c r="A273" s="55">
        <f t="shared" si="4"/>
        <v>272</v>
      </c>
      <c r="B273" s="22">
        <v>1.7407407407407406E-2</v>
      </c>
      <c r="C273" s="2" t="s">
        <v>0</v>
      </c>
      <c r="D273" s="29" t="s">
        <v>371</v>
      </c>
      <c r="E273" s="30" t="s">
        <v>167</v>
      </c>
    </row>
    <row r="274" spans="1:5" ht="22">
      <c r="A274" s="55">
        <f t="shared" si="4"/>
        <v>273</v>
      </c>
      <c r="B274" s="2"/>
      <c r="C274" s="2"/>
      <c r="D274" s="29" t="s">
        <v>274</v>
      </c>
      <c r="E274" s="30" t="s">
        <v>16</v>
      </c>
    </row>
    <row r="275" spans="1:5" ht="88">
      <c r="A275" s="55">
        <f t="shared" si="4"/>
        <v>274</v>
      </c>
      <c r="B275" s="40">
        <v>1.8402777777777778E-2</v>
      </c>
      <c r="C275" s="38" t="s">
        <v>270</v>
      </c>
      <c r="D275" s="37" t="s">
        <v>372</v>
      </c>
      <c r="E275" s="39" t="s">
        <v>373</v>
      </c>
    </row>
    <row r="276" spans="1:5" ht="44">
      <c r="A276" s="55">
        <f t="shared" si="4"/>
        <v>275</v>
      </c>
      <c r="B276" s="22">
        <v>1.9710648148148147E-2</v>
      </c>
      <c r="C276" s="2" t="s">
        <v>0</v>
      </c>
      <c r="D276" s="29" t="s">
        <v>374</v>
      </c>
      <c r="E276" s="30" t="s">
        <v>8</v>
      </c>
    </row>
    <row r="277" spans="1:5" ht="33">
      <c r="A277" s="55">
        <f t="shared" si="4"/>
        <v>276</v>
      </c>
      <c r="B277" s="22">
        <v>1.9907407407407408E-2</v>
      </c>
      <c r="C277" s="2" t="s">
        <v>0</v>
      </c>
      <c r="D277" s="29" t="s">
        <v>375</v>
      </c>
      <c r="E277" s="30" t="s">
        <v>8</v>
      </c>
    </row>
    <row r="278" spans="1:5" ht="22">
      <c r="A278" s="55">
        <f t="shared" si="4"/>
        <v>277</v>
      </c>
      <c r="B278" s="22">
        <v>2.0023148148148148E-2</v>
      </c>
      <c r="C278" s="2" t="s">
        <v>0</v>
      </c>
      <c r="D278" s="29" t="s">
        <v>376</v>
      </c>
      <c r="E278" s="30" t="s">
        <v>167</v>
      </c>
    </row>
    <row r="279" spans="1:5">
      <c r="A279" s="55">
        <f t="shared" si="4"/>
        <v>278</v>
      </c>
      <c r="B279" s="22">
        <v>2.0150462962962964E-2</v>
      </c>
      <c r="C279" s="2" t="s">
        <v>0</v>
      </c>
      <c r="D279" s="29" t="s">
        <v>185</v>
      </c>
      <c r="E279" s="30" t="s">
        <v>1</v>
      </c>
    </row>
    <row r="280" spans="1:5">
      <c r="A280" s="55">
        <f t="shared" si="4"/>
        <v>279</v>
      </c>
      <c r="B280" s="2"/>
      <c r="C280" s="2"/>
      <c r="D280" s="29" t="s">
        <v>377</v>
      </c>
    </row>
    <row r="281" spans="1:5">
      <c r="A281" s="55">
        <f t="shared" si="4"/>
        <v>280</v>
      </c>
      <c r="B281" s="22">
        <v>2.0219907407407409E-2</v>
      </c>
      <c r="C281" s="2" t="s">
        <v>0</v>
      </c>
      <c r="D281" s="29" t="s">
        <v>186</v>
      </c>
      <c r="E281" s="30" t="s">
        <v>167</v>
      </c>
    </row>
    <row r="282" spans="1:5">
      <c r="A282" s="55">
        <f t="shared" si="4"/>
        <v>281</v>
      </c>
      <c r="B282" s="2"/>
      <c r="C282" s="2" t="s">
        <v>269</v>
      </c>
      <c r="D282" s="29" t="s">
        <v>378</v>
      </c>
    </row>
    <row r="283" spans="1:5" ht="22">
      <c r="A283" s="55">
        <f t="shared" si="4"/>
        <v>282</v>
      </c>
      <c r="B283" s="22">
        <v>2.0231481481481482E-2</v>
      </c>
      <c r="C283" s="2"/>
      <c r="D283" s="29" t="s">
        <v>379</v>
      </c>
    </row>
    <row r="284" spans="1:5">
      <c r="A284" s="55">
        <f t="shared" si="4"/>
        <v>283</v>
      </c>
      <c r="B284" s="22">
        <v>2.0358796296296295E-2</v>
      </c>
      <c r="C284" s="2" t="s">
        <v>0</v>
      </c>
      <c r="D284" s="29" t="s">
        <v>188</v>
      </c>
      <c r="E284" s="30" t="s">
        <v>167</v>
      </c>
    </row>
    <row r="285" spans="1:5">
      <c r="A285" s="55">
        <f t="shared" si="4"/>
        <v>284</v>
      </c>
      <c r="B285" s="22"/>
      <c r="C285" s="2"/>
      <c r="D285" s="29" t="s">
        <v>380</v>
      </c>
    </row>
    <row r="286" spans="1:5" ht="22">
      <c r="A286" s="55">
        <f t="shared" si="4"/>
        <v>285</v>
      </c>
      <c r="B286" s="22">
        <v>2.0393518518518519E-2</v>
      </c>
      <c r="C286" s="2" t="s">
        <v>269</v>
      </c>
      <c r="D286" s="29" t="s">
        <v>379</v>
      </c>
    </row>
    <row r="287" spans="1:5">
      <c r="A287" s="55">
        <f t="shared" si="4"/>
        <v>286</v>
      </c>
      <c r="B287" s="22">
        <v>2.0555555555555556E-2</v>
      </c>
      <c r="C287" s="2" t="s">
        <v>0</v>
      </c>
      <c r="D287" s="29" t="s">
        <v>189</v>
      </c>
      <c r="E287" s="30" t="s">
        <v>19</v>
      </c>
    </row>
    <row r="288" spans="1:5">
      <c r="A288" s="55">
        <f t="shared" si="4"/>
        <v>287</v>
      </c>
      <c r="B288" s="22">
        <v>2.0625000000000001E-2</v>
      </c>
      <c r="C288" s="2" t="s">
        <v>0</v>
      </c>
      <c r="D288" s="29" t="s">
        <v>190</v>
      </c>
      <c r="E288" s="30" t="s">
        <v>8</v>
      </c>
    </row>
    <row r="289" spans="1:5">
      <c r="A289" s="55">
        <f t="shared" si="4"/>
        <v>288</v>
      </c>
      <c r="B289" s="2"/>
      <c r="C289" s="2" t="s">
        <v>0</v>
      </c>
      <c r="D289" s="29" t="s">
        <v>381</v>
      </c>
      <c r="E289" s="30" t="s">
        <v>16</v>
      </c>
    </row>
    <row r="290" spans="1:5">
      <c r="A290" s="55">
        <f t="shared" si="4"/>
        <v>289</v>
      </c>
      <c r="B290" s="22">
        <v>2.0682870370370372E-2</v>
      </c>
      <c r="C290" s="2" t="s">
        <v>0</v>
      </c>
      <c r="D290" s="29" t="s">
        <v>191</v>
      </c>
      <c r="E290" s="30" t="s">
        <v>19</v>
      </c>
    </row>
    <row r="291" spans="1:5">
      <c r="A291" s="55">
        <f t="shared" si="4"/>
        <v>290</v>
      </c>
      <c r="B291" s="24"/>
      <c r="C291" s="24" t="s">
        <v>0</v>
      </c>
      <c r="D291" s="32" t="s">
        <v>382</v>
      </c>
      <c r="E291" s="28" t="s">
        <v>164</v>
      </c>
    </row>
    <row r="292" spans="1:5">
      <c r="A292" s="55">
        <f t="shared" si="4"/>
        <v>291</v>
      </c>
      <c r="B292" s="22">
        <v>2.0763888888888887E-2</v>
      </c>
      <c r="C292" s="2" t="s">
        <v>0</v>
      </c>
      <c r="D292" s="29" t="s">
        <v>383</v>
      </c>
      <c r="E292" s="30" t="s">
        <v>19</v>
      </c>
    </row>
    <row r="293" spans="1:5">
      <c r="A293" s="55">
        <f t="shared" si="4"/>
        <v>292</v>
      </c>
      <c r="B293" s="22"/>
      <c r="C293" s="2"/>
      <c r="D293" s="29" t="s">
        <v>384</v>
      </c>
      <c r="E293" s="30" t="s">
        <v>1</v>
      </c>
    </row>
    <row r="294" spans="1:5">
      <c r="A294" s="55">
        <f t="shared" si="4"/>
        <v>293</v>
      </c>
      <c r="B294" s="22">
        <v>2.0798611111111111E-2</v>
      </c>
      <c r="C294" s="2" t="s">
        <v>0</v>
      </c>
      <c r="D294" s="29" t="s">
        <v>192</v>
      </c>
      <c r="E294" s="30" t="s">
        <v>19</v>
      </c>
    </row>
    <row r="295" spans="1:5">
      <c r="A295" s="55">
        <f t="shared" si="4"/>
        <v>294</v>
      </c>
      <c r="B295" s="22">
        <v>2.0844907407407406E-2</v>
      </c>
      <c r="C295" s="2" t="s">
        <v>0</v>
      </c>
      <c r="D295" s="29" t="s">
        <v>153</v>
      </c>
      <c r="E295" s="30" t="s">
        <v>1</v>
      </c>
    </row>
    <row r="296" spans="1:5">
      <c r="A296" s="55">
        <f t="shared" si="4"/>
        <v>295</v>
      </c>
      <c r="B296" s="22">
        <v>2.0868055555555556E-2</v>
      </c>
      <c r="C296" s="2" t="s">
        <v>3</v>
      </c>
      <c r="D296" s="29" t="s">
        <v>193</v>
      </c>
      <c r="E296" s="30" t="s">
        <v>132</v>
      </c>
    </row>
    <row r="297" spans="1:5">
      <c r="A297" s="55">
        <f t="shared" si="4"/>
        <v>296</v>
      </c>
      <c r="B297" s="22">
        <v>2.0925925925925928E-2</v>
      </c>
      <c r="C297" s="2" t="s">
        <v>0</v>
      </c>
      <c r="D297" s="29" t="s">
        <v>194</v>
      </c>
      <c r="E297" s="30" t="s">
        <v>28</v>
      </c>
    </row>
    <row r="298" spans="1:5">
      <c r="A298" s="55">
        <f t="shared" si="4"/>
        <v>297</v>
      </c>
      <c r="B298" s="22">
        <v>2.0949074074074075E-2</v>
      </c>
      <c r="C298" s="2" t="s">
        <v>195</v>
      </c>
      <c r="D298" s="29" t="s">
        <v>196</v>
      </c>
      <c r="E298" s="30" t="s">
        <v>197</v>
      </c>
    </row>
    <row r="299" spans="1:5">
      <c r="A299" s="55">
        <f t="shared" si="4"/>
        <v>298</v>
      </c>
      <c r="B299" s="23">
        <v>2.1099537037037038E-2</v>
      </c>
      <c r="C299" s="24" t="s">
        <v>0</v>
      </c>
      <c r="D299" s="32" t="s">
        <v>198</v>
      </c>
      <c r="E299" s="28" t="s">
        <v>285</v>
      </c>
    </row>
    <row r="300" spans="1:5">
      <c r="A300" s="55">
        <f t="shared" si="4"/>
        <v>299</v>
      </c>
      <c r="B300" s="22">
        <v>2.1145833333333332E-2</v>
      </c>
      <c r="C300" s="2" t="s">
        <v>0</v>
      </c>
      <c r="D300" s="29" t="s">
        <v>11</v>
      </c>
      <c r="E300" s="30" t="s">
        <v>1</v>
      </c>
    </row>
    <row r="301" spans="1:5">
      <c r="A301" s="55">
        <f t="shared" si="4"/>
        <v>300</v>
      </c>
      <c r="B301" s="24"/>
      <c r="C301" s="24" t="s">
        <v>3</v>
      </c>
      <c r="D301" s="32" t="s">
        <v>199</v>
      </c>
      <c r="E301" s="28" t="s">
        <v>71</v>
      </c>
    </row>
    <row r="302" spans="1:5">
      <c r="A302" s="55">
        <f t="shared" si="4"/>
        <v>301</v>
      </c>
      <c r="B302" s="22">
        <v>2.1168981481481483E-2</v>
      </c>
      <c r="C302" s="2" t="s">
        <v>0</v>
      </c>
      <c r="D302" s="29" t="s">
        <v>200</v>
      </c>
      <c r="E302" s="30" t="s">
        <v>167</v>
      </c>
    </row>
    <row r="303" spans="1:5">
      <c r="A303" s="55">
        <f t="shared" si="4"/>
        <v>302</v>
      </c>
      <c r="B303" s="2"/>
      <c r="C303" s="2" t="s">
        <v>0</v>
      </c>
      <c r="D303" s="29" t="s">
        <v>385</v>
      </c>
      <c r="E303" s="30" t="s">
        <v>16</v>
      </c>
    </row>
    <row r="304" spans="1:5">
      <c r="A304" s="55">
        <f t="shared" si="4"/>
        <v>303</v>
      </c>
      <c r="B304" s="22">
        <v>2.1261574074074075E-2</v>
      </c>
      <c r="C304" s="2" t="s">
        <v>0</v>
      </c>
      <c r="D304" s="29" t="s">
        <v>201</v>
      </c>
      <c r="E304" s="30" t="s">
        <v>167</v>
      </c>
    </row>
    <row r="305" spans="1:5">
      <c r="A305" s="55">
        <f t="shared" si="4"/>
        <v>304</v>
      </c>
      <c r="B305" s="2"/>
      <c r="C305" s="2" t="s">
        <v>0</v>
      </c>
      <c r="D305" s="29" t="s">
        <v>382</v>
      </c>
      <c r="E305" s="30" t="s">
        <v>16</v>
      </c>
    </row>
    <row r="306" spans="1:5">
      <c r="A306" s="55">
        <f t="shared" si="4"/>
        <v>305</v>
      </c>
      <c r="B306" s="22">
        <v>2.1284722222222222E-2</v>
      </c>
      <c r="C306" s="2" t="s">
        <v>0</v>
      </c>
      <c r="D306" s="29" t="s">
        <v>188</v>
      </c>
      <c r="E306" s="30" t="s">
        <v>8</v>
      </c>
    </row>
    <row r="307" spans="1:5" ht="22">
      <c r="A307" s="55">
        <f t="shared" si="4"/>
        <v>306</v>
      </c>
      <c r="B307" s="22">
        <v>2.1319444444444443E-2</v>
      </c>
      <c r="C307" s="2" t="s">
        <v>0</v>
      </c>
      <c r="D307" s="29" t="s">
        <v>386</v>
      </c>
      <c r="E307" s="30" t="s">
        <v>167</v>
      </c>
    </row>
    <row r="308" spans="1:5" ht="22">
      <c r="A308" s="55">
        <f t="shared" si="4"/>
        <v>307</v>
      </c>
      <c r="B308" s="22">
        <v>2.1446759259259259E-2</v>
      </c>
      <c r="C308" s="2" t="s">
        <v>0</v>
      </c>
      <c r="D308" s="29" t="s">
        <v>202</v>
      </c>
      <c r="E308" s="30" t="s">
        <v>167</v>
      </c>
    </row>
    <row r="309" spans="1:5" ht="33">
      <c r="A309" s="55">
        <f t="shared" si="4"/>
        <v>308</v>
      </c>
      <c r="B309" s="22">
        <v>2.1504629629629627E-2</v>
      </c>
      <c r="C309" s="2" t="s">
        <v>0</v>
      </c>
      <c r="D309" s="29" t="s">
        <v>387</v>
      </c>
      <c r="E309" s="30" t="s">
        <v>8</v>
      </c>
    </row>
    <row r="310" spans="1:5">
      <c r="A310" s="55">
        <f t="shared" si="4"/>
        <v>309</v>
      </c>
      <c r="B310" s="22">
        <v>2.164351851851852E-2</v>
      </c>
      <c r="C310" s="2" t="s">
        <v>0</v>
      </c>
      <c r="D310" s="29" t="s">
        <v>203</v>
      </c>
      <c r="E310" s="30" t="s">
        <v>1</v>
      </c>
    </row>
    <row r="311" spans="1:5">
      <c r="A311" s="55">
        <f t="shared" si="4"/>
        <v>310</v>
      </c>
      <c r="B311" s="22">
        <v>2.1666666666666667E-2</v>
      </c>
      <c r="C311" s="2" t="s">
        <v>0</v>
      </c>
      <c r="D311" s="29" t="s">
        <v>204</v>
      </c>
      <c r="E311" s="30" t="s">
        <v>1</v>
      </c>
    </row>
    <row r="312" spans="1:5">
      <c r="A312" s="55">
        <f t="shared" si="4"/>
        <v>311</v>
      </c>
      <c r="B312" s="22"/>
      <c r="C312" s="2"/>
      <c r="D312" s="29" t="s">
        <v>388</v>
      </c>
    </row>
    <row r="313" spans="1:5" ht="44">
      <c r="A313" s="55">
        <f t="shared" si="4"/>
        <v>312</v>
      </c>
      <c r="B313" s="40">
        <v>2.1712962962962962E-2</v>
      </c>
      <c r="C313" s="38" t="s">
        <v>270</v>
      </c>
      <c r="D313" s="37" t="s">
        <v>263</v>
      </c>
      <c r="E313" s="39" t="s">
        <v>389</v>
      </c>
    </row>
    <row r="314" spans="1:5">
      <c r="A314" s="55">
        <f t="shared" si="4"/>
        <v>313</v>
      </c>
      <c r="B314" s="22">
        <v>2.1875000000000002E-2</v>
      </c>
      <c r="C314" s="2" t="s">
        <v>0</v>
      </c>
      <c r="D314" s="29" t="s">
        <v>205</v>
      </c>
      <c r="E314" s="30" t="s">
        <v>1</v>
      </c>
    </row>
    <row r="315" spans="1:5" ht="33">
      <c r="A315" s="55">
        <f t="shared" si="4"/>
        <v>314</v>
      </c>
      <c r="B315" s="22">
        <v>2.1921296296296296E-2</v>
      </c>
      <c r="C315" s="2" t="s">
        <v>275</v>
      </c>
      <c r="D315" s="29" t="s">
        <v>379</v>
      </c>
    </row>
    <row r="316" spans="1:5">
      <c r="A316" s="55">
        <f t="shared" si="4"/>
        <v>315</v>
      </c>
      <c r="B316" s="22">
        <v>2.2094907407407407E-2</v>
      </c>
      <c r="C316" s="2" t="s">
        <v>0</v>
      </c>
      <c r="D316" s="29" t="s">
        <v>161</v>
      </c>
      <c r="E316" s="30" t="s">
        <v>390</v>
      </c>
    </row>
    <row r="317" spans="1:5">
      <c r="A317" s="55">
        <f t="shared" si="4"/>
        <v>316</v>
      </c>
      <c r="B317" s="22">
        <v>2.2118055555555557E-2</v>
      </c>
      <c r="C317" s="2" t="s">
        <v>0</v>
      </c>
      <c r="D317" s="29" t="s">
        <v>206</v>
      </c>
      <c r="E317" s="30" t="s">
        <v>167</v>
      </c>
    </row>
    <row r="318" spans="1:5">
      <c r="A318" s="55">
        <f t="shared" si="4"/>
        <v>317</v>
      </c>
      <c r="B318" s="2"/>
      <c r="C318" s="2" t="s">
        <v>0</v>
      </c>
      <c r="D318" s="29" t="s">
        <v>391</v>
      </c>
      <c r="E318" s="30" t="s">
        <v>164</v>
      </c>
    </row>
    <row r="319" spans="1:5">
      <c r="A319" s="55">
        <f t="shared" si="4"/>
        <v>318</v>
      </c>
      <c r="B319" s="22">
        <v>2.2222222222222223E-2</v>
      </c>
      <c r="C319" s="2" t="s">
        <v>0</v>
      </c>
      <c r="D319" s="29" t="s">
        <v>108</v>
      </c>
      <c r="E319" s="30" t="s">
        <v>1</v>
      </c>
    </row>
    <row r="320" spans="1:5">
      <c r="A320" s="55">
        <f t="shared" si="4"/>
        <v>319</v>
      </c>
      <c r="B320" s="38"/>
      <c r="C320" s="38" t="s">
        <v>270</v>
      </c>
      <c r="D320" s="37" t="s">
        <v>353</v>
      </c>
      <c r="E320" s="39" t="s">
        <v>146</v>
      </c>
    </row>
    <row r="321" spans="1:5" ht="22">
      <c r="A321" s="55">
        <f t="shared" si="4"/>
        <v>320</v>
      </c>
      <c r="B321" s="22">
        <v>2.2442129629629631E-2</v>
      </c>
      <c r="C321" s="2" t="s">
        <v>0</v>
      </c>
      <c r="D321" s="29" t="s">
        <v>392</v>
      </c>
      <c r="E321" s="30" t="s">
        <v>167</v>
      </c>
    </row>
    <row r="322" spans="1:5">
      <c r="A322" s="55">
        <f t="shared" si="4"/>
        <v>321</v>
      </c>
      <c r="B322" s="2"/>
      <c r="C322" s="2" t="s">
        <v>0</v>
      </c>
      <c r="D322" s="29" t="s">
        <v>393</v>
      </c>
      <c r="E322" s="30" t="s">
        <v>164</v>
      </c>
    </row>
    <row r="323" spans="1:5">
      <c r="A323" s="55">
        <f t="shared" si="4"/>
        <v>322</v>
      </c>
      <c r="B323" s="22">
        <v>2.269675925925926E-2</v>
      </c>
      <c r="C323" s="2" t="s">
        <v>0</v>
      </c>
      <c r="D323" s="29" t="s">
        <v>207</v>
      </c>
      <c r="E323" s="30" t="s">
        <v>1</v>
      </c>
    </row>
    <row r="324" spans="1:5">
      <c r="A324" s="55">
        <f t="shared" si="4"/>
        <v>323</v>
      </c>
      <c r="B324" s="22">
        <v>2.2743055555555555E-2</v>
      </c>
      <c r="C324" s="2" t="s">
        <v>0</v>
      </c>
      <c r="D324" s="29" t="s">
        <v>108</v>
      </c>
      <c r="E324" s="30" t="s">
        <v>1</v>
      </c>
    </row>
    <row r="325" spans="1:5">
      <c r="A325" s="55">
        <f t="shared" ref="A325:A388" si="5">ROW()-1</f>
        <v>324</v>
      </c>
      <c r="B325" s="38"/>
      <c r="C325" s="38" t="s">
        <v>270</v>
      </c>
      <c r="D325" s="37" t="s">
        <v>400</v>
      </c>
      <c r="E325" s="39" t="s">
        <v>342</v>
      </c>
    </row>
    <row r="326" spans="1:5">
      <c r="A326" s="55">
        <f t="shared" si="5"/>
        <v>325</v>
      </c>
      <c r="B326" s="22">
        <v>2.2962962962962966E-2</v>
      </c>
      <c r="C326" s="2" t="s">
        <v>0</v>
      </c>
      <c r="D326" s="29" t="s">
        <v>208</v>
      </c>
      <c r="E326" s="30" t="s">
        <v>19</v>
      </c>
    </row>
    <row r="327" spans="1:5">
      <c r="A327" s="55">
        <f t="shared" si="5"/>
        <v>326</v>
      </c>
      <c r="B327" s="22">
        <v>2.297453703703704E-2</v>
      </c>
      <c r="C327" s="2" t="s">
        <v>0</v>
      </c>
      <c r="D327" s="29" t="s">
        <v>209</v>
      </c>
      <c r="E327" s="30" t="s">
        <v>167</v>
      </c>
    </row>
    <row r="328" spans="1:5">
      <c r="A328" s="55">
        <f t="shared" si="5"/>
        <v>327</v>
      </c>
      <c r="B328" s="22">
        <v>2.3009259259259257E-2</v>
      </c>
      <c r="C328" s="2" t="s">
        <v>0</v>
      </c>
      <c r="D328" s="29" t="s">
        <v>210</v>
      </c>
      <c r="E328" s="30" t="s">
        <v>1</v>
      </c>
    </row>
    <row r="329" spans="1:5">
      <c r="A329" s="55">
        <f t="shared" si="5"/>
        <v>328</v>
      </c>
      <c r="B329" s="22">
        <v>2.3032407407407404E-2</v>
      </c>
      <c r="C329" s="2" t="s">
        <v>0</v>
      </c>
      <c r="D329" s="29" t="s">
        <v>211</v>
      </c>
      <c r="E329" s="30" t="s">
        <v>1</v>
      </c>
    </row>
    <row r="330" spans="1:5">
      <c r="A330" s="55">
        <f t="shared" si="5"/>
        <v>329</v>
      </c>
      <c r="B330" s="2"/>
      <c r="C330" s="2" t="s">
        <v>0</v>
      </c>
      <c r="D330" s="29" t="s">
        <v>359</v>
      </c>
      <c r="E330" s="30" t="s">
        <v>164</v>
      </c>
    </row>
    <row r="331" spans="1:5">
      <c r="A331" s="55">
        <f t="shared" si="5"/>
        <v>330</v>
      </c>
      <c r="B331" s="22">
        <v>2.3124999999999996E-2</v>
      </c>
      <c r="C331" s="2" t="s">
        <v>0</v>
      </c>
      <c r="D331" s="29" t="s">
        <v>212</v>
      </c>
      <c r="E331" s="30" t="s">
        <v>394</v>
      </c>
    </row>
    <row r="332" spans="1:5">
      <c r="A332" s="55">
        <f t="shared" si="5"/>
        <v>331</v>
      </c>
      <c r="B332" s="22">
        <v>2.3159722222222224E-2</v>
      </c>
      <c r="C332" s="2" t="s">
        <v>0</v>
      </c>
      <c r="D332" s="29" t="s">
        <v>108</v>
      </c>
      <c r="E332" s="30" t="s">
        <v>1</v>
      </c>
    </row>
    <row r="333" spans="1:5" ht="22">
      <c r="A333" s="55">
        <f t="shared" si="5"/>
        <v>332</v>
      </c>
      <c r="B333" s="40">
        <v>2.3182870370370371E-2</v>
      </c>
      <c r="C333" s="38" t="s">
        <v>270</v>
      </c>
      <c r="D333" s="37" t="s">
        <v>395</v>
      </c>
      <c r="E333" s="39" t="s">
        <v>68</v>
      </c>
    </row>
    <row r="334" spans="1:5" ht="22">
      <c r="A334" s="55">
        <f t="shared" si="5"/>
        <v>333</v>
      </c>
      <c r="B334" s="22">
        <v>2.3356481481481482E-2</v>
      </c>
      <c r="C334" s="2" t="s">
        <v>0</v>
      </c>
      <c r="D334" s="29" t="s">
        <v>396</v>
      </c>
      <c r="E334" s="30" t="s">
        <v>167</v>
      </c>
    </row>
    <row r="335" spans="1:5">
      <c r="A335" s="55">
        <f t="shared" si="5"/>
        <v>334</v>
      </c>
      <c r="B335" s="22">
        <v>2.3553240740740739E-2</v>
      </c>
      <c r="C335" s="2" t="s">
        <v>0</v>
      </c>
      <c r="D335" s="29" t="s">
        <v>213</v>
      </c>
      <c r="E335" s="30" t="s">
        <v>1</v>
      </c>
    </row>
    <row r="336" spans="1:5">
      <c r="A336" s="55">
        <f t="shared" si="5"/>
        <v>335</v>
      </c>
      <c r="B336" s="38"/>
      <c r="C336" s="38" t="s">
        <v>269</v>
      </c>
      <c r="D336" s="37" t="s">
        <v>214</v>
      </c>
      <c r="E336" s="39" t="s">
        <v>6</v>
      </c>
    </row>
    <row r="337" spans="1:5">
      <c r="A337" s="55">
        <f t="shared" si="5"/>
        <v>336</v>
      </c>
      <c r="B337" s="22">
        <v>2.3576388888888893E-2</v>
      </c>
      <c r="C337" s="2" t="s">
        <v>0</v>
      </c>
      <c r="D337" s="29" t="s">
        <v>215</v>
      </c>
      <c r="E337" s="30" t="s">
        <v>167</v>
      </c>
    </row>
    <row r="338" spans="1:5">
      <c r="A338" s="55">
        <f t="shared" si="5"/>
        <v>337</v>
      </c>
      <c r="B338" s="38"/>
      <c r="C338" s="38" t="s">
        <v>270</v>
      </c>
      <c r="D338" s="37" t="s">
        <v>397</v>
      </c>
      <c r="E338" s="39" t="s">
        <v>109</v>
      </c>
    </row>
    <row r="339" spans="1:5" ht="22">
      <c r="A339" s="55">
        <f t="shared" si="5"/>
        <v>338</v>
      </c>
      <c r="B339" s="22">
        <v>2.3761574074074074E-2</v>
      </c>
      <c r="C339" s="2" t="s">
        <v>0</v>
      </c>
      <c r="D339" s="29" t="s">
        <v>216</v>
      </c>
      <c r="E339" s="30" t="s">
        <v>167</v>
      </c>
    </row>
    <row r="340" spans="1:5">
      <c r="A340" s="55">
        <f t="shared" si="5"/>
        <v>339</v>
      </c>
      <c r="B340" s="23">
        <v>2.3877314814814813E-2</v>
      </c>
      <c r="C340" s="24" t="s">
        <v>0</v>
      </c>
      <c r="D340" s="32" t="s">
        <v>217</v>
      </c>
      <c r="E340" s="28" t="s">
        <v>8</v>
      </c>
    </row>
    <row r="341" spans="1:5">
      <c r="A341" s="55">
        <f t="shared" si="5"/>
        <v>340</v>
      </c>
      <c r="B341" s="24"/>
      <c r="C341" s="24" t="s">
        <v>0</v>
      </c>
      <c r="D341" s="32" t="s">
        <v>398</v>
      </c>
      <c r="E341" s="28" t="s">
        <v>69</v>
      </c>
    </row>
    <row r="342" spans="1:5">
      <c r="A342" s="55">
        <f t="shared" si="5"/>
        <v>341</v>
      </c>
      <c r="B342" s="22">
        <v>2.3969907407407409E-2</v>
      </c>
      <c r="C342" s="2" t="s">
        <v>0</v>
      </c>
      <c r="D342" s="29" t="s">
        <v>108</v>
      </c>
      <c r="E342" s="30" t="s">
        <v>1</v>
      </c>
    </row>
    <row r="343" spans="1:5">
      <c r="A343" s="55">
        <f t="shared" si="5"/>
        <v>342</v>
      </c>
      <c r="B343" s="2"/>
      <c r="C343" s="2" t="s">
        <v>269</v>
      </c>
      <c r="D343" s="29" t="s">
        <v>399</v>
      </c>
      <c r="E343" s="30" t="s">
        <v>218</v>
      </c>
    </row>
    <row r="344" spans="1:5">
      <c r="A344" s="55">
        <f t="shared" si="5"/>
        <v>343</v>
      </c>
      <c r="B344" s="22">
        <v>2.4201388888888887E-2</v>
      </c>
      <c r="C344" s="2" t="s">
        <v>0</v>
      </c>
      <c r="D344" s="29" t="s">
        <v>219</v>
      </c>
      <c r="E344" s="30" t="s">
        <v>246</v>
      </c>
    </row>
    <row r="345" spans="1:5">
      <c r="A345" s="55">
        <f t="shared" si="5"/>
        <v>344</v>
      </c>
      <c r="B345" s="2"/>
      <c r="C345" s="2" t="s">
        <v>270</v>
      </c>
      <c r="D345" s="29" t="s">
        <v>400</v>
      </c>
      <c r="E345" s="30" t="s">
        <v>257</v>
      </c>
    </row>
    <row r="346" spans="1:5">
      <c r="A346" s="55">
        <f t="shared" si="5"/>
        <v>345</v>
      </c>
      <c r="B346" s="40">
        <v>2.4421296296296292E-2</v>
      </c>
      <c r="C346" s="38" t="s">
        <v>0</v>
      </c>
      <c r="D346" s="32" t="s">
        <v>220</v>
      </c>
      <c r="E346" s="28" t="s">
        <v>58</v>
      </c>
    </row>
    <row r="347" spans="1:5">
      <c r="A347" s="55">
        <f t="shared" si="5"/>
        <v>346</v>
      </c>
      <c r="B347" s="22">
        <v>2.4467592592592593E-2</v>
      </c>
      <c r="C347" s="2" t="s">
        <v>0</v>
      </c>
      <c r="D347" s="29" t="s">
        <v>221</v>
      </c>
      <c r="E347" s="30" t="s">
        <v>167</v>
      </c>
    </row>
    <row r="348" spans="1:5">
      <c r="A348" s="55">
        <f t="shared" si="5"/>
        <v>347</v>
      </c>
      <c r="B348" s="22">
        <v>2.4560185185185185E-2</v>
      </c>
      <c r="C348" s="2" t="s">
        <v>0</v>
      </c>
      <c r="D348" s="29" t="s">
        <v>222</v>
      </c>
      <c r="E348" s="30" t="s">
        <v>167</v>
      </c>
    </row>
    <row r="349" spans="1:5">
      <c r="A349" s="55">
        <f t="shared" si="5"/>
        <v>348</v>
      </c>
      <c r="B349" s="22">
        <v>2.4594907407407409E-2</v>
      </c>
      <c r="C349" s="2" t="s">
        <v>0</v>
      </c>
      <c r="D349" s="29" t="s">
        <v>223</v>
      </c>
      <c r="E349" s="30" t="s">
        <v>167</v>
      </c>
    </row>
    <row r="350" spans="1:5">
      <c r="A350" s="55">
        <f t="shared" si="5"/>
        <v>349</v>
      </c>
      <c r="B350" s="22">
        <v>2.4641203703703703E-2</v>
      </c>
      <c r="C350" s="2" t="s">
        <v>0</v>
      </c>
      <c r="D350" s="29" t="s">
        <v>224</v>
      </c>
      <c r="E350" s="30" t="s">
        <v>1</v>
      </c>
    </row>
    <row r="351" spans="1:5">
      <c r="A351" s="55">
        <f t="shared" si="5"/>
        <v>350</v>
      </c>
      <c r="B351" s="2"/>
      <c r="C351" s="2" t="s">
        <v>0</v>
      </c>
      <c r="D351" s="29" t="s">
        <v>401</v>
      </c>
    </row>
    <row r="352" spans="1:5">
      <c r="A352" s="55">
        <f t="shared" si="5"/>
        <v>351</v>
      </c>
      <c r="B352" s="22">
        <v>2.525462962962963E-2</v>
      </c>
      <c r="C352" s="2" t="s">
        <v>0</v>
      </c>
      <c r="D352" s="29" t="s">
        <v>225</v>
      </c>
      <c r="E352" s="30" t="s">
        <v>19</v>
      </c>
    </row>
    <row r="353" spans="1:5">
      <c r="A353" s="55">
        <f t="shared" si="5"/>
        <v>352</v>
      </c>
      <c r="B353" s="2"/>
      <c r="C353" s="2" t="s">
        <v>269</v>
      </c>
      <c r="D353" s="29" t="s">
        <v>226</v>
      </c>
      <c r="E353" s="30" t="s">
        <v>37</v>
      </c>
    </row>
    <row r="354" spans="1:5">
      <c r="A354" s="55">
        <f t="shared" si="5"/>
        <v>353</v>
      </c>
      <c r="B354" s="22">
        <v>2.5277777777777777E-2</v>
      </c>
      <c r="C354" s="2" t="s">
        <v>0</v>
      </c>
      <c r="D354" s="29" t="s">
        <v>403</v>
      </c>
      <c r="E354" s="30" t="s">
        <v>27</v>
      </c>
    </row>
    <row r="355" spans="1:5">
      <c r="A355" s="55">
        <f t="shared" si="5"/>
        <v>354</v>
      </c>
      <c r="B355" s="22">
        <v>2.5300925925925925E-2</v>
      </c>
      <c r="C355" s="2" t="s">
        <v>0</v>
      </c>
      <c r="D355" s="29" t="s">
        <v>402</v>
      </c>
      <c r="E355" s="30" t="s">
        <v>39</v>
      </c>
    </row>
    <row r="356" spans="1:5">
      <c r="A356" s="55">
        <f t="shared" si="5"/>
        <v>355</v>
      </c>
      <c r="B356" s="22">
        <v>2.5324074074074079E-2</v>
      </c>
      <c r="C356" s="2" t="s">
        <v>269</v>
      </c>
      <c r="D356" s="29" t="s">
        <v>227</v>
      </c>
      <c r="E356" s="30" t="s">
        <v>37</v>
      </c>
    </row>
    <row r="357" spans="1:5">
      <c r="A357" s="55">
        <f t="shared" si="5"/>
        <v>356</v>
      </c>
      <c r="B357" s="40">
        <v>2.5347222222222219E-2</v>
      </c>
      <c r="C357" s="38" t="s">
        <v>0</v>
      </c>
      <c r="D357" s="37" t="s">
        <v>228</v>
      </c>
      <c r="E357" s="39" t="s">
        <v>28</v>
      </c>
    </row>
    <row r="358" spans="1:5" ht="22">
      <c r="A358" s="55">
        <f t="shared" si="5"/>
        <v>357</v>
      </c>
      <c r="B358" s="22">
        <v>2.5405092592592594E-2</v>
      </c>
      <c r="C358" s="2" t="s">
        <v>0</v>
      </c>
      <c r="D358" s="29" t="s">
        <v>404</v>
      </c>
      <c r="E358" s="30" t="s">
        <v>167</v>
      </c>
    </row>
    <row r="359" spans="1:5">
      <c r="A359" s="55">
        <f t="shared" si="5"/>
        <v>358</v>
      </c>
      <c r="B359" s="22">
        <v>2.5532407407407406E-2</v>
      </c>
      <c r="C359" s="2" t="s">
        <v>0</v>
      </c>
      <c r="D359" s="29" t="s">
        <v>229</v>
      </c>
      <c r="E359" s="30" t="s">
        <v>167</v>
      </c>
    </row>
    <row r="360" spans="1:5">
      <c r="A360" s="55">
        <f t="shared" si="5"/>
        <v>359</v>
      </c>
      <c r="B360" s="22">
        <v>2.5624999999999998E-2</v>
      </c>
      <c r="C360" s="2" t="s">
        <v>0</v>
      </c>
      <c r="D360" s="29" t="s">
        <v>230</v>
      </c>
      <c r="E360" s="30" t="s">
        <v>1</v>
      </c>
    </row>
    <row r="361" spans="1:5">
      <c r="A361" s="55">
        <f t="shared" si="5"/>
        <v>360</v>
      </c>
      <c r="B361" s="2"/>
      <c r="C361" s="2"/>
      <c r="D361" s="29" t="s">
        <v>405</v>
      </c>
    </row>
    <row r="362" spans="1:5">
      <c r="A362" s="55">
        <f t="shared" si="5"/>
        <v>361</v>
      </c>
      <c r="B362" s="22">
        <v>2.56712962962963E-2</v>
      </c>
      <c r="C362" s="2" t="s">
        <v>0</v>
      </c>
      <c r="D362" s="29" t="s">
        <v>231</v>
      </c>
      <c r="E362" s="30" t="s">
        <v>19</v>
      </c>
    </row>
    <row r="363" spans="1:5">
      <c r="A363" s="55">
        <f t="shared" si="5"/>
        <v>362</v>
      </c>
      <c r="B363" s="38"/>
      <c r="C363" s="38" t="s">
        <v>269</v>
      </c>
      <c r="D363" s="37" t="s">
        <v>406</v>
      </c>
      <c r="E363" s="39" t="s">
        <v>187</v>
      </c>
    </row>
    <row r="364" spans="1:5">
      <c r="A364" s="55">
        <f t="shared" si="5"/>
        <v>363</v>
      </c>
      <c r="B364" s="22">
        <v>2.5694444444444447E-2</v>
      </c>
      <c r="C364" s="2" t="s">
        <v>0</v>
      </c>
      <c r="D364" s="29" t="s">
        <v>232</v>
      </c>
      <c r="E364" s="30" t="s">
        <v>167</v>
      </c>
    </row>
    <row r="365" spans="1:5">
      <c r="A365" s="55">
        <f t="shared" si="5"/>
        <v>364</v>
      </c>
      <c r="B365" s="22">
        <v>2.5740740740740745E-2</v>
      </c>
      <c r="C365" s="2" t="s">
        <v>0</v>
      </c>
      <c r="D365" s="29" t="s">
        <v>233</v>
      </c>
      <c r="E365" s="30" t="s">
        <v>8</v>
      </c>
    </row>
    <row r="366" spans="1:5" ht="121">
      <c r="A366" s="55">
        <f t="shared" si="5"/>
        <v>365</v>
      </c>
      <c r="B366" s="22">
        <v>2.5763888888888892E-2</v>
      </c>
      <c r="C366" s="2" t="s">
        <v>0</v>
      </c>
      <c r="D366" s="29" t="s">
        <v>407</v>
      </c>
      <c r="E366" s="30" t="s">
        <v>8</v>
      </c>
    </row>
    <row r="367" spans="1:5" ht="22">
      <c r="A367" s="55">
        <f t="shared" si="5"/>
        <v>366</v>
      </c>
      <c r="B367" s="22">
        <v>2.6516203703703698E-2</v>
      </c>
      <c r="C367" s="2" t="s">
        <v>0</v>
      </c>
      <c r="D367" s="29" t="s">
        <v>408</v>
      </c>
      <c r="E367" s="30" t="s">
        <v>167</v>
      </c>
    </row>
    <row r="368" spans="1:5">
      <c r="A368" s="55">
        <f t="shared" si="5"/>
        <v>367</v>
      </c>
      <c r="B368" s="22">
        <v>2.6643518518518521E-2</v>
      </c>
      <c r="C368" s="2" t="s">
        <v>0</v>
      </c>
      <c r="D368" s="29" t="s">
        <v>234</v>
      </c>
      <c r="E368" s="30" t="s">
        <v>8</v>
      </c>
    </row>
    <row r="369" spans="1:5">
      <c r="A369" s="55">
        <f t="shared" si="5"/>
        <v>368</v>
      </c>
      <c r="B369" s="22">
        <v>2.6678240740740738E-2</v>
      </c>
      <c r="C369" s="2" t="s">
        <v>0</v>
      </c>
      <c r="D369" s="29" t="s">
        <v>235</v>
      </c>
      <c r="E369" s="30" t="s">
        <v>1</v>
      </c>
    </row>
    <row r="370" spans="1:5">
      <c r="A370" s="55">
        <f t="shared" si="5"/>
        <v>369</v>
      </c>
      <c r="B370" s="22">
        <v>2.6724537037037036E-2</v>
      </c>
      <c r="C370" s="2" t="s">
        <v>0</v>
      </c>
      <c r="D370" s="29" t="s">
        <v>236</v>
      </c>
      <c r="E370" s="30" t="s">
        <v>19</v>
      </c>
    </row>
    <row r="371" spans="1:5">
      <c r="A371" s="55">
        <f t="shared" si="5"/>
        <v>370</v>
      </c>
      <c r="B371" s="22">
        <v>2.6759259259259257E-2</v>
      </c>
      <c r="C371" s="2" t="s">
        <v>0</v>
      </c>
      <c r="D371" s="29" t="s">
        <v>237</v>
      </c>
      <c r="E371" s="30" t="s">
        <v>19</v>
      </c>
    </row>
    <row r="372" spans="1:5">
      <c r="A372" s="55">
        <f t="shared" si="5"/>
        <v>371</v>
      </c>
      <c r="B372" s="22">
        <v>2.6863425925925926E-2</v>
      </c>
      <c r="C372" s="2" t="s">
        <v>0</v>
      </c>
      <c r="D372" s="29" t="s">
        <v>238</v>
      </c>
      <c r="E372" s="30" t="s">
        <v>19</v>
      </c>
    </row>
    <row r="373" spans="1:5">
      <c r="A373" s="55">
        <f t="shared" si="5"/>
        <v>372</v>
      </c>
      <c r="B373" s="2"/>
      <c r="C373" s="2" t="s">
        <v>0</v>
      </c>
      <c r="D373" s="29" t="s">
        <v>416</v>
      </c>
      <c r="E373" s="30" t="s">
        <v>276</v>
      </c>
    </row>
    <row r="374" spans="1:5">
      <c r="A374" s="55">
        <f t="shared" si="5"/>
        <v>373</v>
      </c>
      <c r="B374" s="22">
        <v>2.6886574074074077E-2</v>
      </c>
      <c r="C374" s="2" t="s">
        <v>0</v>
      </c>
      <c r="D374" s="29" t="s">
        <v>239</v>
      </c>
      <c r="E374" s="30" t="s">
        <v>8</v>
      </c>
    </row>
    <row r="375" spans="1:5">
      <c r="A375" s="55">
        <f t="shared" si="5"/>
        <v>374</v>
      </c>
      <c r="B375" s="2"/>
      <c r="C375" s="2" t="s">
        <v>3</v>
      </c>
      <c r="D375" s="29" t="s">
        <v>330</v>
      </c>
      <c r="E375" s="30" t="s">
        <v>71</v>
      </c>
    </row>
    <row r="376" spans="1:5">
      <c r="A376" s="55">
        <f t="shared" si="5"/>
        <v>375</v>
      </c>
      <c r="B376" s="38"/>
      <c r="C376" s="38" t="s">
        <v>3</v>
      </c>
      <c r="D376" s="37" t="s">
        <v>415</v>
      </c>
      <c r="E376" s="39" t="s">
        <v>240</v>
      </c>
    </row>
    <row r="377" spans="1:5">
      <c r="A377" s="55">
        <f t="shared" si="5"/>
        <v>376</v>
      </c>
      <c r="B377" s="22">
        <v>2.7025462962962959E-2</v>
      </c>
      <c r="C377" s="2" t="s">
        <v>0</v>
      </c>
      <c r="D377" s="29" t="s">
        <v>241</v>
      </c>
      <c r="E377" s="30" t="s">
        <v>8</v>
      </c>
    </row>
    <row r="378" spans="1:5">
      <c r="A378" s="55">
        <f t="shared" si="5"/>
        <v>377</v>
      </c>
      <c r="B378" s="22">
        <v>2.7118055555555552E-2</v>
      </c>
      <c r="C378" s="2" t="s">
        <v>3</v>
      </c>
      <c r="D378" s="29" t="s">
        <v>242</v>
      </c>
      <c r="E378" s="30" t="s">
        <v>409</v>
      </c>
    </row>
    <row r="379" spans="1:5">
      <c r="A379" s="55">
        <f t="shared" si="5"/>
        <v>378</v>
      </c>
      <c r="B379" s="22">
        <v>2.7141203703703706E-2</v>
      </c>
      <c r="C379" s="2" t="s">
        <v>0</v>
      </c>
      <c r="D379" s="29" t="s">
        <v>243</v>
      </c>
      <c r="E379" s="30" t="s">
        <v>182</v>
      </c>
    </row>
    <row r="380" spans="1:5">
      <c r="A380" s="55">
        <f t="shared" si="5"/>
        <v>379</v>
      </c>
      <c r="B380" s="38"/>
      <c r="C380" s="38" t="s">
        <v>3</v>
      </c>
      <c r="D380" s="37" t="s">
        <v>244</v>
      </c>
      <c r="E380" s="39" t="s">
        <v>71</v>
      </c>
    </row>
    <row r="381" spans="1:5">
      <c r="A381" s="55">
        <f t="shared" si="5"/>
        <v>380</v>
      </c>
      <c r="B381" s="22">
        <v>2.7164351851851853E-2</v>
      </c>
      <c r="C381" s="2" t="s">
        <v>0</v>
      </c>
      <c r="D381" s="29" t="s">
        <v>410</v>
      </c>
      <c r="E381" s="30" t="s">
        <v>19</v>
      </c>
    </row>
    <row r="382" spans="1:5">
      <c r="A382" s="55">
        <f t="shared" si="5"/>
        <v>381</v>
      </c>
      <c r="B382" s="22"/>
      <c r="C382" s="2"/>
      <c r="D382" s="29" t="s">
        <v>411</v>
      </c>
      <c r="E382" s="30" t="s">
        <v>167</v>
      </c>
    </row>
    <row r="383" spans="1:5">
      <c r="A383" s="55">
        <f t="shared" si="5"/>
        <v>382</v>
      </c>
      <c r="B383" s="2"/>
      <c r="C383" s="2" t="s">
        <v>3</v>
      </c>
      <c r="D383" s="29" t="s">
        <v>414</v>
      </c>
      <c r="E383" s="30" t="s">
        <v>71</v>
      </c>
    </row>
    <row r="384" spans="1:5">
      <c r="A384" s="55">
        <f t="shared" si="5"/>
        <v>383</v>
      </c>
      <c r="B384" s="22">
        <v>2.7268518518518515E-2</v>
      </c>
      <c r="C384" s="2" t="s">
        <v>0</v>
      </c>
      <c r="D384" s="29" t="s">
        <v>245</v>
      </c>
      <c r="E384" s="30" t="s">
        <v>246</v>
      </c>
    </row>
    <row r="385" spans="1:5">
      <c r="A385" s="55">
        <f t="shared" si="5"/>
        <v>384</v>
      </c>
      <c r="B385" s="2"/>
      <c r="C385" s="2" t="s">
        <v>3</v>
      </c>
      <c r="D385" s="29" t="s">
        <v>306</v>
      </c>
      <c r="E385" s="30" t="s">
        <v>132</v>
      </c>
    </row>
    <row r="386" spans="1:5" ht="22">
      <c r="A386" s="55">
        <f t="shared" si="5"/>
        <v>385</v>
      </c>
      <c r="B386" s="22">
        <v>2.7349537037037037E-2</v>
      </c>
      <c r="C386" s="2" t="s">
        <v>0</v>
      </c>
      <c r="D386" s="29" t="s">
        <v>247</v>
      </c>
      <c r="E386" s="30" t="s">
        <v>28</v>
      </c>
    </row>
    <row r="387" spans="1:5">
      <c r="A387" s="55">
        <f t="shared" si="5"/>
        <v>386</v>
      </c>
      <c r="B387" s="22">
        <v>2.7407407407407408E-2</v>
      </c>
      <c r="C387" s="2" t="s">
        <v>0</v>
      </c>
      <c r="D387" s="29" t="s">
        <v>248</v>
      </c>
      <c r="E387" s="30" t="s">
        <v>28</v>
      </c>
    </row>
    <row r="388" spans="1:5">
      <c r="A388" s="55">
        <f t="shared" si="5"/>
        <v>387</v>
      </c>
      <c r="B388" s="38"/>
      <c r="C388" s="38" t="s">
        <v>3</v>
      </c>
      <c r="D388" s="37" t="s">
        <v>417</v>
      </c>
      <c r="E388" s="39" t="s">
        <v>412</v>
      </c>
    </row>
    <row r="389" spans="1:5">
      <c r="A389" s="55">
        <f t="shared" ref="A389:A412" si="6">ROW()-1</f>
        <v>388</v>
      </c>
      <c r="B389" s="22">
        <v>2.7442129629629632E-2</v>
      </c>
      <c r="C389" s="2" t="s">
        <v>0</v>
      </c>
      <c r="D389" s="29" t="s">
        <v>249</v>
      </c>
      <c r="E389" s="30" t="s">
        <v>19</v>
      </c>
    </row>
    <row r="390" spans="1:5">
      <c r="A390" s="55">
        <f t="shared" si="6"/>
        <v>389</v>
      </c>
      <c r="B390" s="2"/>
      <c r="C390" s="2" t="s">
        <v>3</v>
      </c>
      <c r="D390" s="29" t="s">
        <v>330</v>
      </c>
      <c r="E390" s="30" t="s">
        <v>413</v>
      </c>
    </row>
    <row r="391" spans="1:5">
      <c r="A391" s="55">
        <f t="shared" si="6"/>
        <v>390</v>
      </c>
      <c r="B391" s="22">
        <v>2.7488425925925927E-2</v>
      </c>
      <c r="C391" s="2" t="s">
        <v>3</v>
      </c>
      <c r="D391" s="29" t="s">
        <v>250</v>
      </c>
      <c r="E391" s="30" t="s">
        <v>132</v>
      </c>
    </row>
    <row r="392" spans="1:5">
      <c r="A392" s="55">
        <f t="shared" si="6"/>
        <v>391</v>
      </c>
      <c r="B392" s="40">
        <v>2.7534722222222221E-2</v>
      </c>
      <c r="C392" s="38" t="s">
        <v>0</v>
      </c>
      <c r="D392" s="37" t="s">
        <v>250</v>
      </c>
      <c r="E392" s="39" t="s">
        <v>285</v>
      </c>
    </row>
    <row r="393" spans="1:5">
      <c r="A393" s="55">
        <f t="shared" si="6"/>
        <v>392</v>
      </c>
      <c r="B393" s="22">
        <v>2.7569444444444448E-2</v>
      </c>
      <c r="C393" s="2" t="s">
        <v>0</v>
      </c>
      <c r="D393" s="29" t="s">
        <v>251</v>
      </c>
      <c r="E393" s="30" t="s">
        <v>8</v>
      </c>
    </row>
    <row r="394" spans="1:5">
      <c r="A394" s="55">
        <f t="shared" si="6"/>
        <v>393</v>
      </c>
      <c r="B394" s="22">
        <v>2.7592592592592596E-2</v>
      </c>
      <c r="C394" s="2" t="s">
        <v>0</v>
      </c>
      <c r="D394" s="29" t="s">
        <v>252</v>
      </c>
      <c r="E394" s="30" t="s">
        <v>167</v>
      </c>
    </row>
    <row r="395" spans="1:5">
      <c r="A395" s="55">
        <f t="shared" si="6"/>
        <v>394</v>
      </c>
      <c r="B395" s="22">
        <v>2.7650462962962963E-2</v>
      </c>
      <c r="C395" s="2" t="s">
        <v>0</v>
      </c>
      <c r="D395" s="29" t="s">
        <v>253</v>
      </c>
      <c r="E395" s="30" t="s">
        <v>8</v>
      </c>
    </row>
    <row r="396" spans="1:5">
      <c r="A396" s="55">
        <f t="shared" si="6"/>
        <v>395</v>
      </c>
      <c r="B396" s="2"/>
      <c r="C396" s="2" t="s">
        <v>0</v>
      </c>
      <c r="D396" s="29" t="s">
        <v>418</v>
      </c>
      <c r="E396" s="30" t="s">
        <v>164</v>
      </c>
    </row>
    <row r="397" spans="1:5">
      <c r="A397" s="55">
        <f t="shared" si="6"/>
        <v>396</v>
      </c>
      <c r="B397" s="22">
        <v>2.7777777777777776E-2</v>
      </c>
      <c r="C397" s="2" t="s">
        <v>0</v>
      </c>
      <c r="D397" s="29" t="s">
        <v>254</v>
      </c>
      <c r="E397" s="30" t="s">
        <v>167</v>
      </c>
    </row>
    <row r="398" spans="1:5">
      <c r="A398" s="55">
        <f t="shared" si="6"/>
        <v>397</v>
      </c>
      <c r="B398" s="22">
        <v>2.7800925925925923E-2</v>
      </c>
      <c r="C398" s="2" t="s">
        <v>0</v>
      </c>
      <c r="D398" s="29" t="s">
        <v>255</v>
      </c>
      <c r="E398" s="30" t="s">
        <v>1</v>
      </c>
    </row>
    <row r="399" spans="1:5">
      <c r="A399" s="55">
        <f t="shared" si="6"/>
        <v>398</v>
      </c>
      <c r="B399" s="22"/>
      <c r="C399" s="2" t="s">
        <v>0</v>
      </c>
      <c r="D399" s="29" t="s">
        <v>420</v>
      </c>
      <c r="E399" s="30" t="s">
        <v>288</v>
      </c>
    </row>
    <row r="400" spans="1:5">
      <c r="A400" s="55">
        <f t="shared" si="6"/>
        <v>399</v>
      </c>
      <c r="B400" s="38"/>
      <c r="C400" s="38" t="s">
        <v>269</v>
      </c>
      <c r="D400" s="37" t="s">
        <v>419</v>
      </c>
      <c r="E400" s="39" t="s">
        <v>218</v>
      </c>
    </row>
    <row r="401" spans="1:5">
      <c r="A401" s="55">
        <f t="shared" si="6"/>
        <v>400</v>
      </c>
      <c r="B401" s="22">
        <v>2.7974537037037034E-2</v>
      </c>
      <c r="C401" s="2" t="s">
        <v>0</v>
      </c>
      <c r="D401" s="29" t="s">
        <v>256</v>
      </c>
      <c r="E401" s="30" t="s">
        <v>1</v>
      </c>
    </row>
    <row r="402" spans="1:5">
      <c r="A402" s="55">
        <f t="shared" si="6"/>
        <v>401</v>
      </c>
      <c r="B402" s="22">
        <v>2.8009259259259262E-2</v>
      </c>
      <c r="C402" s="2" t="s">
        <v>0</v>
      </c>
      <c r="D402" s="29" t="s">
        <v>108</v>
      </c>
      <c r="E402" s="30" t="s">
        <v>1</v>
      </c>
    </row>
    <row r="403" spans="1:5">
      <c r="A403" s="55">
        <f t="shared" si="6"/>
        <v>402</v>
      </c>
      <c r="B403" s="22">
        <v>2.8032407407407409E-2</v>
      </c>
      <c r="C403" s="2" t="s">
        <v>270</v>
      </c>
      <c r="D403" s="29" t="s">
        <v>264</v>
      </c>
      <c r="E403" s="30" t="s">
        <v>68</v>
      </c>
    </row>
    <row r="404" spans="1:5">
      <c r="A404" s="55">
        <f t="shared" si="6"/>
        <v>403</v>
      </c>
      <c r="B404" s="40">
        <v>2.8252314814814813E-2</v>
      </c>
      <c r="C404" s="38" t="s">
        <v>0</v>
      </c>
      <c r="D404" s="37" t="s">
        <v>258</v>
      </c>
      <c r="E404" s="39" t="s">
        <v>28</v>
      </c>
    </row>
    <row r="405" spans="1:5" ht="22">
      <c r="A405" s="55">
        <f t="shared" si="6"/>
        <v>404</v>
      </c>
      <c r="B405" s="22">
        <v>2.826388888888889E-2</v>
      </c>
      <c r="C405" s="2" t="s">
        <v>0</v>
      </c>
      <c r="D405" s="29" t="s">
        <v>421</v>
      </c>
      <c r="E405" s="30" t="s">
        <v>1</v>
      </c>
    </row>
    <row r="406" spans="1:5">
      <c r="A406" s="55">
        <f t="shared" si="6"/>
        <v>405</v>
      </c>
      <c r="B406" s="22">
        <v>2.8472222222222222E-2</v>
      </c>
      <c r="C406" s="2" t="s">
        <v>0</v>
      </c>
      <c r="D406" s="29" t="s">
        <v>108</v>
      </c>
      <c r="E406" s="30" t="s">
        <v>1</v>
      </c>
    </row>
    <row r="407" spans="1:5" ht="22">
      <c r="A407" s="55">
        <f t="shared" si="6"/>
        <v>406</v>
      </c>
      <c r="B407" s="22">
        <v>2.8495370370370369E-2</v>
      </c>
      <c r="C407" s="2" t="s">
        <v>270</v>
      </c>
      <c r="D407" s="29" t="s">
        <v>422</v>
      </c>
      <c r="E407" s="30" t="s">
        <v>423</v>
      </c>
    </row>
    <row r="408" spans="1:5">
      <c r="A408" s="55">
        <f t="shared" si="6"/>
        <v>407</v>
      </c>
      <c r="B408" s="22">
        <v>2.8738425925925928E-2</v>
      </c>
      <c r="C408" s="2" t="s">
        <v>0</v>
      </c>
      <c r="D408" s="29" t="s">
        <v>259</v>
      </c>
      <c r="E408" s="30" t="s">
        <v>8</v>
      </c>
    </row>
    <row r="409" spans="1:5">
      <c r="A409" s="55">
        <f t="shared" si="6"/>
        <v>408</v>
      </c>
      <c r="B409" s="22">
        <v>2.8761574074074075E-2</v>
      </c>
      <c r="C409" s="2" t="s">
        <v>0</v>
      </c>
      <c r="D409" s="29" t="s">
        <v>260</v>
      </c>
      <c r="E409" s="30" t="s">
        <v>1</v>
      </c>
    </row>
    <row r="410" spans="1:5">
      <c r="A410" s="55">
        <f t="shared" si="6"/>
        <v>409</v>
      </c>
      <c r="B410" s="22">
        <v>2.8784722222222225E-2</v>
      </c>
      <c r="C410" s="2" t="s">
        <v>0</v>
      </c>
      <c r="D410" s="29" t="s">
        <v>261</v>
      </c>
      <c r="E410" s="30" t="s">
        <v>1</v>
      </c>
    </row>
    <row r="411" spans="1:5">
      <c r="A411" s="55">
        <f t="shared" si="6"/>
        <v>410</v>
      </c>
      <c r="B411" s="22">
        <v>2.8796296296296296E-2</v>
      </c>
      <c r="C411" s="2" t="s">
        <v>269</v>
      </c>
      <c r="D411" s="29" t="s">
        <v>261</v>
      </c>
      <c r="E411" s="30" t="s">
        <v>424</v>
      </c>
    </row>
    <row r="412" spans="1:5">
      <c r="A412" s="55">
        <f t="shared" si="6"/>
        <v>411</v>
      </c>
      <c r="B412" s="40">
        <v>2.8819444444444443E-2</v>
      </c>
      <c r="C412" s="38" t="s">
        <v>22</v>
      </c>
      <c r="D412" s="37" t="s">
        <v>17</v>
      </c>
      <c r="E412" s="39" t="s">
        <v>50</v>
      </c>
    </row>
    <row r="413" spans="1:5" ht="12" thickBot="1">
      <c r="A413" s="50"/>
      <c r="B413" s="51"/>
      <c r="C413" s="51"/>
      <c r="D413" s="50"/>
      <c r="E413" s="50"/>
    </row>
    <row r="414" spans="1:5" ht="12" thickTop="1"/>
  </sheetData>
  <mergeCells count="1">
    <mergeCell ref="F4:F11"/>
  </mergeCells>
  <phoneticPr fontId="14" type="noConversion"/>
  <pageMargins left="0.59055118110236215" right="0.59055118110236215" top="0.74803149606299213" bottom="0.94488188976377951" header="0.31496062992125984" footer="0.31496062992125984"/>
  <pageSetup paperSize="9" orientation="portrait" horizontalDpi="1200" verticalDpi="1200"/>
  <headerFooter>
    <oddHeader>&amp;L&amp;"Courier New,Standard"Max Giebel&amp;C&amp;"Courier New,Standard"Beijing&amp;R&amp;"NeueHaasGroteskDisp Pro Md,Standard"&amp;12Anhang&amp;11
&amp;10Staatsexamen</oddHeader>
    <oddFooter>&amp;C&amp;"Courier New,Standard"BEI.&amp;P</oddFooter>
  </headerFooter>
  <extLst>
    <ext xmlns:mx="http://schemas.microsoft.com/office/mac/excel/2008/main" uri="{64002731-A6B0-56B0-2670-7721B7C09600}">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sheetPr>
  <dimension ref="B2:P41"/>
  <sheetViews>
    <sheetView topLeftCell="A10" workbookViewId="0">
      <selection activeCell="C42" sqref="C42"/>
    </sheetView>
  </sheetViews>
  <sheetFormatPr baseColWidth="10" defaultRowHeight="14" x14ac:dyDescent="0"/>
  <cols>
    <col min="2" max="2" width="22.83203125" customWidth="1"/>
  </cols>
  <sheetData>
    <row r="2" spans="2:16" ht="16" thickBot="1">
      <c r="B2" s="14" t="s">
        <v>337</v>
      </c>
      <c r="C2" s="9" t="s">
        <v>338</v>
      </c>
      <c r="D2" s="9" t="s">
        <v>339</v>
      </c>
    </row>
    <row r="3" spans="2:16" ht="15">
      <c r="B3" s="15" t="s">
        <v>279</v>
      </c>
      <c r="C3" s="10">
        <f>COUNTIF(BEIJING!E:E, "t*I*")</f>
        <v>242</v>
      </c>
      <c r="D3" s="8">
        <f>COUNTIF(BEIJING!E:E, "s*I*")</f>
        <v>4</v>
      </c>
    </row>
    <row r="4" spans="2:16" ht="15">
      <c r="B4" s="16" t="s">
        <v>433</v>
      </c>
      <c r="C4" s="4">
        <f>COUNTIF(BEIJING!E:E, "t*I*~.*")</f>
        <v>120</v>
      </c>
      <c r="D4" s="4">
        <f>COUNTIF(BEIJING!E:E, "s*I*~.*")</f>
        <v>3</v>
      </c>
    </row>
    <row r="5" spans="2:16" ht="15">
      <c r="B5" s="16" t="s">
        <v>434</v>
      </c>
      <c r="C5" s="4">
        <f>COUNTIF(BEIJING!E:E, "t*I*~?*")</f>
        <v>33</v>
      </c>
      <c r="D5" s="4">
        <f>COUNTIF(BEIJING!E:E, "s*I*~?*")</f>
        <v>1</v>
      </c>
    </row>
    <row r="6" spans="2:16" ht="15">
      <c r="B6" s="16" t="s">
        <v>435</v>
      </c>
      <c r="C6" s="4">
        <f>COUNTIF(BEIJING!E:E, "t*I*~!*")</f>
        <v>87</v>
      </c>
      <c r="D6" s="4">
        <f>COUNTIF(BEIJING!E:E, "s*I*~!*")</f>
        <v>0</v>
      </c>
    </row>
    <row r="7" spans="2:16" ht="15">
      <c r="B7" s="17" t="s">
        <v>440</v>
      </c>
      <c r="C7" s="11">
        <f>COUNTIF(BEIJING!E:E, "t*Ir*")</f>
        <v>1</v>
      </c>
      <c r="D7" s="5">
        <f>COUNTIF(BEIJING!E:E, "s*Ir*")</f>
        <v>2</v>
      </c>
    </row>
    <row r="8" spans="2:16" ht="15">
      <c r="B8" s="17" t="s">
        <v>340</v>
      </c>
      <c r="C8" s="11">
        <f>COUNTIF(BEIJING!E:E, "*t*R*")</f>
        <v>52</v>
      </c>
      <c r="D8" s="5">
        <f>COUNTIF(BEIJING!E:E, "*s*R*")</f>
        <v>76</v>
      </c>
    </row>
    <row r="9" spans="2:16" ht="15">
      <c r="B9" s="16" t="s">
        <v>436</v>
      </c>
      <c r="C9" s="4">
        <f>COUNTIF(BEIJING!E:E, "t*R*~.*")</f>
        <v>23</v>
      </c>
      <c r="D9" s="4">
        <f>COUNTIF(BEIJING!E:E, "s*R*~.*")</f>
        <v>28</v>
      </c>
    </row>
    <row r="10" spans="2:16" ht="15">
      <c r="B10" s="16" t="s">
        <v>437</v>
      </c>
      <c r="C10" s="4">
        <f>COUNTIF(BEIJING!E:E, "t*R*~+*")</f>
        <v>20</v>
      </c>
      <c r="D10" s="4">
        <f>COUNTIF(BEIJING!E:E, "s*R*~+*")</f>
        <v>39</v>
      </c>
    </row>
    <row r="11" spans="2:16" ht="15">
      <c r="B11" s="16" t="s">
        <v>438</v>
      </c>
      <c r="C11" s="4">
        <f>COUNTIF(BEIJING!E:E, "t*R*~-*")</f>
        <v>3</v>
      </c>
      <c r="D11" s="4">
        <f>COUNTIF(BEIJING!E:E, "s*R*~-*")</f>
        <v>1</v>
      </c>
      <c r="N11" s="3"/>
      <c r="O11" s="3"/>
      <c r="P11" s="3"/>
    </row>
    <row r="12" spans="2:16" ht="15">
      <c r="B12" s="16" t="s">
        <v>439</v>
      </c>
      <c r="C12" s="4">
        <f>COUNTIF(BEIJING!E:E, "t*R*~=*")</f>
        <v>8</v>
      </c>
      <c r="D12" s="4">
        <f>COUNTIF(BEIJING!E:E, "s*R*~=*")</f>
        <v>10</v>
      </c>
    </row>
    <row r="13" spans="2:16" ht="15">
      <c r="B13" s="16" t="s">
        <v>441</v>
      </c>
      <c r="C13" s="4">
        <f>COUNTIF(BEIJING!E:E, "t*R*~!*")</f>
        <v>9</v>
      </c>
      <c r="D13" s="4">
        <f>COUNTIF(BEIJING!E:E, "s*R*~!*")</f>
        <v>1</v>
      </c>
    </row>
    <row r="14" spans="2:16" ht="15">
      <c r="B14" s="16" t="s">
        <v>442</v>
      </c>
      <c r="C14" s="4">
        <f>COUNTIF(BEIJING!E:E, "t*R*~?*")</f>
        <v>2</v>
      </c>
      <c r="D14" s="4">
        <f>COUNTIF(BEIJING!E:E, "s*R*~?*")</f>
        <v>0</v>
      </c>
      <c r="N14" s="3"/>
      <c r="O14" s="3"/>
      <c r="P14" s="3"/>
    </row>
    <row r="15" spans="2:16" ht="16" thickBot="1">
      <c r="B15" s="18" t="s">
        <v>280</v>
      </c>
      <c r="C15" s="12">
        <f>COUNTIF(BEIJING!E:E, "t*E*")</f>
        <v>9</v>
      </c>
      <c r="D15" s="7">
        <f>COUNTIF(BEIJING!E:E, "s*E*")</f>
        <v>6</v>
      </c>
    </row>
    <row r="16" spans="2:16" ht="16" thickTop="1">
      <c r="B16" s="52" t="s">
        <v>490</v>
      </c>
      <c r="C16" s="53">
        <f>COUNTIF(BEIJING!E:E, "t*E*~.")</f>
        <v>0</v>
      </c>
      <c r="D16" s="53">
        <f>COUNTIF(BEIJING!E:E, "S*E*~.")</f>
        <v>0</v>
      </c>
    </row>
    <row r="17" spans="2:13" ht="15">
      <c r="B17" s="54" t="s">
        <v>491</v>
      </c>
      <c r="C17" s="53">
        <f>COUNTIF(BEIJING!E:E, "t*E*~=")</f>
        <v>3</v>
      </c>
      <c r="D17" s="53">
        <f>COUNTIF(BEIJING!E:E, "S*E*~=")</f>
        <v>0</v>
      </c>
    </row>
    <row r="18" spans="2:13" ht="15">
      <c r="B18" s="54" t="s">
        <v>492</v>
      </c>
      <c r="C18" s="53">
        <f>COUNTIF(BEIJING!E:E, "t*E*~-")</f>
        <v>0</v>
      </c>
      <c r="D18" s="53">
        <f>COUNTIF(BEIJING!E:E, "S*E*~-")</f>
        <v>0</v>
      </c>
    </row>
    <row r="19" spans="2:13" ht="15">
      <c r="B19" s="54" t="s">
        <v>493</v>
      </c>
      <c r="C19" s="53">
        <f>COUNTIF(BEIJING!E:E, "t*E*~?")</f>
        <v>1</v>
      </c>
      <c r="D19" s="53">
        <f>COUNTIF(BEIJING!E:E, "S*E*~?")</f>
        <v>0</v>
      </c>
    </row>
    <row r="20" spans="2:13" ht="15">
      <c r="B20" s="54" t="s">
        <v>494</v>
      </c>
      <c r="C20" s="53">
        <f>COUNTIF(BEIJING!E:E, "t*E*~+")</f>
        <v>3</v>
      </c>
      <c r="D20" s="53">
        <f>COUNTIF(BEIJING!E:E, "S*E*~+")</f>
        <v>2</v>
      </c>
    </row>
    <row r="21" spans="2:13" ht="16" thickBot="1">
      <c r="B21" s="27" t="s">
        <v>460</v>
      </c>
      <c r="C21" s="12">
        <f>COUNTIF(BEIJING!E:E, "t*v*")</f>
        <v>268</v>
      </c>
      <c r="D21" s="7">
        <f>COUNTIF(BEIJING!E:E, "s*v*")</f>
        <v>30</v>
      </c>
    </row>
    <row r="22" spans="2:13" ht="17" thickTop="1" thickBot="1">
      <c r="B22" s="27" t="s">
        <v>461</v>
      </c>
      <c r="C22" s="12">
        <f>COUNTIF(BEIJING!E:E, "t*b*")</f>
        <v>8</v>
      </c>
      <c r="D22" s="7">
        <f>COUNTIF(BEIJING!E:E, "s*b*")</f>
        <v>29</v>
      </c>
    </row>
    <row r="23" spans="2:13" ht="17" thickTop="1" thickBot="1">
      <c r="B23" s="27" t="s">
        <v>462</v>
      </c>
      <c r="C23" s="12">
        <f>COUNTIF(BEIJING!E:E, "t*m*")</f>
        <v>34</v>
      </c>
      <c r="D23" s="7">
        <f>COUNTIF(BEIJING!E:E, "s*m*")</f>
        <v>24</v>
      </c>
    </row>
    <row r="24" spans="2:13" ht="16" thickTop="1">
      <c r="B24" s="19" t="s">
        <v>341</v>
      </c>
      <c r="C24" s="13">
        <f>SUM(C3,C8,C7,C15)</f>
        <v>304</v>
      </c>
      <c r="D24" s="6">
        <f>SUM(D3,D7,D8,D15)</f>
        <v>88</v>
      </c>
    </row>
    <row r="25" spans="2:13">
      <c r="M25" s="3"/>
    </row>
    <row r="27" spans="2:13">
      <c r="C27" t="s">
        <v>477</v>
      </c>
      <c r="D27" t="s">
        <v>475</v>
      </c>
      <c r="E27" t="s">
        <v>476</v>
      </c>
      <c r="F27" t="s">
        <v>478</v>
      </c>
    </row>
    <row r="28" spans="2:13" ht="22.5" customHeight="1">
      <c r="B28" s="58"/>
      <c r="C28" s="59" t="s">
        <v>443</v>
      </c>
      <c r="D28" s="59" t="s">
        <v>444</v>
      </c>
      <c r="E28" s="59" t="s">
        <v>445</v>
      </c>
      <c r="F28" s="59" t="s">
        <v>446</v>
      </c>
      <c r="G28" s="59" t="s">
        <v>447</v>
      </c>
    </row>
    <row r="29" spans="2:13" ht="22.5" customHeight="1">
      <c r="B29" s="58"/>
      <c r="C29" s="59"/>
      <c r="D29" s="59"/>
      <c r="E29" s="59"/>
      <c r="F29" s="59"/>
      <c r="G29" s="59"/>
    </row>
    <row r="30" spans="2:13" ht="15" customHeight="1">
      <c r="B30" s="60" t="s">
        <v>448</v>
      </c>
      <c r="C30" s="57">
        <f>COUNTIF(BEIJING!F:F, "ins*")</f>
        <v>8</v>
      </c>
      <c r="D30" s="57">
        <f>COUNTIF(BEIJING!F:F, "test*")</f>
        <v>12</v>
      </c>
      <c r="E30" s="57">
        <f>COUNTIF(BEIJING!F:F, "dev*")</f>
        <v>3</v>
      </c>
      <c r="F30" s="57">
        <f>COUNTIF(BEIJING!F:F, "ref*")</f>
        <v>0</v>
      </c>
      <c r="G30" s="57">
        <f>SUM(C30:F33)</f>
        <v>23</v>
      </c>
    </row>
    <row r="31" spans="2:13" ht="15" customHeight="1">
      <c r="B31" s="60"/>
      <c r="C31" s="57"/>
      <c r="D31" s="57"/>
      <c r="E31" s="57"/>
      <c r="F31" s="57"/>
      <c r="G31" s="57"/>
    </row>
    <row r="32" spans="2:13" ht="15" customHeight="1">
      <c r="B32" s="60"/>
      <c r="C32" s="57"/>
      <c r="D32" s="57"/>
      <c r="E32" s="57"/>
      <c r="F32" s="57"/>
      <c r="G32" s="57"/>
    </row>
    <row r="33" spans="2:7" ht="15" customHeight="1">
      <c r="B33" s="60"/>
      <c r="C33" s="57"/>
      <c r="D33" s="57"/>
      <c r="E33" s="57"/>
      <c r="F33" s="57"/>
      <c r="G33" s="57"/>
    </row>
    <row r="34" spans="2:7" ht="15" customHeight="1">
      <c r="B34" s="60" t="s">
        <v>449</v>
      </c>
      <c r="C34" s="57">
        <f>COUNTIF(BEIJING!F:F, "ins+")</f>
        <v>7</v>
      </c>
      <c r="D34" s="57">
        <f>COUNTIF(BEIJING!F:F, "test+")</f>
        <v>7</v>
      </c>
      <c r="E34" s="57">
        <f>COUNTIF(BEIJING!F:F, "dev+")</f>
        <v>1</v>
      </c>
      <c r="F34" s="57">
        <f>COUNTIF(BEIJING!F:F, "ref+")</f>
        <v>0</v>
      </c>
      <c r="G34" s="57">
        <f>SUM(C34:F37)</f>
        <v>15</v>
      </c>
    </row>
    <row r="35" spans="2:7" ht="15" customHeight="1">
      <c r="B35" s="60"/>
      <c r="C35" s="57"/>
      <c r="D35" s="57"/>
      <c r="E35" s="57"/>
      <c r="F35" s="57"/>
      <c r="G35" s="57"/>
    </row>
    <row r="36" spans="2:7" ht="15" customHeight="1">
      <c r="B36" s="60"/>
      <c r="C36" s="57"/>
      <c r="D36" s="57"/>
      <c r="E36" s="57"/>
      <c r="F36" s="57"/>
      <c r="G36" s="57"/>
    </row>
    <row r="37" spans="2:7" ht="15" customHeight="1">
      <c r="B37" s="60"/>
      <c r="C37" s="57"/>
      <c r="D37" s="57"/>
      <c r="E37" s="57"/>
      <c r="F37" s="57"/>
      <c r="G37" s="57"/>
    </row>
    <row r="38" spans="2:7">
      <c r="B38" s="60" t="s">
        <v>450</v>
      </c>
      <c r="C38" s="57"/>
      <c r="D38" s="57"/>
      <c r="E38" s="57"/>
      <c r="F38" s="57"/>
      <c r="G38" s="57"/>
    </row>
    <row r="39" spans="2:7" ht="15" customHeight="1">
      <c r="B39" s="60"/>
      <c r="C39" s="57"/>
      <c r="D39" s="57"/>
      <c r="E39" s="57"/>
      <c r="F39" s="57"/>
      <c r="G39" s="57"/>
    </row>
    <row r="40" spans="2:7" ht="15" customHeight="1">
      <c r="B40" s="60"/>
      <c r="C40" s="57"/>
      <c r="D40" s="57"/>
      <c r="E40" s="57"/>
      <c r="F40" s="57"/>
      <c r="G40" s="57"/>
    </row>
    <row r="41" spans="2:7">
      <c r="B41" s="60"/>
      <c r="C41" s="57"/>
      <c r="D41" s="57"/>
      <c r="E41" s="57"/>
      <c r="F41" s="57"/>
      <c r="G41" s="57"/>
    </row>
  </sheetData>
  <mergeCells count="24">
    <mergeCell ref="D30:D33"/>
    <mergeCell ref="E38:E41"/>
    <mergeCell ref="F38:F41"/>
    <mergeCell ref="B38:B41"/>
    <mergeCell ref="C38:C41"/>
    <mergeCell ref="D38:D41"/>
    <mergeCell ref="C34:C37"/>
    <mergeCell ref="B34:B37"/>
    <mergeCell ref="G38:G41"/>
    <mergeCell ref="B28:B29"/>
    <mergeCell ref="C28:C29"/>
    <mergeCell ref="D28:D29"/>
    <mergeCell ref="E28:E29"/>
    <mergeCell ref="F28:F29"/>
    <mergeCell ref="G28:G29"/>
    <mergeCell ref="E30:E33"/>
    <mergeCell ref="F30:F33"/>
    <mergeCell ref="G30:G33"/>
    <mergeCell ref="D34:D37"/>
    <mergeCell ref="E34:E37"/>
    <mergeCell ref="F34:F37"/>
    <mergeCell ref="G34:G37"/>
    <mergeCell ref="B30:B33"/>
    <mergeCell ref="C30:C33"/>
  </mergeCells>
  <pageMargins left="0.7" right="0.7" top="0.78740157499999996" bottom="0.78740157499999996"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B2:I22"/>
  <sheetViews>
    <sheetView workbookViewId="0">
      <selection activeCell="F28" sqref="F28"/>
    </sheetView>
  </sheetViews>
  <sheetFormatPr baseColWidth="10" defaultRowHeight="14" x14ac:dyDescent="0"/>
  <sheetData>
    <row r="2" spans="2:9" ht="15" customHeight="1">
      <c r="B2" s="61" t="s">
        <v>495</v>
      </c>
      <c r="C2" s="61"/>
      <c r="D2" s="61"/>
      <c r="E2" s="61"/>
      <c r="F2" s="61"/>
      <c r="G2" s="61"/>
      <c r="H2" s="61"/>
      <c r="I2" s="61"/>
    </row>
    <row r="3" spans="2:9">
      <c r="B3" s="61"/>
      <c r="C3" s="61"/>
      <c r="D3" s="61"/>
      <c r="E3" s="61"/>
      <c r="F3" s="61"/>
      <c r="G3" s="61"/>
      <c r="H3" s="61"/>
      <c r="I3" s="61"/>
    </row>
    <row r="4" spans="2:9">
      <c r="B4" s="61"/>
      <c r="C4" s="61"/>
      <c r="D4" s="61"/>
      <c r="E4" s="61"/>
      <c r="F4" s="61"/>
      <c r="G4" s="61"/>
      <c r="H4" s="61"/>
      <c r="I4" s="61"/>
    </row>
    <row r="5" spans="2:9">
      <c r="B5" s="61"/>
      <c r="C5" s="61"/>
      <c r="D5" s="61"/>
      <c r="E5" s="61"/>
      <c r="F5" s="61"/>
      <c r="G5" s="61"/>
      <c r="H5" s="61"/>
      <c r="I5" s="61"/>
    </row>
    <row r="6" spans="2:9">
      <c r="B6" s="61"/>
      <c r="C6" s="61"/>
      <c r="D6" s="61"/>
      <c r="E6" s="61"/>
      <c r="F6" s="61"/>
      <c r="G6" s="61"/>
      <c r="H6" s="61"/>
      <c r="I6" s="61"/>
    </row>
    <row r="7" spans="2:9">
      <c r="B7" s="61"/>
      <c r="C7" s="61"/>
      <c r="D7" s="61"/>
      <c r="E7" s="61"/>
      <c r="F7" s="61"/>
      <c r="G7" s="61"/>
      <c r="H7" s="61"/>
      <c r="I7" s="61"/>
    </row>
    <row r="8" spans="2:9">
      <c r="B8" s="61"/>
      <c r="C8" s="61"/>
      <c r="D8" s="61"/>
      <c r="E8" s="61"/>
      <c r="F8" s="61"/>
      <c r="G8" s="61"/>
      <c r="H8" s="61"/>
      <c r="I8" s="61"/>
    </row>
    <row r="9" spans="2:9">
      <c r="B9" s="61"/>
      <c r="C9" s="61"/>
      <c r="D9" s="61"/>
      <c r="E9" s="61"/>
      <c r="F9" s="61"/>
      <c r="G9" s="61"/>
      <c r="H9" s="61"/>
      <c r="I9" s="61"/>
    </row>
    <row r="10" spans="2:9">
      <c r="B10" s="61"/>
      <c r="C10" s="61"/>
      <c r="D10" s="61"/>
      <c r="E10" s="61"/>
      <c r="F10" s="61"/>
      <c r="G10" s="61"/>
      <c r="H10" s="61"/>
      <c r="I10" s="61"/>
    </row>
    <row r="11" spans="2:9">
      <c r="B11" s="61"/>
      <c r="C11" s="61"/>
      <c r="D11" s="61"/>
      <c r="E11" s="61"/>
      <c r="F11" s="61"/>
      <c r="G11" s="61"/>
      <c r="H11" s="61"/>
      <c r="I11" s="61"/>
    </row>
    <row r="12" spans="2:9">
      <c r="B12" s="61"/>
      <c r="C12" s="61"/>
      <c r="D12" s="61"/>
      <c r="E12" s="61"/>
      <c r="F12" s="61"/>
      <c r="G12" s="61"/>
      <c r="H12" s="61"/>
      <c r="I12" s="61"/>
    </row>
    <row r="13" spans="2:9">
      <c r="B13" s="61"/>
      <c r="C13" s="61"/>
      <c r="D13" s="61"/>
      <c r="E13" s="61"/>
      <c r="F13" s="61"/>
      <c r="G13" s="61"/>
      <c r="H13" s="61"/>
      <c r="I13" s="61"/>
    </row>
    <row r="14" spans="2:9">
      <c r="B14" s="61"/>
      <c r="C14" s="61"/>
      <c r="D14" s="61"/>
      <c r="E14" s="61"/>
      <c r="F14" s="61"/>
      <c r="G14" s="61"/>
      <c r="H14" s="61"/>
      <c r="I14" s="61"/>
    </row>
    <row r="15" spans="2:9">
      <c r="B15" s="61"/>
      <c r="C15" s="61"/>
      <c r="D15" s="61"/>
      <c r="E15" s="61"/>
      <c r="F15" s="61"/>
      <c r="G15" s="61"/>
      <c r="H15" s="61"/>
      <c r="I15" s="61"/>
    </row>
    <row r="16" spans="2:9">
      <c r="B16" s="61"/>
      <c r="C16" s="61"/>
      <c r="D16" s="61"/>
      <c r="E16" s="61"/>
      <c r="F16" s="61"/>
      <c r="G16" s="61"/>
      <c r="H16" s="61"/>
      <c r="I16" s="61"/>
    </row>
    <row r="17" spans="2:9">
      <c r="B17" s="61"/>
      <c r="C17" s="61"/>
      <c r="D17" s="61"/>
      <c r="E17" s="61"/>
      <c r="F17" s="61"/>
      <c r="G17" s="61"/>
      <c r="H17" s="61"/>
      <c r="I17" s="61"/>
    </row>
    <row r="18" spans="2:9">
      <c r="B18" s="61"/>
      <c r="C18" s="61"/>
      <c r="D18" s="61"/>
      <c r="E18" s="61"/>
      <c r="F18" s="61"/>
      <c r="G18" s="61"/>
      <c r="H18" s="61"/>
      <c r="I18" s="61"/>
    </row>
    <row r="19" spans="2:9">
      <c r="B19" s="61"/>
      <c r="C19" s="61"/>
      <c r="D19" s="61"/>
      <c r="E19" s="61"/>
      <c r="F19" s="61"/>
      <c r="G19" s="61"/>
      <c r="H19" s="61"/>
      <c r="I19" s="61"/>
    </row>
    <row r="20" spans="2:9">
      <c r="B20" s="61"/>
      <c r="C20" s="61"/>
      <c r="D20" s="61"/>
      <c r="E20" s="61"/>
      <c r="F20" s="61"/>
      <c r="G20" s="61"/>
      <c r="H20" s="61"/>
      <c r="I20" s="61"/>
    </row>
    <row r="21" spans="2:9">
      <c r="B21" s="61"/>
      <c r="C21" s="61"/>
      <c r="D21" s="61"/>
      <c r="E21" s="61"/>
      <c r="F21" s="61"/>
      <c r="G21" s="61"/>
      <c r="H21" s="61"/>
      <c r="I21" s="61"/>
    </row>
    <row r="22" spans="2:9">
      <c r="B22" s="61"/>
      <c r="C22" s="61"/>
      <c r="D22" s="61"/>
      <c r="E22" s="61"/>
      <c r="F22" s="61"/>
      <c r="G22" s="61"/>
      <c r="H22" s="61"/>
      <c r="I22" s="61"/>
    </row>
  </sheetData>
  <mergeCells count="1">
    <mergeCell ref="B2:I22"/>
  </mergeCells>
  <pageMargins left="0.7" right="0.7" top="0.78740157499999996" bottom="0.78740157499999996"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BEIJING</vt:lpstr>
      <vt:lpstr>BEI statistics</vt:lpstr>
      <vt:lpstr>Informationen </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Giebel</dc:creator>
  <cp:lastModifiedBy>Benno  Lindner</cp:lastModifiedBy>
  <cp:lastPrinted>2019-05-27T09:54:13Z</cp:lastPrinted>
  <dcterms:created xsi:type="dcterms:W3CDTF">2019-05-04T12:17:36Z</dcterms:created>
  <dcterms:modified xsi:type="dcterms:W3CDTF">2020-10-31T23:24:52Z</dcterms:modified>
</cp:coreProperties>
</file>