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0910"/>
  <workbookPr autoCompressPictures="0"/>
  <bookViews>
    <workbookView xWindow="0" yWindow="0" windowWidth="24640" windowHeight="15600"/>
  </bookViews>
  <sheets>
    <sheet name="CATALONIA" sheetId="1" r:id="rId1"/>
    <sheet name="CAT statistics" sheetId="2" r:id="rId2"/>
    <sheet name="Information" sheetId="3" r:id="rId3"/>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1" i="2" l="1"/>
  <c r="D20" i="2"/>
  <c r="D19" i="2"/>
  <c r="D18" i="2"/>
  <c r="D17" i="2"/>
  <c r="C21" i="2"/>
  <c r="C20" i="2"/>
  <c r="C19" i="2"/>
  <c r="C18" i="2"/>
  <c r="C17" i="2"/>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H6" i="2"/>
  <c r="I6" i="2"/>
  <c r="D24" i="2"/>
  <c r="D23" i="2"/>
  <c r="D22" i="2"/>
  <c r="D16" i="2"/>
  <c r="D15" i="2"/>
  <c r="D14" i="2"/>
  <c r="D13" i="2"/>
  <c r="D12" i="2"/>
  <c r="D11" i="2"/>
  <c r="D10" i="2"/>
  <c r="D9" i="2"/>
  <c r="D8" i="2"/>
  <c r="D7" i="2"/>
  <c r="D6" i="2"/>
  <c r="D5" i="2"/>
  <c r="D4" i="2"/>
  <c r="C24" i="2"/>
  <c r="C23" i="2"/>
  <c r="C22" i="2"/>
  <c r="C16" i="2"/>
  <c r="C15" i="2"/>
  <c r="C14" i="2"/>
  <c r="C13" i="2"/>
  <c r="C12" i="2"/>
  <c r="C11" i="2"/>
  <c r="C10" i="2"/>
  <c r="C9" i="2"/>
  <c r="C8" i="2"/>
  <c r="C7" i="2"/>
  <c r="C6" i="2"/>
  <c r="C5" i="2"/>
  <c r="C4" i="2"/>
  <c r="I8" i="2"/>
  <c r="D25" i="2"/>
  <c r="F9" i="2"/>
  <c r="C25" i="2"/>
  <c r="E8" i="2"/>
  <c r="E4" i="2"/>
  <c r="E9" i="2"/>
  <c r="E16" i="2"/>
  <c r="F4" i="2"/>
  <c r="F8" i="2"/>
  <c r="F16" i="2"/>
  <c r="A6" i="1"/>
  <c r="A7" i="1"/>
  <c r="A8" i="1"/>
  <c r="A9" i="1"/>
  <c r="A10" i="1"/>
  <c r="A11" i="1"/>
  <c r="A12" i="1"/>
  <c r="A13" i="1"/>
  <c r="A14" i="1"/>
  <c r="A15" i="1"/>
  <c r="A16" i="1"/>
  <c r="A17" i="1"/>
  <c r="A18" i="1"/>
  <c r="A4" i="1"/>
  <c r="A5" i="1"/>
  <c r="F134" i="1"/>
</calcChain>
</file>

<file path=xl/sharedStrings.xml><?xml version="1.0" encoding="utf-8"?>
<sst xmlns="http://schemas.openxmlformats.org/spreadsheetml/2006/main" count="1276" uniqueCount="701">
  <si>
    <t>Time</t>
  </si>
  <si>
    <t>00:00:05:17</t>
  </si>
  <si>
    <t>00:00:06:29</t>
  </si>
  <si>
    <t>00:00:16:07</t>
  </si>
  <si>
    <t xml:space="preserve">One is still missing ... these papers </t>
  </si>
  <si>
    <t>00:00:23:25</t>
  </si>
  <si>
    <t>Come in, come in.</t>
  </si>
  <si>
    <t>00:00:25:03</t>
  </si>
  <si>
    <t>00:00:30:06</t>
  </si>
  <si>
    <t>00:00:39:03</t>
  </si>
  <si>
    <t>Sit down please. Look, I'll explain ... in a moment ...</t>
  </si>
  <si>
    <t>00:00:45:07</t>
  </si>
  <si>
    <t>00:00:52:12</t>
  </si>
  <si>
    <t>She was here, I saw her earlier.</t>
  </si>
  <si>
    <t>00:01:09:01</t>
  </si>
  <si>
    <t>L, where do we put the backpacks?</t>
  </si>
  <si>
    <t>00:01:11:19</t>
  </si>
  <si>
    <t>00:02:40:01</t>
  </si>
  <si>
    <t>I'm going to explain it to you now.</t>
  </si>
  <si>
    <t>00:02:43:09</t>
  </si>
  <si>
    <t>00:02:50:15</t>
  </si>
  <si>
    <t>00:03:33:16</t>
  </si>
  <si>
    <t xml:space="preserve">[Ss stand up] </t>
  </si>
  <si>
    <t>00:03:42:14</t>
  </si>
  <si>
    <t>[Ss arranging in a circle]</t>
  </si>
  <si>
    <t>00:03:58:04</t>
  </si>
  <si>
    <t>Let's move up and down our spine, all our spine, our full capacity</t>
  </si>
  <si>
    <t>00:04:08:10</t>
  </si>
  <si>
    <t>Let's relax, well done!</t>
  </si>
  <si>
    <t>00:04:10:22</t>
  </si>
  <si>
    <t>00:04:17:13</t>
  </si>
  <si>
    <t>Can we feel how the back expands in this area when we breathe in?</t>
  </si>
  <si>
    <t>00:04:22:19</t>
  </si>
  <si>
    <t>Let's not get nervous. Uuuf!!</t>
  </si>
  <si>
    <t>00:04:26:22</t>
  </si>
  <si>
    <t>Let's do what we know how to do. (laugh)</t>
  </si>
  <si>
    <t>00:04:31:28</t>
  </si>
  <si>
    <t>Let's relax</t>
  </si>
  <si>
    <t>00:04:34:23</t>
  </si>
  <si>
    <t>I've broken it!</t>
  </si>
  <si>
    <t>00:04:40:25</t>
  </si>
  <si>
    <t>We know how to do that!</t>
  </si>
  <si>
    <t>00:05:03:02</t>
  </si>
  <si>
    <t>Very well</t>
  </si>
  <si>
    <t>00:05:06:25</t>
  </si>
  <si>
    <t>Massage your face, cheekbones, mouth</t>
  </si>
  <si>
    <t>00:05:23:06</t>
  </si>
  <si>
    <t>the tongue, the space between your teeth and your lips, roof of your mouth.</t>
  </si>
  <si>
    <t>00:05:39:25</t>
  </si>
  <si>
    <t>Let's breathe in slowly, stand like this</t>
  </si>
  <si>
    <t>00:05:51:24</t>
  </si>
  <si>
    <t>breathe out.</t>
  </si>
  <si>
    <t>00:06:05:03</t>
  </si>
  <si>
    <t>Now breathe in and hold from time to time,</t>
  </si>
  <si>
    <t>00:06:22:05</t>
  </si>
  <si>
    <t>Well done!</t>
  </si>
  <si>
    <t>00:06:25:19</t>
  </si>
  <si>
    <t>Pat your stomach...</t>
  </si>
  <si>
    <t>00:06:28:16</t>
  </si>
  <si>
    <t>Let's play a new game.</t>
  </si>
  <si>
    <t>00:06:34:14</t>
  </si>
  <si>
    <t>00:07:30:20</t>
  </si>
  <si>
    <t>Very well.</t>
  </si>
  <si>
    <t>00:07:31:29</t>
  </si>
  <si>
    <t>00:07:39:29</t>
  </si>
  <si>
    <t>00:08:01:26</t>
  </si>
  <si>
    <t>1,2,3</t>
  </si>
  <si>
    <t>00:08:07:13</t>
  </si>
  <si>
    <t>1,2,3,4</t>
  </si>
  <si>
    <t>00:08:30:12</t>
  </si>
  <si>
    <t>00:08:32:29</t>
  </si>
  <si>
    <t>00:08:38:17</t>
  </si>
  <si>
    <t>Let’s try again</t>
  </si>
  <si>
    <t>00:08:45:02</t>
  </si>
  <si>
    <t>All together fours</t>
  </si>
  <si>
    <t>00:08:58:00</t>
  </si>
  <si>
    <t>(incomprehensible)</t>
  </si>
  <si>
    <t>00:09:16:11</t>
  </si>
  <si>
    <t>Fours do you know what you are doing? Now it’s threes turn!</t>
  </si>
  <si>
    <t>00:09:44:27</t>
  </si>
  <si>
    <t>00:09:57:21</t>
  </si>
  <si>
    <t>00:10:02:29</t>
  </si>
  <si>
    <t>Ready? All together.</t>
  </si>
  <si>
    <t>00:10:14:19</t>
  </si>
  <si>
    <t>First time</t>
  </si>
  <si>
    <t>00:10:21:22</t>
  </si>
  <si>
    <t>Second time. Ready?</t>
  </si>
  <si>
    <t>00:10:29:16</t>
  </si>
  <si>
    <t>(laughter) S you should have stopped</t>
  </si>
  <si>
    <t>00:10:36:29</t>
  </si>
  <si>
    <t>S, S, S (laughing).</t>
  </si>
  <si>
    <t>00:10:47:19</t>
  </si>
  <si>
    <t>S</t>
  </si>
  <si>
    <t>00:10:51:09</t>
  </si>
  <si>
    <t>00:10:55:29</t>
  </si>
  <si>
    <t>Would you dare to do five?</t>
  </si>
  <si>
    <t>00:11:21:29</t>
  </si>
  <si>
    <t>00:12:05:19</t>
  </si>
  <si>
    <t>When we coincide all together we stop, ok?</t>
  </si>
  <si>
    <t>00:12:12:29</t>
  </si>
  <si>
    <t>00:12:32:15</t>
  </si>
  <si>
    <t>Don’t rush .....</t>
  </si>
  <si>
    <t>00:12:41:18</t>
  </si>
  <si>
    <t>We nearly got it right. Let’s leave it there.</t>
  </si>
  <si>
    <t>00:12:46:11</t>
  </si>
  <si>
    <t>Let’s warm up our voices.</t>
  </si>
  <si>
    <t>00:12:51:11</t>
  </si>
  <si>
    <t>Mmmmmu how are you?</t>
  </si>
  <si>
    <t>00:12:59:23</t>
  </si>
  <si>
    <t>S please stand in the middle over there</t>
  </si>
  <si>
    <t>00:13:15:29</t>
  </si>
  <si>
    <t>S don’t speak now please…</t>
  </si>
  <si>
    <t>00:13:21:14</t>
  </si>
  <si>
    <t>Mr S , what’s the problem with the camera...</t>
  </si>
  <si>
    <t>00:13:28:05</t>
  </si>
  <si>
    <t>There are three cameras.</t>
  </si>
  <si>
    <t>00:13:42:28</t>
  </si>
  <si>
    <t>Your feet apart, arms by your sides.</t>
  </si>
  <si>
    <t>00:13:55:07</t>
  </si>
  <si>
    <t>The octave.</t>
  </si>
  <si>
    <t>00:14:51:22</t>
  </si>
  <si>
    <t>All the time like bringing it in a tray, like a glass that can break.</t>
  </si>
  <si>
    <t>00:15:01:09</t>
  </si>
  <si>
    <t>Do not fall, do not fall…</t>
  </si>
  <si>
    <t>00:15:10:24</t>
  </si>
  <si>
    <t>“What a stink here”, purse your nose.</t>
  </si>
  <si>
    <t>00:15:32:23</t>
  </si>
  <si>
    <t>Very good, keep going!</t>
  </si>
  <si>
    <t>00:16:35:18</t>
  </si>
  <si>
    <t>At the key change do “xiu, xiu”</t>
  </si>
  <si>
    <t>00:17:36:22</t>
  </si>
  <si>
    <t>The L from behind the roof of your mouth.</t>
  </si>
  <si>
    <t>00:17:58:01</t>
  </si>
  <si>
    <t>Legs well positioned</t>
  </si>
  <si>
    <t>00:18:25:26</t>
  </si>
  <si>
    <t>Great, I’ll play “Do you hear the people sing?”</t>
  </si>
  <si>
    <t>00:18:34:06</t>
  </si>
  <si>
    <t>Do you remember how we always used to read it when we sang it?</t>
  </si>
  <si>
    <t>00:18:41:01</t>
  </si>
  <si>
    <t>00:18:51:06</t>
  </si>
  <si>
    <t>00:18:57:08</t>
  </si>
  <si>
    <t>00:19:01:11</t>
  </si>
  <si>
    <t>Better you come closer, not too much…</t>
  </si>
  <si>
    <t>00:19:07:01</t>
  </si>
  <si>
    <t>Organize yourselves in two rows.</t>
  </si>
  <si>
    <t>00:19:13:23</t>
  </si>
  <si>
    <t>00:19:34:04</t>
  </si>
  <si>
    <t>"Do you hear the people sing?"</t>
  </si>
  <si>
    <t>"All their hearts beat as one"</t>
  </si>
  <si>
    <t>00:19:53:16</t>
  </si>
  <si>
    <t>00:20:07:08</t>
  </si>
  <si>
    <t>Once more, we’ll sing it higher</t>
  </si>
  <si>
    <t>00:20:12:00</t>
  </si>
  <si>
    <t>Let’s see if that’s better</t>
  </si>
  <si>
    <t>00:20:14:08</t>
  </si>
  <si>
    <t>00:20:29:24</t>
  </si>
  <si>
    <t>We aren’t singing it right. My fault.</t>
  </si>
  <si>
    <t>00:20:34:11</t>
  </si>
  <si>
    <t>00:20:53:29</t>
  </si>
  <si>
    <t>T: Are you troubled by one of the cameras up here?</t>
  </si>
  <si>
    <t>00:20:57:09</t>
  </si>
  <si>
    <t>I’d like you to straighten your head and relax</t>
  </si>
  <si>
    <t>00:21:05:27</t>
  </si>
  <si>
    <t>00:21:25:02</t>
  </si>
  <si>
    <t>00:21:35:24</t>
  </si>
  <si>
    <t>00:21:51:29</t>
  </si>
  <si>
    <t>00:22:02:07</t>
  </si>
  <si>
    <t>00:22:13:07</t>
  </si>
  <si>
    <t>00:22:20:19</t>
  </si>
  <si>
    <t>00:22:33:10</t>
  </si>
  <si>
    <t>00:22:35:01</t>
  </si>
  <si>
    <t>00:22:39:04</t>
  </si>
  <si>
    <t>So we’ll refresh our memory.</t>
  </si>
  <si>
    <t>00:22:41:14</t>
  </si>
  <si>
    <t>00:23:08:20</t>
  </si>
  <si>
    <t>00:23:12:04</t>
  </si>
  <si>
    <t>00:23:42:22</t>
  </si>
  <si>
    <t>T: Do you remember this part?</t>
  </si>
  <si>
    <t>00:23:46:13</t>
  </si>
  <si>
    <t>"and we’ll live free, working with dignity for our future."</t>
  </si>
  <si>
    <t>00:24:15:02</t>
  </si>
  <si>
    <t>T: Very good, let’s sing again this part?</t>
  </si>
  <si>
    <t>00:24:21:19</t>
  </si>
  <si>
    <t>00:24:25:25</t>
  </si>
  <si>
    <t>00:24:27:16</t>
  </si>
  <si>
    <t>00:24:53:18</t>
  </si>
  <si>
    <t>00:25:00:14</t>
  </si>
  <si>
    <t>But I want to hear very well the first movement.</t>
  </si>
  <si>
    <t>00:25:07:01</t>
  </si>
  <si>
    <t>It’s important, not this way...</t>
  </si>
  <si>
    <t>00:25:11:04</t>
  </si>
  <si>
    <t>00:25:17:08</t>
  </si>
  <si>
    <t>OK?</t>
  </si>
  <si>
    <t>00:25:18:15</t>
  </si>
  <si>
    <t>S: I’ll do the drumming</t>
  </si>
  <si>
    <t>00:25:25:19</t>
  </si>
  <si>
    <t>00:25:31:06</t>
  </si>
  <si>
    <t>Let’s do it again because of S, I want to hear well the first beat.</t>
  </si>
  <si>
    <t>00:25:39:26</t>
  </si>
  <si>
    <t>00:26:08:03</t>
  </si>
  <si>
    <t>00:26:12:15</t>
  </si>
  <si>
    <t>00:26:37:08</t>
  </si>
  <si>
    <t>00:26:54:01</t>
  </si>
  <si>
    <t>00:27:08:08</t>
  </si>
  <si>
    <t>00:27:27:02</t>
  </si>
  <si>
    <t>Very good, I will put “Hello” on..</t>
  </si>
  <si>
    <t>00:27:34:17</t>
  </si>
  <si>
    <t>"Hello! Welcome! Come in! Hello! Ohohoh" OK?</t>
  </si>
  <si>
    <t>00:27:58:03</t>
  </si>
  <si>
    <t>We’ll look at the video.</t>
  </si>
  <si>
    <t>00:28:13:17</t>
  </si>
  <si>
    <t>00:29:30:05</t>
  </si>
  <si>
    <t>S, come here in front please.</t>
  </si>
  <si>
    <t>00:29:35:04</t>
  </si>
  <si>
    <t>"Hello! Welcome! Come in! Hello! Ohohoh"</t>
  </si>
  <si>
    <t>00:29:49:01</t>
  </si>
  <si>
    <t>00:29:51:22</t>
  </si>
  <si>
    <t>00:29:57:22</t>
  </si>
  <si>
    <t>00:30:01:08</t>
  </si>
  <si>
    <t>I turn off the lights so you can see it better</t>
  </si>
  <si>
    <t>00:30:04:16</t>
  </si>
  <si>
    <t>00:30:36:10</t>
  </si>
  <si>
    <t>Look at the choreography and mimic it.</t>
  </si>
  <si>
    <t>00:30:40:19</t>
  </si>
  <si>
    <t>00:30:46:03</t>
  </si>
  <si>
    <t>Very good!</t>
  </si>
  <si>
    <t>00:30:47:22</t>
  </si>
  <si>
    <t>00:30:53:28</t>
  </si>
  <si>
    <t>Arms.</t>
  </si>
  <si>
    <t>00:30:55:04</t>
  </si>
  <si>
    <t>"Breath in, recover yourself. Life and the world wait for you."</t>
  </si>
  <si>
    <t>00:36:19:21</t>
  </si>
  <si>
    <t>00:36:24:05</t>
  </si>
  <si>
    <t>00:36:56:02</t>
  </si>
  <si>
    <t>00:36:57:29</t>
  </si>
  <si>
    <t>00:37:12:06</t>
  </si>
  <si>
    <t>00:37:13:16</t>
  </si>
  <si>
    <t>00:37:22:22</t>
  </si>
  <si>
    <t>00:37:24:01</t>
  </si>
  <si>
    <t>00:37:27:11</t>
  </si>
  <si>
    <t>00:37:29:09</t>
  </si>
  <si>
    <t>"Breath, wait,"</t>
  </si>
  <si>
    <t>00:37:30:20</t>
  </si>
  <si>
    <t>00:37:31:26</t>
  </si>
  <si>
    <t>00:37:49:18</t>
  </si>
  <si>
    <t>00:38:06:07</t>
  </si>
  <si>
    <t>Not all of you can come to the theatre, you have to deserve it! Ok?</t>
  </si>
  <si>
    <t>00:38:12:18</t>
  </si>
  <si>
    <t>00:38:13:10</t>
  </si>
  <si>
    <t>00:38:20:21</t>
  </si>
  <si>
    <t>Let’s listen to it. No lyrics here.</t>
  </si>
  <si>
    <t>00:38:25:16</t>
  </si>
  <si>
    <t>I want you to listen to the chorus.</t>
  </si>
  <si>
    <t>00:39:02:16</t>
  </si>
  <si>
    <t>Once again.</t>
  </si>
  <si>
    <t>00:39:18:19</t>
  </si>
  <si>
    <t>“Next to me”</t>
  </si>
  <si>
    <t>00:39:32:00</t>
  </si>
  <si>
    <t>T: I want to hear it!</t>
  </si>
  <si>
    <t>00:39:40:17</t>
  </si>
  <si>
    <t>Let’s make a circle</t>
  </si>
  <si>
    <t>00:39:57:13</t>
  </si>
  <si>
    <t>Closer</t>
  </si>
  <si>
    <t xml:space="preserve">[Ss move closer together] </t>
  </si>
  <si>
    <t>00:40:13:12</t>
  </si>
  <si>
    <t>00:40:32:09</t>
  </si>
  <si>
    <t>00:40:59:00</t>
  </si>
  <si>
    <t>00:41:36:13</t>
  </si>
  <si>
    <t>T: Eieiei! Who will do that?</t>
  </si>
  <si>
    <t>[S raise his hand]</t>
  </si>
  <si>
    <t xml:space="preserve">[t pat s on the back] </t>
  </si>
  <si>
    <t>00:41:59:16</t>
  </si>
  <si>
    <t>Now we will listen to Total Eclipse of the Heart</t>
  </si>
  <si>
    <t>00:42:08:19</t>
  </si>
  <si>
    <t>Have you ever heard it?</t>
  </si>
  <si>
    <t>00:42:10:09</t>
  </si>
  <si>
    <t>00:42:17:03</t>
  </si>
  <si>
    <t>Get into a circle, open up, only listen.</t>
  </si>
  <si>
    <t>00:42:27:14</t>
  </si>
  <si>
    <t>Listening means silence.</t>
  </si>
  <si>
    <t>00:42:42:25</t>
  </si>
  <si>
    <t>00:43:51:22</t>
  </si>
  <si>
    <t>T: Can you hear the chorus?</t>
  </si>
  <si>
    <t>00:44:03:10</t>
  </si>
  <si>
    <t>Stand properly, relax your arms,</t>
  </si>
  <si>
    <t>00:44:09:07</t>
  </si>
  <si>
    <t>“Open your eyes”, okay?</t>
  </si>
  <si>
    <t>00:44:12:17</t>
  </si>
  <si>
    <t>Second time “Open your eyes and look at me”</t>
  </si>
  <si>
    <t>00:44:34:11</t>
  </si>
  <si>
    <t>Okay let’s do it again.</t>
  </si>
  <si>
    <t>00:44:39:01</t>
  </si>
  <si>
    <t>“Open your eyes”, how will we do it?</t>
  </si>
  <si>
    <t>00:44:59:07</t>
  </si>
  <si>
    <t>Oops, have I lost a page of the score?</t>
  </si>
  <si>
    <t>00:45:12:18</t>
  </si>
  <si>
    <t>Please, no need for me to keep telling you to stand up…</t>
  </si>
  <si>
    <t>00:45:20:12</t>
  </si>
  <si>
    <t>Both feet on the ground, standing properly</t>
  </si>
  <si>
    <t>00:45:33:22</t>
  </si>
  <si>
    <t>00:46:05:19</t>
  </si>
  <si>
    <t>00:46:07:09</t>
  </si>
  <si>
    <t>00:46:09:18</t>
  </si>
  <si>
    <t>00:47:50:03</t>
  </si>
  <si>
    <t>S, can you hear it what you have to sing?</t>
  </si>
  <si>
    <t>00:47:54:16</t>
  </si>
  <si>
    <t>00:48:23:03</t>
  </si>
  <si>
    <t>And we will answer "what the future holds"</t>
  </si>
  <si>
    <t>00:48:58:16</t>
  </si>
  <si>
    <t>Once more</t>
  </si>
  <si>
    <t>00:49:09:29</t>
  </si>
  <si>
    <t>00:49:19:19</t>
  </si>
  <si>
    <t>Just keep your eyes open, no need to overdo!</t>
  </si>
  <si>
    <t>00:49:31:09</t>
  </si>
  <si>
    <t>I put it on softly.</t>
  </si>
  <si>
    <t>00:49:37:02</t>
  </si>
  <si>
    <t>00:49:53:23</t>
  </si>
  <si>
    <t>00:49:56:20</t>
  </si>
  <si>
    <t>Have you seen? Same thing again.</t>
  </si>
  <si>
    <t>00:49:59:20</t>
  </si>
  <si>
    <t>00:51:08:23</t>
  </si>
  <si>
    <t>00:51:18:25</t>
  </si>
  <si>
    <t>00:51:30:21</t>
  </si>
  <si>
    <t>Do you remember it?</t>
  </si>
  <si>
    <t>00:51:33:01</t>
  </si>
  <si>
    <t>00:51:44:09</t>
  </si>
  <si>
    <t>Can you see you are banging on the cupboard?</t>
  </si>
  <si>
    <t>00:51:52:26</t>
  </si>
  <si>
    <t>How did the chorus go?</t>
  </si>
  <si>
    <t>00:52:03:01</t>
  </si>
  <si>
    <t>Can you remember?</t>
  </si>
  <si>
    <t>00:52:19:07</t>
  </si>
  <si>
    <t>OK, I'll divide you into groups for the interviews.</t>
  </si>
  <si>
    <t>00:52:21:28</t>
  </si>
  <si>
    <t>First group, second group, third group 1, 2, 3...</t>
  </si>
  <si>
    <t>00:53:02:04</t>
  </si>
  <si>
    <t>S, calm down.</t>
  </si>
  <si>
    <t>00:53:07:14</t>
  </si>
  <si>
    <t>Let’s check, how many groups did I make? 1, 2, 3, 4, 5, 6</t>
  </si>
  <si>
    <t>00:53:19:09</t>
  </si>
  <si>
    <t>00:53:33:15</t>
  </si>
  <si>
    <t>Don’t go to the playground.</t>
  </si>
  <si>
    <t>00:53:36:29</t>
  </si>
  <si>
    <t>Answer freely. But help these senior students to do their work.</t>
  </si>
  <si>
    <t>00:53:39:05</t>
  </si>
  <si>
    <t>00:53:45:17</t>
  </si>
  <si>
    <t>It was a great lesson Thanks very much. You sang very well.</t>
  </si>
  <si>
    <t>00:53:55:05</t>
  </si>
  <si>
    <t>00:54:00:11</t>
  </si>
  <si>
    <t>No, not the reggae.</t>
  </si>
  <si>
    <t>T</t>
  </si>
  <si>
    <t>Ss</t>
  </si>
  <si>
    <t>s</t>
  </si>
  <si>
    <t>svI?!</t>
  </si>
  <si>
    <t>You're doing silly things ...</t>
  </si>
  <si>
    <t xml:space="preserve">It wasn’t me </t>
  </si>
  <si>
    <t>No…</t>
  </si>
  <si>
    <t>No, only rap and reggae</t>
  </si>
  <si>
    <t>00:54:11:05</t>
  </si>
  <si>
    <t>00:54:04:22</t>
  </si>
  <si>
    <t>No:</t>
  </si>
  <si>
    <t>agent</t>
  </si>
  <si>
    <t>tvI.</t>
  </si>
  <si>
    <t>svR.</t>
  </si>
  <si>
    <t>tvR.</t>
  </si>
  <si>
    <t>tvR+</t>
  </si>
  <si>
    <t>svR+</t>
  </si>
  <si>
    <t>tvI!</t>
  </si>
  <si>
    <t>svI?</t>
  </si>
  <si>
    <t>Hello, L.</t>
  </si>
  <si>
    <t>Hello, how are you?</t>
  </si>
  <si>
    <t>Is it today that the lesson is recorded?</t>
  </si>
  <si>
    <t>Yes, it’s already recording, recording everything.</t>
  </si>
  <si>
    <t>(calls S), isn't she here?</t>
  </si>
  <si>
    <t>Down here.</t>
  </si>
  <si>
    <t>[put backback down where T is show him]</t>
  </si>
  <si>
    <t>When the lesson will be finished I'll divide you into six groups at random and some senior students will take you to the school hall and they will ask you some questions which shouldn't take longer than the break time. If it's a bit longer never mind, teachers are aware you may be late. You'll talk about how the lesson was. You have to give your sincere opinion about the lesson. I know it's a bit daunting, but we'll do it very well.</t>
  </si>
  <si>
    <t xml:space="preserve">Right now it's already recording everything. Please behave like in a usual class and ignore the camera. </t>
  </si>
  <si>
    <t xml:space="preserve">tvI. </t>
  </si>
  <si>
    <t>ssbR+</t>
  </si>
  <si>
    <t xml:space="preserve">svI. </t>
  </si>
  <si>
    <t>Let's stretch all the top of our backs, our neck muscles, let's relax, one step inside, well done.</t>
  </si>
  <si>
    <t>tbR+</t>
  </si>
  <si>
    <t xml:space="preserve">Let's put our hands in the intercostal area, so that when we breathe in, we feel that the one in front of us puts a bit of pressure here. </t>
  </si>
  <si>
    <t xml:space="preserve">[shows Ss to stand one after another in a circle an massagung </t>
  </si>
  <si>
    <t>Stand up, we are all here, in a circle and massaging the shoulders of the boy/girl in front]</t>
  </si>
  <si>
    <t>[Ss arranging in a circle doing like T has shown them]</t>
  </si>
  <si>
    <t>tbI!</t>
  </si>
  <si>
    <t>tbvI!</t>
  </si>
  <si>
    <t>tvbI!</t>
  </si>
  <si>
    <t>[massaging]</t>
  </si>
  <si>
    <t>tbE+</t>
  </si>
  <si>
    <t>[laughing]</t>
  </si>
  <si>
    <t>[makes fun]</t>
  </si>
  <si>
    <t>tvI?</t>
  </si>
  <si>
    <t>sbE</t>
  </si>
  <si>
    <t>[microphone transmitter falls down]</t>
  </si>
  <si>
    <t>shh</t>
  </si>
  <si>
    <t xml:space="preserve">svIr. </t>
  </si>
  <si>
    <t>tvR-!</t>
  </si>
  <si>
    <t>[stops talking]</t>
  </si>
  <si>
    <t>sbR+</t>
  </si>
  <si>
    <t>T/Ss</t>
  </si>
  <si>
    <t>tssbR.</t>
  </si>
  <si>
    <t>Turns</t>
  </si>
  <si>
    <t>teacher</t>
  </si>
  <si>
    <t>students</t>
  </si>
  <si>
    <t>I</t>
  </si>
  <si>
    <t>I.</t>
  </si>
  <si>
    <t>I?</t>
  </si>
  <si>
    <t>I!</t>
  </si>
  <si>
    <t>Ir</t>
  </si>
  <si>
    <t>R</t>
  </si>
  <si>
    <t>R.</t>
  </si>
  <si>
    <t>R+</t>
  </si>
  <si>
    <t>R-</t>
  </si>
  <si>
    <t>R=</t>
  </si>
  <si>
    <t>R!</t>
  </si>
  <si>
    <t>R?</t>
  </si>
  <si>
    <t>E</t>
  </si>
  <si>
    <t>v</t>
  </si>
  <si>
    <t>b</t>
  </si>
  <si>
    <t>m</t>
  </si>
  <si>
    <t>all</t>
  </si>
  <si>
    <t>t</t>
  </si>
  <si>
    <t>tvE+</t>
  </si>
  <si>
    <t>ss</t>
  </si>
  <si>
    <t>[making bigger circle; view in the middle]</t>
  </si>
  <si>
    <t>[massaging face]</t>
  </si>
  <si>
    <t>[mirroring her]</t>
  </si>
  <si>
    <t>[makes popping sounds with mouth]</t>
  </si>
  <si>
    <t>[beathes in; lifts arms]</t>
  </si>
  <si>
    <t>tbI.</t>
  </si>
  <si>
    <t>[breathes out; arms fall]</t>
  </si>
  <si>
    <t xml:space="preserve">tbI. </t>
  </si>
  <si>
    <t>[talks to a girl]</t>
  </si>
  <si>
    <t>[breath in and breath out in steps]</t>
  </si>
  <si>
    <t>[pat stomachs]</t>
  </si>
  <si>
    <t>Three, four 
Now only three …
Four …
And now five, one, two, three, four and five…
six, five, six
five, six, seven, eight.</t>
  </si>
  <si>
    <t xml:space="preserve">Half the team. S come here, S go over there, </t>
  </si>
  <si>
    <t>isn't that right S?</t>
  </si>
  <si>
    <t>[forming two groups]</t>
  </si>
  <si>
    <t>T/SS</t>
  </si>
  <si>
    <t>[perform clapping round]</t>
  </si>
  <si>
    <t>You'll do three: "one, two", And we'll do "four". There will be a point where threes and fours will coincide, ok? When we coincide we’ll look at each other: “hey, welcome!”</t>
  </si>
  <si>
    <t xml:space="preserve">Threes well done </t>
  </si>
  <si>
    <t>and fours you are not focusing</t>
  </si>
  <si>
    <t xml:space="preserve">How many do we do? </t>
  </si>
  <si>
    <t>Three</t>
  </si>
  <si>
    <t>Okay, now when we coincide three times we have to stop and we can’t make a mistake</t>
  </si>
  <si>
    <t>[clapping]</t>
  </si>
  <si>
    <t>[stop clapping after third time]</t>
  </si>
  <si>
    <t>[doesn't stop clapping]</t>
  </si>
  <si>
    <t>tvR!</t>
  </si>
  <si>
    <t>ssbE</t>
  </si>
  <si>
    <t xml:space="preserve">gilt für ganze Musiksequenz: ssb-reactions lassen sich von T sehr gut überblicken, da sie direkt wiedergeben, wie etwas verstanden wurde. Die körperlich musikalischen Reaktionen sind also also als (R) zu kennzeichnen. </t>
  </si>
  <si>
    <t>tvmI!</t>
  </si>
  <si>
    <t xml:space="preserve">tbmI. </t>
  </si>
  <si>
    <t>ssbmR+</t>
  </si>
  <si>
    <t>tssbmIr+</t>
  </si>
  <si>
    <t>tssbmR+</t>
  </si>
  <si>
    <t>tbmIr.</t>
  </si>
  <si>
    <t>nicht zu erkennnen, was sie möchte</t>
  </si>
  <si>
    <t>ssbmR.</t>
  </si>
  <si>
    <t>kommt auf den Fokus an,den man legt wie man kodiert. mR+/-/.</t>
  </si>
  <si>
    <t xml:space="preserve">wenn man es als reaktion auf Aufforderung sieht (+), wenn man die innewohnende Aussagekraft unterstreicht, dann (.) </t>
  </si>
  <si>
    <t>[points at student to come to her]</t>
  </si>
  <si>
    <t>[goes to T]</t>
  </si>
  <si>
    <t>[three girls mirroring her]</t>
  </si>
  <si>
    <t>[demonstrates clapping pattern] 1,2,3,4 und 5</t>
  </si>
  <si>
    <t>tvbmI!</t>
  </si>
  <si>
    <t>[goes to next group; shows them new pattern] Four: 1, 2, 3, 4, …</t>
  </si>
  <si>
    <t>[goes to last group; shows them their pattern] Three: 1, 2, 3, …</t>
  </si>
  <si>
    <t>[clap showed pattern]</t>
  </si>
  <si>
    <t>[accelerando]</t>
  </si>
  <si>
    <t>ssbmIr.</t>
  </si>
  <si>
    <t>[goes to piano]</t>
  </si>
  <si>
    <t xml:space="preserve">no Information who said this. </t>
  </si>
  <si>
    <t>no Info</t>
  </si>
  <si>
    <t>[goes to showed place in the circle]</t>
  </si>
  <si>
    <t>[chats with classmate]</t>
  </si>
  <si>
    <t>[stops chatting]</t>
  </si>
  <si>
    <t>tvIr.</t>
  </si>
  <si>
    <t>[some S fixing their posture]</t>
  </si>
  <si>
    <t>[demonstrates singing practice]</t>
  </si>
  <si>
    <t>tmI.</t>
  </si>
  <si>
    <t>ssmR+</t>
  </si>
  <si>
    <t>00:14:30:00</t>
  </si>
  <si>
    <t>tmI!</t>
  </si>
  <si>
    <t>[sing]</t>
  </si>
  <si>
    <t>[singing the practice]</t>
  </si>
  <si>
    <t>ssmR./ssmIr.</t>
  </si>
  <si>
    <t>ssmR.</t>
  </si>
  <si>
    <t>tvR+!</t>
  </si>
  <si>
    <t>[makes breathing technique]</t>
  </si>
  <si>
    <t>[mirroring T]</t>
  </si>
  <si>
    <t>[sings next practice]</t>
  </si>
  <si>
    <t>[sing practice]</t>
  </si>
  <si>
    <t xml:space="preserve">ssmR. </t>
  </si>
  <si>
    <t>[untranslated/incomprehensible)</t>
  </si>
  <si>
    <t>(untranslated/incomprehensible)</t>
  </si>
  <si>
    <t xml:space="preserve">tmI. </t>
  </si>
  <si>
    <t>so wäre das verweigerung</t>
  </si>
  <si>
    <t>"Do you hear the people sing?"
“It’s like frantic drumming…”
"It’s the song of free people"
"Afraid of loosing their rights."
"All their hearts beat as one"</t>
  </si>
  <si>
    <t>[arrange in two rows]</t>
  </si>
  <si>
    <t xml:space="preserve">ssvI. </t>
  </si>
  <si>
    <t>tssmR+</t>
  </si>
  <si>
    <t xml:space="preserve">Let’s change the key. </t>
  </si>
  <si>
    <t>"Do you hear the people sing?" 
“It’s like frantic drumming…”
"It’s the song of free people"
"Afraid of losing their rights."</t>
  </si>
  <si>
    <t>tvI-.</t>
  </si>
  <si>
    <t>"Do you hear the people sing?"
“It’s like frantic drumming…” 
"It’s the song of free people" 
"Afraid of losing their rights."</t>
  </si>
  <si>
    <t>"Do you hear the people sing?" 
“It’s like frantic drumming…” 
"It’s the song of free people" 
"Afraid of losing their rights."
"All their hearts beat as one"</t>
  </si>
  <si>
    <t>"All their hearts beat as one"
"Looking for a better world"
"There is hope on a new day when the sun will rise"</t>
  </si>
  <si>
    <t>"All their hearts beat as one."
"Looking for a better world"
"There is hope on a new day"
"When the sun will rise!"</t>
  </si>
  <si>
    <t xml:space="preserve">tssmI. </t>
  </si>
  <si>
    <t xml:space="preserve">ssmI. </t>
  </si>
  <si>
    <t>ssmI.</t>
  </si>
  <si>
    <t>I want you to spread out into the classroom and do the exercise we used to do</t>
  </si>
  <si>
    <t>Let’s do it again, but now I turn the computer screen here and don’t worry about the lyrics.</t>
  </si>
  <si>
    <t xml:space="preserve">Do you remember? </t>
  </si>
  <si>
    <t>Yes, yes.</t>
  </si>
  <si>
    <t>svE+</t>
  </si>
  <si>
    <t>Don’t follow each other in a circle like sheep! Walk straight and when you have to turn around, turn 45º. and keeping the beat.</t>
  </si>
  <si>
    <t>If I do this?</t>
  </si>
  <si>
    <t>Ok, 90º</t>
  </si>
  <si>
    <t>"Do you hear the people sing?" 
“It’s like frantic drumming…”
"It’s the song of free people"
"Afraid of losing their rights." 
"All their hearts beat as one"
"Looking for a better world"
"There is hope on a new day When the sun will rise!"</t>
  </si>
  <si>
    <t>"Do you hear the people sing?"
“It’s like frantic drumming…”
"It’s the song of free people"
"Afraid of losing their rights."
"All their hearts beat as one"
"Looking for a better world"
"There is hope on a new day When the sun will rise!"</t>
  </si>
  <si>
    <t>"We’ll walk all together"
"to build up a fairest world"
"We’ll walk all together"
"to build up a fairest world"
"Come everyone, let’s work hard"
"and we’ll win the revolution"
"and we’ll live free, working with dignity for our future."</t>
  </si>
  <si>
    <t>"and we’ll live free, working with dignity for our future."
"We’ll walk all together"
"to build upa fairest world"
"Come everyone, let’s work hard"
"and we’ll win the revolution"
"and we’ll live free, working with dignity for our future."</t>
  </si>
  <si>
    <t>"Do you hear the people sing?"
"They are frantic drumming"</t>
  </si>
  <si>
    <t>"Do you hear the people sing?"
"They are frantic drumming"
"It’s the song of free people"
"Afraid of losing their rights."
"All their hearts beat as one"
"Looking for a better world"
"There is hope on a new day When the sun will rise!"</t>
  </si>
  <si>
    <t>"We’ll walk all together"
"to build up a fairest world"
"Come everyone, let’s work hard"
"and we’ll win the revolution"
"and we’ll live free, working with dignity for our future."</t>
  </si>
  <si>
    <t>"All their hearts beat as one"
"Looking for a better world"
"There is hope on a new day When the sun will rise!"</t>
  </si>
  <si>
    <t>t/Ss</t>
  </si>
  <si>
    <t>[move throgh classroom in beat of the song]</t>
  </si>
  <si>
    <t>tssmR.</t>
  </si>
  <si>
    <t>tssmbR+</t>
  </si>
  <si>
    <t>[try to sing along]</t>
  </si>
  <si>
    <t>Let’s go from the beginning.</t>
  </si>
  <si>
    <t>Let’s do it again.</t>
  </si>
  <si>
    <t>[makes saggy movement]</t>
  </si>
  <si>
    <t>[shows the way to "dance - Pavane-like walking]</t>
  </si>
  <si>
    <t>tbmI</t>
  </si>
  <si>
    <t xml:space="preserve">tmbI. </t>
  </si>
  <si>
    <t>tvE</t>
  </si>
  <si>
    <t>tvmR-!</t>
  </si>
  <si>
    <t>tvI-!</t>
  </si>
  <si>
    <t>Ok, we’ll keep going next day</t>
  </si>
  <si>
    <t>Don’t bang please, can’t you see it?</t>
  </si>
  <si>
    <t>There is a key change here, ok?</t>
  </si>
  <si>
    <t xml:space="preserve">Can we see it? </t>
  </si>
  <si>
    <t>Yes.</t>
  </si>
  <si>
    <t>[S doesn't go to the front]</t>
  </si>
  <si>
    <t>sbR-</t>
  </si>
  <si>
    <t>"Hello! Welcome! Come in! Hello! Ohohoh" 
"Hello! Welcome! Come in! Hello! Ohohoh"</t>
  </si>
  <si>
    <t>OK? Question and answer.</t>
  </si>
  <si>
    <t>00:32:41:21</t>
  </si>
  <si>
    <t>00:32:54:19</t>
  </si>
  <si>
    <t>00:33:01:03</t>
  </si>
  <si>
    <t>00:33:19:15</t>
  </si>
  <si>
    <t>00:33:36:07</t>
  </si>
  <si>
    <t>00:33:42:21</t>
  </si>
  <si>
    <t>Now we’ll learn a new song, “Total eclipse of the heart”</t>
  </si>
  <si>
    <t>00:33:50:08</t>
  </si>
  <si>
    <t>00:33:54:11</t>
  </si>
  <si>
    <t>00:33:59:10</t>
  </si>
  <si>
    <t>Ok, we’ll sing the other one afterwards.</t>
  </si>
  <si>
    <t>00:34:01:06</t>
  </si>
  <si>
    <t>Do you remember the lyrics by heart?</t>
  </si>
  <si>
    <t>00:34:07:29</t>
  </si>
  <si>
    <t>00:34:42:17</t>
  </si>
  <si>
    <t>Soloist, who’ll be the soloist? Only one.</t>
  </si>
  <si>
    <t>00:34:48:06</t>
  </si>
  <si>
    <t>"When I feel like if everything has finished,"</t>
  </si>
  <si>
    <t>00:34:52:03</t>
  </si>
  <si>
    <t>00:34:53:24</t>
  </si>
  <si>
    <t>00:35:07:05</t>
  </si>
  <si>
    <t>00:35:08:27</t>
  </si>
  <si>
    <t xml:space="preserve">Once more? </t>
  </si>
  <si>
    <t>You can start to look at the choreography, because it’ll be the same and you’ll also come onto the stage walking, alright?</t>
  </si>
  <si>
    <t>"That I can’t get my head up,"
"That I don’t have any more strength to keep me going."
"When I feel that I’ve become small,"
"That I don’t believe in myself anymore,"</t>
  </si>
  <si>
    <t>"That the world would just keep going without me."
"Then I try to remember"
"Your face in front of mine,"
"My ear listening to you,"
"You voice speaking softly"
"Saying that earning my destiny"
"Would only depend on me."
"And I promised to take up the challenge"
"From that moment on."
"Breath, wait, get up slowly,"
"Breath in, recover yourself. Life and the world wait for you."
"Breath, wait, get up slowly,"
"Breath in, recover yourself."
"Life and the world wait for you."</t>
  </si>
  <si>
    <t>"When I feel that nothing makes any sense,"
"That the world is upside-down,"
"That I don’t know how to"
"put my feet on the ground and restart."
"When I feel that there is nothing left"
"Of what I’ve always fought for,"
"And every wish that helped me think"
"is falling down."
"Then I try to remember"
"Your face in front of mine,"</t>
  </si>
  <si>
    <t>"My ear listening to you,"
"You voice speaking softly"
"Saying that earning my destiny"
"Would only depend on me."
"And I promised to take up the challenge"</t>
  </si>
  <si>
    <t>"Hello! Welcome! I’m very happy to see you here!"
"Hi, how are you? We’re going to start soon."
"Hello! Welcome! Come in! Hello! Ohohoh"
"Hello! Come in!"
"Hello! Welcome! Come in! Hello! Ohohoh"
"Hello! Welcome! Come in! Hello! Ohohoh"
"Hello! Welcome! I’m very happy to see you here!"
"Hi, how are you? We’re going to start soon."
"Hello! Welcome! Come in! Hello! Ohohoh"
"Hello! Come in!"
"Hello! Welcome! Come in! Hello! Ohohoh"
"Hello! Welcome! Come in! Hello! Ohohoh"
"We are waiting for our teacher"
"They have told us that today is going to be a fantastic day!"
"Breath, wait, get up slowly,"
"Breath in, recover yourself. Life and the world wait for you."
"Breath, wait, get up slowly,"
"Breath in, recover yourself."
"Life and the world wait for you."</t>
  </si>
  <si>
    <t>And here we have this girl who performed it.</t>
  </si>
  <si>
    <t>In the stage you’ll be like in the school grounds, and the principal welcomes you to come in. At that point you all come in.</t>
  </si>
  <si>
    <t>ssmbR+</t>
  </si>
  <si>
    <t>ssmbR+.</t>
  </si>
  <si>
    <t xml:space="preserve">"We are waiting for our teacher" </t>
  </si>
  <si>
    <t xml:space="preserve">Let’s learn the words: </t>
  </si>
  <si>
    <t>"They have told us that today is going to be a fantastic day!"
"We are waiting for our teacher"</t>
  </si>
  <si>
    <t>tvR-.</t>
  </si>
  <si>
    <t xml:space="preserve">Wasn't it the principal? </t>
  </si>
  <si>
    <t xml:space="preserve">Yes </t>
  </si>
  <si>
    <t>No, "our teacher"</t>
  </si>
  <si>
    <t>"We are waiting for our teacher"
"They have told us that today is going to be a fantastic day!"
"We are waiting for our teacher"
"They have told us that today is going to be a fantastic day!"</t>
  </si>
  <si>
    <t>Ok, today movements. Homework: You tube search for "Hello UAP12", ok?</t>
  </si>
  <si>
    <t>Don’t we have to practice “Fil de llum”?</t>
  </si>
  <si>
    <t>svR-.</t>
  </si>
  <si>
    <t xml:space="preserve">Yes, that’s right. </t>
  </si>
  <si>
    <t>Do you want to sing “Fil de llum” once?</t>
  </si>
  <si>
    <t>tvR?</t>
  </si>
  <si>
    <t>ssvR+</t>
  </si>
  <si>
    <t>tvR+.</t>
  </si>
  <si>
    <t>tvi!</t>
  </si>
  <si>
    <t>[music is playing]</t>
  </si>
  <si>
    <t>[no one answers]</t>
  </si>
  <si>
    <t>Who does it?</t>
  </si>
  <si>
    <t>tvR-</t>
  </si>
  <si>
    <t>[music is playing; no more singing]</t>
  </si>
  <si>
    <t>"From that moment on."
"Breath, wait, get up slowly,"</t>
  </si>
  <si>
    <t>Voice forward. Project it.</t>
  </si>
  <si>
    <t>What happened here?</t>
  </si>
  <si>
    <t>Breathing</t>
  </si>
  <si>
    <t>Ok, everyone!</t>
  </si>
  <si>
    <t>Come on, forward!</t>
  </si>
  <si>
    <t>Project your voice.</t>
  </si>
  <si>
    <t>eine Reaktion der Schüler*innen lässt sich nicht sicherstellen</t>
  </si>
  <si>
    <t xml:space="preserve">da es die gleiche Gesangseinheit ist, wird nicht noch kodiert </t>
  </si>
  <si>
    <t>The camera is up there!</t>
  </si>
  <si>
    <t>"get up slowly,"
"Breath in, recover yourself. Life and the world wait for you."</t>
  </si>
  <si>
    <t>I am very sorry, Mr S, please be aware I’ll test you all to go to the theatre, and if you go this way, singing no matter how, and looking to the spiders in the ceiling, …</t>
  </si>
  <si>
    <t>wie zur Hölle kodiert man das nun???</t>
  </si>
  <si>
    <t>[singing louder]</t>
  </si>
  <si>
    <t xml:space="preserve">Chorus! </t>
  </si>
  <si>
    <t>What?</t>
  </si>
  <si>
    <t xml:space="preserve">It’s the first time, isn’t it? </t>
  </si>
  <si>
    <t>Listen very well.</t>
  </si>
  <si>
    <t>smR</t>
  </si>
  <si>
    <t>svE?</t>
  </si>
  <si>
    <t>[singing to record]</t>
  </si>
  <si>
    <t>(some kind of reaction; untranslated)</t>
  </si>
  <si>
    <t>[starts music "Total Eclipse of the heart"]</t>
  </si>
  <si>
    <t>(sings to music)
"Open your eyes"
"Open your eyes"
"Open your eyes, look at me"
"Open your eyes, look at me"</t>
  </si>
  <si>
    <t>[sings second voice over record]</t>
  </si>
  <si>
    <t>[shows S how stand properly]</t>
  </si>
  <si>
    <t>[mirrors her]</t>
  </si>
  <si>
    <t>[leans against a chair]</t>
  </si>
  <si>
    <t>[stands up]</t>
  </si>
  <si>
    <t>[starts to play piano]</t>
  </si>
  <si>
    <t>Can you please play it again?</t>
  </si>
  <si>
    <t>[sing together]
"Open your eyes"
"Open your eyes"
"Open your eyes"
"Open your eyes"</t>
  </si>
  <si>
    <t>"Open your eyes"
"Open your eyes"
"Open your eyes"
"Open your eyes"
"Open your eyes, look at me"
"Open your eyes, look at me"</t>
  </si>
  <si>
    <t>[shows Ss second voice]</t>
  </si>
  <si>
    <t>Yes?</t>
  </si>
  <si>
    <t>[some nod]</t>
  </si>
  <si>
    <t>ssbE+</t>
  </si>
  <si>
    <t xml:space="preserve">Yes. </t>
  </si>
  <si>
    <t>Come on then.</t>
  </si>
  <si>
    <t>[sings seconds voice]</t>
  </si>
  <si>
    <t>[sings]</t>
  </si>
  <si>
    <t>[try to follow second voice]</t>
  </si>
  <si>
    <t>Now, I’ll put the music on for you, softly and I want to hear you singing well.</t>
  </si>
  <si>
    <t>Did you hear the pitch?</t>
  </si>
  <si>
    <t>"Open your eyes"
"Open your eyes, look at me"
"Open your eyes, look at me"</t>
  </si>
  <si>
    <t>Will you listen to it at home?</t>
  </si>
  <si>
    <t>We haven’t practiced “You raise me up" for a while, but we’ll do that next day. Now, we’re nearly finished, just a reminder</t>
  </si>
  <si>
    <t>T/ss</t>
  </si>
  <si>
    <t>[sing together]</t>
  </si>
  <si>
    <t>(laughing)</t>
  </si>
  <si>
    <t>svE</t>
  </si>
  <si>
    <t>[sing together]
"Open your eyes"
"Open your eyes"
"Open your eyes"</t>
  </si>
  <si>
    <t>es lassen sich keine Reaktionen ausmachen, gleichzeitig, könnte an anderer Stelle, wenn die Kinder singen eine Reaktion in Folge, des Hinweises erfolgen, ohne dass dieses nachzuvollziehen wäre, inwiefern es eine Reaktion ist, oder ein anderer Grund für das Wissen um die Struktur vorherrscht</t>
  </si>
  <si>
    <t>tsmIR</t>
  </si>
  <si>
    <t>(Yes)</t>
  </si>
  <si>
    <t>[start to sing]
“You give me strength to overcome obstacles…"
"…you give me strength to cross the ocean”</t>
  </si>
  <si>
    <t>[sings along]</t>
  </si>
  <si>
    <t>tmR+</t>
  </si>
  <si>
    <t>[nods]</t>
  </si>
  <si>
    <t>[lets students stand in different groups]</t>
  </si>
  <si>
    <t>Each group will be collected here and you’ll go for the interviews. You’ll be asked questions about the lesson.</t>
  </si>
  <si>
    <t>svR?</t>
  </si>
  <si>
    <t>Besipiel für Überlappung mit Ir.</t>
  </si>
  <si>
    <t xml:space="preserve">Has the recording stopped? </t>
  </si>
  <si>
    <t>No, it’s still recording.</t>
  </si>
  <si>
    <t>I don’t know, they’ll come in now.</t>
  </si>
  <si>
    <t xml:space="preserve">Who are they? </t>
  </si>
  <si>
    <t>tvI+.</t>
  </si>
  <si>
    <t>T, is there any kind of music that is sung with the speaking voice?</t>
  </si>
  <si>
    <t>ssmR+=</t>
  </si>
  <si>
    <t>[demonstrates next singing practice]</t>
  </si>
  <si>
    <t xml:space="preserve">auch geteiltes Verständnis, das kontinuierlich erneuert wird. Wenn die Lehrerin aufhören würde, würden es auch die Schüler*innen tun. </t>
  </si>
  <si>
    <t>[no one turns the light off]</t>
  </si>
  <si>
    <t>Can you please turn off the lights?</t>
  </si>
  <si>
    <t>[sings]
“Do you hear the people sing?”
“It’s like frantic drumming…”</t>
  </si>
  <si>
    <t>Here you’ve got the lyrics</t>
  </si>
  <si>
    <t>(ssbR-)</t>
  </si>
  <si>
    <t>[starts to sing]</t>
  </si>
  <si>
    <t>[claps rythm with hands on body]</t>
  </si>
  <si>
    <t>“Do you hear the people sing?”
“It’s like frantic drumming…”
"It’s the song of free people"
"Afraid of losing their rights."
(S read words of the song)</t>
  </si>
  <si>
    <t>Ss/T</t>
  </si>
  <si>
    <t>tssmI.</t>
  </si>
  <si>
    <t>E.</t>
  </si>
  <si>
    <t>E=</t>
  </si>
  <si>
    <t>E-</t>
  </si>
  <si>
    <t>E?</t>
  </si>
  <si>
    <t>E+</t>
  </si>
  <si>
    <t xml:space="preserve">Die originalen Transkripte sind entnommen aus: 
Wallbaum, Christopher (Hg.) (2018a): Additional Material for the Catalonia-lesson. In: Christopher Wallbaum (Hg.): Comparing international music lessons on video. Hildesheim, Zürich, New York: Georg Olms Verlag (Schriften / Hochschule für Musik und Theater "Felix Mendelssohn Bartholdy" Leipzig, 14). Online verfügbar unter http://research.uni-leipzig.de/inkvid/COMPARING/index.htm.
Urheber der Kodierungen und Formatierung:
Max Giebel 
Leipzig, Juli 2019 </t>
  </si>
  <si>
    <t>Codes</t>
  </si>
  <si>
    <t>action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</si>
</sst>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18" x14ac:knownFonts="1">
    <font>
      <sz val="11"/>
      <color theme="1"/>
      <name val="Calibri"/>
      <family val="2"/>
      <scheme val="minor"/>
    </font>
    <font>
      <sz val="9"/>
      <name val="Courier New"/>
      <family val="3"/>
    </font>
    <font>
      <b/>
      <sz val="9"/>
      <name val="Courier New"/>
      <family val="3"/>
    </font>
    <font>
      <sz val="9"/>
      <color theme="1"/>
      <name val="Courier New"/>
      <family val="3"/>
    </font>
    <font>
      <b/>
      <sz val="9"/>
      <color theme="1"/>
      <name val="Courier New"/>
      <family val="3"/>
    </font>
    <font>
      <b/>
      <u val="double"/>
      <sz val="11"/>
      <color theme="1"/>
      <name val="Courier New"/>
      <family val="3"/>
    </font>
    <font>
      <sz val="11"/>
      <color rgb="FF9C0006"/>
      <name val="Calibri"/>
      <family val="2"/>
      <scheme val="minor"/>
    </font>
    <font>
      <sz val="11"/>
      <color rgb="FF9C5700"/>
      <name val="Calibri"/>
      <family val="2"/>
      <scheme val="minor"/>
    </font>
    <font>
      <b/>
      <sz val="11"/>
      <color rgb="FF3F3F3F"/>
      <name val="Calibri"/>
      <family val="2"/>
      <scheme val="minor"/>
    </font>
    <font>
      <b/>
      <sz val="11"/>
      <color rgb="FFFA7D00"/>
      <name val="Calibri"/>
      <family val="2"/>
      <scheme val="minor"/>
    </font>
    <font>
      <sz val="10"/>
      <color rgb="FF9C5700"/>
      <name val="Calibri"/>
      <family val="2"/>
      <scheme val="minor"/>
    </font>
    <font>
      <sz val="11"/>
      <color theme="0"/>
      <name val="NeueHaasGroteskDisp Pro Md"/>
      <family val="2"/>
    </font>
    <font>
      <sz val="11"/>
      <name val="NeueHaasGroteskDisp Pro Md"/>
      <family val="2"/>
    </font>
    <font>
      <sz val="11"/>
      <color rgb="FF3F3F3F"/>
      <name val="NeueHaasGroteskDisp Pro Md"/>
      <family val="2"/>
    </font>
    <font>
      <sz val="11"/>
      <color theme="0"/>
      <name val="NeueHaasGroteskDisp Pro"/>
      <family val="2"/>
    </font>
    <font>
      <sz val="11"/>
      <color theme="1"/>
      <name val="NeueHaasGroteskDisp Pro"/>
      <family val="2"/>
    </font>
    <font>
      <sz val="11"/>
      <color theme="1"/>
      <name val="Source Code Pro Medium"/>
      <family val="3"/>
    </font>
    <font>
      <sz val="8"/>
      <name val="Calibri"/>
      <family val="2"/>
      <scheme val="minor"/>
    </font>
  </fonts>
  <fills count="8">
    <fill>
      <patternFill patternType="none"/>
    </fill>
    <fill>
      <patternFill patternType="gray125"/>
    </fill>
    <fill>
      <patternFill patternType="solid">
        <fgColor rgb="FFFFC7CE"/>
      </patternFill>
    </fill>
    <fill>
      <patternFill patternType="solid">
        <fgColor rgb="FFFFEB9C"/>
      </patternFill>
    </fill>
    <fill>
      <patternFill patternType="solid">
        <fgColor rgb="FFF2F2F2"/>
      </patternFill>
    </fill>
    <fill>
      <patternFill patternType="solid">
        <fgColor theme="2" tint="-0.749992370372631"/>
        <bgColor indexed="64"/>
      </patternFill>
    </fill>
    <fill>
      <patternFill patternType="solid">
        <fgColor theme="2" tint="-9.9978637043366805E-2"/>
        <bgColor indexed="64"/>
      </patternFill>
    </fill>
    <fill>
      <patternFill patternType="solid">
        <fgColor theme="2"/>
        <bgColor indexed="64"/>
      </patternFill>
    </fill>
  </fills>
  <borders count="29">
    <border>
      <left/>
      <right/>
      <top/>
      <bottom/>
      <diagonal/>
    </border>
    <border>
      <left/>
      <right/>
      <top/>
      <bottom style="medium">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thin">
        <color rgb="FF3F3F3F"/>
      </bottom>
      <diagonal/>
    </border>
    <border>
      <left/>
      <right style="thin">
        <color rgb="FF3F3F3F"/>
      </right>
      <top/>
      <bottom style="thin">
        <color rgb="FF3F3F3F"/>
      </bottom>
      <diagonal/>
    </border>
    <border>
      <left style="thin">
        <color rgb="FF3F3F3F"/>
      </left>
      <right style="thin">
        <color auto="1"/>
      </right>
      <top/>
      <bottom style="thin">
        <color rgb="FF3F3F3F"/>
      </bottom>
      <diagonal/>
    </border>
    <border>
      <left style="thin">
        <color auto="1"/>
      </left>
      <right style="medium">
        <color auto="1"/>
      </right>
      <top/>
      <bottom/>
      <diagonal/>
    </border>
    <border>
      <left/>
      <right style="thin">
        <color auto="1"/>
      </right>
      <top/>
      <bottom/>
      <diagonal/>
    </border>
    <border>
      <left style="thin">
        <color auto="1"/>
      </left>
      <right style="medium">
        <color auto="1"/>
      </right>
      <top style="thin">
        <color rgb="FF3F3F3F"/>
      </top>
      <bottom style="thin">
        <color rgb="FF3F3F3F"/>
      </bottom>
      <diagonal/>
    </border>
    <border>
      <left style="medium">
        <color auto="1"/>
      </left>
      <right style="thin">
        <color rgb="FF3F3F3F"/>
      </right>
      <top style="thin">
        <color auto="1"/>
      </top>
      <bottom style="thin">
        <color rgb="FF3F3F3F"/>
      </bottom>
      <diagonal/>
    </border>
    <border>
      <left style="thin">
        <color rgb="FF3F3F3F"/>
      </left>
      <right style="thin">
        <color auto="1"/>
      </right>
      <top style="thin">
        <color auto="1"/>
      </top>
      <bottom style="thin">
        <color rgb="FF3F3F3F"/>
      </bottom>
      <diagonal/>
    </border>
    <border>
      <left style="thin">
        <color auto="1"/>
      </left>
      <right style="medium">
        <color auto="1"/>
      </right>
      <top style="thin">
        <color auto="1"/>
      </top>
      <bottom style="double">
        <color auto="1"/>
      </bottom>
      <diagonal/>
    </border>
    <border>
      <left style="medium">
        <color auto="1"/>
      </left>
      <right style="thin">
        <color rgb="FF3F3F3F"/>
      </right>
      <top style="thin">
        <color auto="1"/>
      </top>
      <bottom style="double">
        <color auto="1"/>
      </bottom>
      <diagonal/>
    </border>
    <border>
      <left style="thin">
        <color rgb="FF3F3F3F"/>
      </left>
      <right style="thin">
        <color auto="1"/>
      </right>
      <top style="thin">
        <color auto="1"/>
      </top>
      <bottom style="double">
        <color auto="1"/>
      </bottom>
      <diagonal/>
    </border>
    <border>
      <left style="thin">
        <color auto="1"/>
      </left>
      <right style="medium">
        <color auto="1"/>
      </right>
      <top style="thin">
        <color auto="1"/>
      </top>
      <bottom/>
      <diagonal/>
    </border>
    <border>
      <left/>
      <right/>
      <top style="thin">
        <color auto="1"/>
      </top>
      <bottom/>
      <diagonal/>
    </border>
    <border>
      <left/>
      <right style="thin">
        <color auto="1"/>
      </right>
      <top style="thin">
        <color auto="1"/>
      </top>
      <bottom/>
      <diagonal/>
    </border>
    <border>
      <left style="medium">
        <color auto="1"/>
      </left>
      <right/>
      <top/>
      <bottom/>
      <diagonal/>
    </border>
    <border>
      <left style="thin">
        <color auto="1"/>
      </left>
      <right style="medium">
        <color auto="1"/>
      </right>
      <top/>
      <bottom style="thin">
        <color auto="1"/>
      </bottom>
      <diagonal/>
    </border>
    <border>
      <left/>
      <right style="thin">
        <color rgb="FF7F7F7F"/>
      </right>
      <top/>
      <bottom style="thin">
        <color auto="1"/>
      </bottom>
      <diagonal/>
    </border>
    <border>
      <left style="thin">
        <color rgb="FF7F7F7F"/>
      </left>
      <right style="thin">
        <color auto="1"/>
      </right>
      <top/>
      <bottom style="thin">
        <color auto="1"/>
      </bottom>
      <diagonal/>
    </border>
    <border>
      <left/>
      <right/>
      <top/>
      <bottom style="dashDotDot">
        <color auto="1"/>
      </bottom>
      <diagonal/>
    </border>
    <border>
      <left/>
      <right/>
      <top style="dashDotDot">
        <color auto="1"/>
      </top>
      <bottom/>
      <diagonal/>
    </border>
    <border>
      <left style="thin">
        <color auto="1"/>
      </left>
      <right/>
      <top style="thin">
        <color auto="1"/>
      </top>
      <bottom/>
      <diagonal/>
    </border>
    <border>
      <left/>
      <right/>
      <top/>
      <bottom style="hair">
        <color auto="1"/>
      </bottom>
      <diagonal/>
    </border>
  </borders>
  <cellStyleXfs count="5">
    <xf numFmtId="0" fontId="0" fillId="0" borderId="0"/>
    <xf numFmtId="0" fontId="6" fillId="2" borderId="0" applyNumberFormat="0" applyBorder="0" applyAlignment="0" applyProtection="0"/>
    <xf numFmtId="0" fontId="7" fillId="3" borderId="0" applyNumberFormat="0" applyBorder="0" applyAlignment="0" applyProtection="0"/>
    <xf numFmtId="0" fontId="8" fillId="4" borderId="3" applyNumberFormat="0" applyAlignment="0" applyProtection="0"/>
    <xf numFmtId="0" fontId="9" fillId="4" borderId="2" applyNumberFormat="0" applyAlignment="0" applyProtection="0"/>
  </cellStyleXfs>
  <cellXfs count="74">
    <xf numFmtId="0" fontId="0" fillId="0" borderId="0" xfId="0"/>
    <xf numFmtId="0" fontId="3" fillId="0" borderId="0" xfId="0" applyFont="1" applyAlignment="1">
      <alignment vertical="center" wrapText="1"/>
    </xf>
    <xf numFmtId="0" fontId="6" fillId="2" borderId="0" xfId="1" applyAlignment="1">
      <alignment vertical="center" wrapText="1"/>
    </xf>
    <xf numFmtId="0" fontId="7" fillId="3" borderId="0" xfId="2" applyAlignment="1">
      <alignment vertical="center" wrapText="1"/>
    </xf>
    <xf numFmtId="0" fontId="10" fillId="3" borderId="0" xfId="2" applyFont="1" applyAlignment="1">
      <alignment vertical="center" wrapText="1"/>
    </xf>
    <xf numFmtId="0" fontId="11" fillId="5" borderId="4" xfId="0" applyFont="1" applyFill="1" applyBorder="1"/>
    <xf numFmtId="0" fontId="11" fillId="5" borderId="5" xfId="0" applyFont="1" applyFill="1" applyBorder="1"/>
    <xf numFmtId="0" fontId="11" fillId="5" borderId="6" xfId="0" applyFont="1" applyFill="1" applyBorder="1"/>
    <xf numFmtId="0" fontId="12" fillId="6" borderId="7" xfId="3" applyFont="1" applyFill="1" applyBorder="1"/>
    <xf numFmtId="0" fontId="13" fillId="6" borderId="8" xfId="3" applyFont="1" applyFill="1" applyBorder="1"/>
    <xf numFmtId="0" fontId="13" fillId="6" borderId="9" xfId="3" applyFont="1" applyFill="1" applyBorder="1"/>
    <xf numFmtId="0" fontId="14" fillId="5" borderId="10" xfId="0" applyFont="1" applyFill="1" applyBorder="1"/>
    <xf numFmtId="0" fontId="15" fillId="0" borderId="0" xfId="0" applyFont="1" applyBorder="1"/>
    <xf numFmtId="0" fontId="15" fillId="0" borderId="11" xfId="0" applyFont="1" applyBorder="1"/>
    <xf numFmtId="0" fontId="12" fillId="6" borderId="12" xfId="3" applyFont="1" applyFill="1" applyBorder="1"/>
    <xf numFmtId="0" fontId="13" fillId="6" borderId="13" xfId="3" applyFont="1" applyFill="1" applyBorder="1"/>
    <xf numFmtId="0" fontId="13" fillId="6" borderId="14" xfId="3" applyFont="1" applyFill="1" applyBorder="1"/>
    <xf numFmtId="0" fontId="12" fillId="6" borderId="15" xfId="3" applyFont="1" applyFill="1" applyBorder="1"/>
    <xf numFmtId="0" fontId="13" fillId="6" borderId="16" xfId="3" applyFont="1" applyFill="1" applyBorder="1"/>
    <xf numFmtId="0" fontId="13" fillId="6" borderId="17" xfId="3" applyFont="1" applyFill="1" applyBorder="1"/>
    <xf numFmtId="0" fontId="12" fillId="6" borderId="18" xfId="3" applyFont="1" applyFill="1" applyBorder="1"/>
    <xf numFmtId="0" fontId="15" fillId="0" borderId="19" xfId="0" applyFont="1" applyBorder="1"/>
    <xf numFmtId="0" fontId="15" fillId="0" borderId="20" xfId="0" applyFont="1" applyBorder="1"/>
    <xf numFmtId="0" fontId="12" fillId="6" borderId="10" xfId="3" applyFont="1" applyFill="1" applyBorder="1"/>
    <xf numFmtId="0" fontId="15" fillId="0" borderId="21" xfId="0" applyFont="1" applyBorder="1"/>
    <xf numFmtId="0" fontId="12" fillId="6" borderId="22" xfId="3" applyFont="1" applyFill="1" applyBorder="1"/>
    <xf numFmtId="0" fontId="12" fillId="6" borderId="22" xfId="0" applyFont="1" applyFill="1" applyBorder="1"/>
    <xf numFmtId="0" fontId="12" fillId="6" borderId="23" xfId="4" applyFont="1" applyFill="1" applyBorder="1"/>
    <xf numFmtId="0" fontId="12" fillId="6" borderId="24" xfId="4" applyFont="1" applyFill="1" applyBorder="1"/>
    <xf numFmtId="0" fontId="11" fillId="5" borderId="0" xfId="0" applyFont="1" applyFill="1" applyBorder="1"/>
    <xf numFmtId="10" fontId="0" fillId="0" borderId="0" xfId="0" applyNumberFormat="1"/>
    <xf numFmtId="0" fontId="1" fillId="0" borderId="0" xfId="0" applyFont="1" applyAlignment="1">
      <alignment horizontal="left" vertical="top" wrapText="1"/>
    </xf>
    <xf numFmtId="0" fontId="6" fillId="2" borderId="0" xfId="1" applyAlignment="1">
      <alignment horizontal="center" wrapText="1"/>
    </xf>
    <xf numFmtId="0" fontId="2" fillId="0" borderId="1" xfId="0" applyFont="1" applyBorder="1" applyAlignment="1">
      <alignment horizontal="center" vertical="top" wrapText="1"/>
    </xf>
    <xf numFmtId="0" fontId="1" fillId="0" borderId="0" xfId="0" applyFont="1" applyAlignment="1">
      <alignment horizontal="center" vertical="top" wrapText="1"/>
    </xf>
    <xf numFmtId="0" fontId="3" fillId="0" borderId="0" xfId="0" applyFont="1" applyAlignment="1">
      <alignment horizontal="center" vertical="top" wrapText="1"/>
    </xf>
    <xf numFmtId="0" fontId="1" fillId="0" borderId="25" xfId="0" applyFont="1" applyBorder="1" applyAlignment="1">
      <alignment horizontal="center" vertical="top" wrapText="1"/>
    </xf>
    <xf numFmtId="0" fontId="1" fillId="0" borderId="0" xfId="0" applyFont="1" applyBorder="1" applyAlignment="1">
      <alignment horizontal="center" vertical="top" wrapText="1"/>
    </xf>
    <xf numFmtId="0" fontId="2" fillId="0" borderId="1" xfId="0" applyFont="1" applyBorder="1" applyAlignment="1">
      <alignment vertical="top" wrapText="1"/>
    </xf>
    <xf numFmtId="0" fontId="1" fillId="0" borderId="0" xfId="0" applyFont="1" applyAlignment="1">
      <alignment vertical="top" wrapText="1"/>
    </xf>
    <xf numFmtId="0" fontId="1" fillId="0" borderId="25" xfId="0" applyFont="1" applyBorder="1" applyAlignment="1">
      <alignment vertical="top" wrapText="1"/>
    </xf>
    <xf numFmtId="0" fontId="1" fillId="0" borderId="0" xfId="0" applyFont="1" applyBorder="1" applyAlignment="1">
      <alignment vertical="top" wrapText="1"/>
    </xf>
    <xf numFmtId="0" fontId="3" fillId="0" borderId="0" xfId="0" applyFont="1" applyAlignment="1">
      <alignment vertical="top" wrapText="1"/>
    </xf>
    <xf numFmtId="164" fontId="1" fillId="0" borderId="0" xfId="0" applyNumberFormat="1" applyFont="1" applyAlignment="1">
      <alignment vertical="top" wrapText="1"/>
    </xf>
    <xf numFmtId="0" fontId="1" fillId="0" borderId="0" xfId="0" applyFont="1" applyAlignment="1">
      <alignment horizontal="right" vertical="top" wrapText="1"/>
    </xf>
    <xf numFmtId="0" fontId="2" fillId="0" borderId="1" xfId="0" applyFont="1" applyBorder="1" applyAlignment="1">
      <alignment horizontal="left" vertical="top" wrapText="1"/>
    </xf>
    <xf numFmtId="0" fontId="3" fillId="0" borderId="0" xfId="0" applyFont="1" applyAlignment="1">
      <alignment horizontal="left" vertical="top" wrapText="1"/>
    </xf>
    <xf numFmtId="0" fontId="1" fillId="0" borderId="0" xfId="0" applyFont="1" applyAlignment="1">
      <alignment vertical="top" wrapText="1"/>
    </xf>
    <xf numFmtId="0" fontId="4" fillId="0" borderId="1" xfId="0" applyFont="1" applyBorder="1" applyAlignment="1">
      <alignment vertical="top" wrapText="1"/>
    </xf>
    <xf numFmtId="0" fontId="3" fillId="0" borderId="25" xfId="0" applyFont="1" applyBorder="1" applyAlignment="1">
      <alignment vertical="top" wrapText="1"/>
    </xf>
    <xf numFmtId="0" fontId="3" fillId="0" borderId="0" xfId="0" applyFont="1" applyBorder="1" applyAlignment="1">
      <alignment vertical="top" wrapText="1"/>
    </xf>
    <xf numFmtId="0" fontId="1" fillId="0" borderId="25" xfId="0" applyFont="1" applyBorder="1" applyAlignment="1">
      <alignment horizontal="left" vertical="top" wrapText="1"/>
    </xf>
    <xf numFmtId="0" fontId="1" fillId="0" borderId="25" xfId="0" applyFont="1" applyBorder="1" applyAlignment="1">
      <alignment horizontal="right" vertical="top" wrapText="1"/>
    </xf>
    <xf numFmtId="0" fontId="3" fillId="0" borderId="25" xfId="0" applyFont="1" applyBorder="1" applyAlignment="1">
      <alignment horizontal="center" vertical="top" wrapText="1"/>
    </xf>
    <xf numFmtId="0" fontId="1" fillId="0" borderId="26" xfId="0" applyFont="1" applyBorder="1" applyAlignment="1">
      <alignment horizontal="left" vertical="top" wrapText="1"/>
    </xf>
    <xf numFmtId="0" fontId="1" fillId="0" borderId="26" xfId="0" applyFont="1" applyBorder="1" applyAlignment="1">
      <alignment vertical="top" wrapText="1"/>
    </xf>
    <xf numFmtId="0" fontId="8" fillId="4" borderId="3" xfId="3" applyAlignment="1">
      <alignment vertical="top" wrapText="1"/>
    </xf>
    <xf numFmtId="0" fontId="13" fillId="6" borderId="0" xfId="3" applyFont="1" applyFill="1" applyBorder="1"/>
    <xf numFmtId="0" fontId="14" fillId="5" borderId="27" xfId="3" applyFont="1" applyFill="1" applyBorder="1"/>
    <xf numFmtId="0" fontId="14" fillId="5" borderId="18" xfId="3" applyFont="1" applyFill="1" applyBorder="1"/>
    <xf numFmtId="0" fontId="1" fillId="0" borderId="28" xfId="0" applyFont="1" applyBorder="1" applyAlignment="1">
      <alignment vertical="top" wrapText="1"/>
    </xf>
    <xf numFmtId="0" fontId="3" fillId="0" borderId="28" xfId="0" applyFont="1" applyBorder="1" applyAlignment="1">
      <alignment vertical="top" wrapText="1"/>
    </xf>
    <xf numFmtId="0" fontId="1" fillId="0" borderId="28" xfId="0" applyFont="1" applyBorder="1" applyAlignment="1">
      <alignment horizontal="left" vertical="top" wrapText="1"/>
    </xf>
    <xf numFmtId="0" fontId="1" fillId="0" borderId="28" xfId="0" applyFont="1" applyBorder="1" applyAlignment="1">
      <alignment horizontal="center" vertical="top" wrapText="1"/>
    </xf>
    <xf numFmtId="0" fontId="7" fillId="3" borderId="0" xfId="2" applyAlignment="1">
      <alignment horizontal="center" vertical="center" wrapText="1"/>
    </xf>
    <xf numFmtId="0" fontId="6" fillId="2" borderId="0" xfId="1" applyAlignment="1">
      <alignment horizontal="center" vertical="center" wrapText="1"/>
    </xf>
    <xf numFmtId="0" fontId="6" fillId="2" borderId="0" xfId="1" applyAlignment="1">
      <alignment horizontal="center" wrapText="1"/>
    </xf>
    <xf numFmtId="0" fontId="5" fillId="0" borderId="0" xfId="0" applyFont="1" applyAlignment="1">
      <alignment horizontal="center" vertical="center" wrapText="1"/>
    </xf>
    <xf numFmtId="0" fontId="1" fillId="0" borderId="0" xfId="0" applyFont="1" applyBorder="1" applyAlignment="1">
      <alignment vertical="top" wrapText="1"/>
    </xf>
    <xf numFmtId="0" fontId="1" fillId="0" borderId="25" xfId="0" applyFont="1" applyBorder="1" applyAlignment="1">
      <alignment vertical="top" wrapText="1"/>
    </xf>
    <xf numFmtId="0" fontId="1" fillId="0" borderId="0" xfId="0" applyFont="1" applyBorder="1" applyAlignment="1">
      <alignment horizontal="center" vertical="top" wrapText="1"/>
    </xf>
    <xf numFmtId="0" fontId="1" fillId="0" borderId="28" xfId="0" applyFont="1" applyBorder="1" applyAlignment="1">
      <alignment horizontal="center" vertical="top" wrapText="1"/>
    </xf>
    <xf numFmtId="0" fontId="1" fillId="0" borderId="0" xfId="0" applyFont="1" applyAlignment="1">
      <alignment vertical="top" wrapText="1"/>
    </xf>
    <xf numFmtId="0" fontId="16" fillId="7" borderId="0" xfId="0" applyFont="1" applyFill="1" applyAlignment="1">
      <alignment horizontal="left" vertical="top" wrapText="1"/>
    </xf>
  </cellXfs>
  <cellStyles count="5">
    <cellStyle name="Ausgabe" xfId="3" builtinId="21"/>
    <cellStyle name="Berechnung" xfId="4" builtinId="22"/>
    <cellStyle name="Neutral" xfId="2" builtinId="28"/>
    <cellStyle name="Schlecht" xfId="1" builtinId="27"/>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361"/>
  <sheetViews>
    <sheetView tabSelected="1" view="pageLayout" zoomScale="130" zoomScaleNormal="115" zoomScalePageLayoutView="115" workbookViewId="0">
      <selection activeCell="D4" sqref="D4"/>
    </sheetView>
  </sheetViews>
  <sheetFormatPr baseColWidth="10" defaultColWidth="59.83203125" defaultRowHeight="11" x14ac:dyDescent="0"/>
  <cols>
    <col min="1" max="1" width="4.33203125" style="46" bestFit="1" customWidth="1"/>
    <col min="2" max="2" width="13.1640625" style="42" bestFit="1" customWidth="1"/>
    <col min="3" max="3" width="6" style="35" bestFit="1" customWidth="1"/>
    <col min="4" max="4" width="59.5" style="42" customWidth="1"/>
    <col min="5" max="5" width="7.6640625" style="42" customWidth="1"/>
    <col min="6" max="6" width="0" style="1" hidden="1" customWidth="1"/>
    <col min="7" max="7" width="9.1640625" style="1" bestFit="1" customWidth="1"/>
    <col min="8" max="16384" width="59.83203125" style="1"/>
  </cols>
  <sheetData>
    <row r="1" spans="1:5" ht="15" customHeight="1">
      <c r="A1" s="67"/>
      <c r="B1" s="67"/>
      <c r="C1" s="67"/>
      <c r="D1" s="67"/>
      <c r="E1" s="67"/>
    </row>
    <row r="3" spans="1:5" ht="12" customHeight="1" thickBot="1">
      <c r="A3" s="45" t="s">
        <v>360</v>
      </c>
      <c r="B3" s="38" t="s">
        <v>0</v>
      </c>
      <c r="C3" s="33" t="s">
        <v>361</v>
      </c>
      <c r="D3" s="38" t="s">
        <v>700</v>
      </c>
      <c r="E3" s="48" t="s">
        <v>699</v>
      </c>
    </row>
    <row r="4" spans="1:5">
      <c r="A4" s="31">
        <f>ROW()-3</f>
        <v>1</v>
      </c>
      <c r="B4" s="39" t="s">
        <v>1</v>
      </c>
      <c r="C4" s="34" t="s">
        <v>92</v>
      </c>
      <c r="D4" s="39" t="s">
        <v>369</v>
      </c>
      <c r="E4" s="42" t="s">
        <v>363</v>
      </c>
    </row>
    <row r="5" spans="1:5">
      <c r="A5" s="31">
        <f>ROW()-3</f>
        <v>2</v>
      </c>
      <c r="B5" s="39" t="s">
        <v>2</v>
      </c>
      <c r="C5" s="34" t="s">
        <v>350</v>
      </c>
      <c r="D5" s="39" t="s">
        <v>370</v>
      </c>
      <c r="E5" s="42" t="s">
        <v>365</v>
      </c>
    </row>
    <row r="6" spans="1:5">
      <c r="A6" s="31">
        <f t="shared" ref="A6:A85" si="0">ROW()-3</f>
        <v>3</v>
      </c>
      <c r="B6" s="39" t="s">
        <v>3</v>
      </c>
      <c r="C6" s="34"/>
      <c r="D6" s="39" t="s">
        <v>4</v>
      </c>
      <c r="E6" s="42" t="s">
        <v>362</v>
      </c>
    </row>
    <row r="7" spans="1:5">
      <c r="A7" s="31">
        <f t="shared" si="0"/>
        <v>4</v>
      </c>
      <c r="B7" s="39" t="s">
        <v>5</v>
      </c>
      <c r="C7" s="34"/>
      <c r="D7" s="39" t="s">
        <v>6</v>
      </c>
      <c r="E7" s="42" t="s">
        <v>367</v>
      </c>
    </row>
    <row r="8" spans="1:5">
      <c r="A8" s="31">
        <f t="shared" si="0"/>
        <v>5</v>
      </c>
      <c r="B8" s="39" t="s">
        <v>7</v>
      </c>
      <c r="C8" s="34" t="s">
        <v>92</v>
      </c>
      <c r="D8" s="39" t="s">
        <v>371</v>
      </c>
      <c r="E8" s="42" t="s">
        <v>368</v>
      </c>
    </row>
    <row r="9" spans="1:5">
      <c r="A9" s="31">
        <f t="shared" si="0"/>
        <v>6</v>
      </c>
      <c r="B9" s="39" t="s">
        <v>8</v>
      </c>
      <c r="C9" s="34" t="s">
        <v>350</v>
      </c>
      <c r="D9" s="39" t="s">
        <v>372</v>
      </c>
      <c r="E9" s="42" t="s">
        <v>365</v>
      </c>
    </row>
    <row r="10" spans="1:5">
      <c r="A10" s="31">
        <f t="shared" si="0"/>
        <v>7</v>
      </c>
      <c r="B10" s="39" t="s">
        <v>9</v>
      </c>
      <c r="C10" s="34"/>
      <c r="D10" s="39" t="s">
        <v>10</v>
      </c>
      <c r="E10" s="42" t="s">
        <v>367</v>
      </c>
    </row>
    <row r="11" spans="1:5">
      <c r="A11" s="31">
        <f t="shared" si="0"/>
        <v>8</v>
      </c>
      <c r="B11" s="39" t="s">
        <v>11</v>
      </c>
      <c r="C11" s="70" t="s">
        <v>92</v>
      </c>
      <c r="D11" s="39" t="s">
        <v>373</v>
      </c>
      <c r="E11" s="42" t="s">
        <v>368</v>
      </c>
    </row>
    <row r="12" spans="1:5">
      <c r="A12" s="62">
        <f t="shared" si="0"/>
        <v>9</v>
      </c>
      <c r="B12" s="60" t="s">
        <v>12</v>
      </c>
      <c r="C12" s="71"/>
      <c r="D12" s="60" t="s">
        <v>13</v>
      </c>
      <c r="E12" s="61" t="s">
        <v>380</v>
      </c>
    </row>
    <row r="13" spans="1:5">
      <c r="A13" s="31">
        <f t="shared" si="0"/>
        <v>10</v>
      </c>
      <c r="B13" s="39" t="s">
        <v>14</v>
      </c>
      <c r="C13" s="34" t="s">
        <v>92</v>
      </c>
      <c r="D13" s="39" t="s">
        <v>15</v>
      </c>
      <c r="E13" s="42" t="s">
        <v>368</v>
      </c>
    </row>
    <row r="14" spans="1:5">
      <c r="A14" s="31">
        <f t="shared" si="0"/>
        <v>11</v>
      </c>
      <c r="B14" s="39" t="s">
        <v>16</v>
      </c>
      <c r="C14" s="34" t="s">
        <v>350</v>
      </c>
      <c r="D14" s="39" t="s">
        <v>374</v>
      </c>
      <c r="E14" s="42" t="s">
        <v>364</v>
      </c>
    </row>
    <row r="15" spans="1:5">
      <c r="A15" s="62">
        <f t="shared" si="0"/>
        <v>12</v>
      </c>
      <c r="B15" s="60"/>
      <c r="C15" s="63" t="s">
        <v>92</v>
      </c>
      <c r="D15" s="60" t="s">
        <v>375</v>
      </c>
      <c r="E15" s="61" t="s">
        <v>366</v>
      </c>
    </row>
    <row r="16" spans="1:5">
      <c r="A16" s="31">
        <f t="shared" si="0"/>
        <v>13</v>
      </c>
      <c r="B16" s="39" t="s">
        <v>17</v>
      </c>
      <c r="C16" s="34" t="s">
        <v>350</v>
      </c>
      <c r="D16" s="39" t="s">
        <v>18</v>
      </c>
      <c r="E16" s="42" t="s">
        <v>362</v>
      </c>
    </row>
    <row r="17" spans="1:5" ht="22">
      <c r="A17" s="31">
        <f t="shared" si="0"/>
        <v>14</v>
      </c>
      <c r="B17" s="39" t="s">
        <v>19</v>
      </c>
      <c r="C17" s="34"/>
      <c r="D17" s="39" t="s">
        <v>377</v>
      </c>
      <c r="E17" s="42" t="s">
        <v>367</v>
      </c>
    </row>
    <row r="18" spans="1:5" ht="88">
      <c r="A18" s="31">
        <f t="shared" si="0"/>
        <v>15</v>
      </c>
      <c r="B18" s="39" t="s">
        <v>20</v>
      </c>
      <c r="C18" s="34"/>
      <c r="D18" s="39" t="s">
        <v>376</v>
      </c>
      <c r="E18" s="42" t="s">
        <v>378</v>
      </c>
    </row>
    <row r="19" spans="1:5" ht="22">
      <c r="A19" s="31">
        <f t="shared" si="0"/>
        <v>16</v>
      </c>
      <c r="B19" s="68" t="s">
        <v>21</v>
      </c>
      <c r="C19" s="34"/>
      <c r="D19" s="39" t="s">
        <v>385</v>
      </c>
      <c r="E19" s="42" t="s">
        <v>367</v>
      </c>
    </row>
    <row r="20" spans="1:5">
      <c r="A20" s="51">
        <f t="shared" si="0"/>
        <v>17</v>
      </c>
      <c r="B20" s="69"/>
      <c r="C20" s="36" t="s">
        <v>351</v>
      </c>
      <c r="D20" s="40" t="s">
        <v>22</v>
      </c>
      <c r="E20" s="49" t="s">
        <v>379</v>
      </c>
    </row>
    <row r="21" spans="1:5">
      <c r="A21" s="31">
        <f t="shared" si="0"/>
        <v>18</v>
      </c>
      <c r="B21" s="39"/>
      <c r="C21" s="34" t="s">
        <v>350</v>
      </c>
      <c r="D21" s="39" t="s">
        <v>384</v>
      </c>
      <c r="E21" s="42" t="s">
        <v>387</v>
      </c>
    </row>
    <row r="22" spans="1:5" ht="22">
      <c r="A22" s="31">
        <f t="shared" si="0"/>
        <v>19</v>
      </c>
      <c r="B22" s="39" t="s">
        <v>23</v>
      </c>
      <c r="C22" s="34" t="s">
        <v>350</v>
      </c>
      <c r="D22" s="39" t="s">
        <v>381</v>
      </c>
      <c r="E22" s="42" t="s">
        <v>367</v>
      </c>
    </row>
    <row r="23" spans="1:5">
      <c r="A23" s="51">
        <f t="shared" si="0"/>
        <v>20</v>
      </c>
      <c r="B23" s="40"/>
      <c r="C23" s="36" t="s">
        <v>351</v>
      </c>
      <c r="D23" s="40" t="s">
        <v>386</v>
      </c>
      <c r="E23" s="49" t="s">
        <v>379</v>
      </c>
    </row>
    <row r="24" spans="1:5" ht="22">
      <c r="A24" s="31">
        <f t="shared" si="0"/>
        <v>21</v>
      </c>
      <c r="B24" s="39" t="s">
        <v>25</v>
      </c>
      <c r="C24" s="34" t="s">
        <v>350</v>
      </c>
      <c r="D24" s="39" t="s">
        <v>26</v>
      </c>
      <c r="E24" s="42" t="s">
        <v>388</v>
      </c>
    </row>
    <row r="25" spans="1:5">
      <c r="A25" s="31">
        <f t="shared" si="0"/>
        <v>22</v>
      </c>
      <c r="B25" s="39" t="s">
        <v>27</v>
      </c>
      <c r="C25" s="34"/>
      <c r="D25" s="39" t="s">
        <v>28</v>
      </c>
      <c r="E25" s="42" t="s">
        <v>389</v>
      </c>
    </row>
    <row r="26" spans="1:5">
      <c r="A26" s="51">
        <f t="shared" si="0"/>
        <v>23</v>
      </c>
      <c r="B26" s="40"/>
      <c r="C26" s="36" t="s">
        <v>351</v>
      </c>
      <c r="D26" s="40" t="s">
        <v>390</v>
      </c>
      <c r="E26" s="49" t="s">
        <v>391</v>
      </c>
    </row>
    <row r="27" spans="1:5" ht="33">
      <c r="A27" s="31">
        <f t="shared" si="0"/>
        <v>24</v>
      </c>
      <c r="B27" s="39" t="s">
        <v>29</v>
      </c>
      <c r="C27" s="34" t="s">
        <v>350</v>
      </c>
      <c r="D27" s="39" t="s">
        <v>383</v>
      </c>
      <c r="E27" s="42" t="s">
        <v>389</v>
      </c>
    </row>
    <row r="28" spans="1:5" ht="22">
      <c r="A28" s="31">
        <f t="shared" si="0"/>
        <v>25</v>
      </c>
      <c r="B28" s="39" t="s">
        <v>30</v>
      </c>
      <c r="C28" s="34" t="s">
        <v>350</v>
      </c>
      <c r="D28" s="39" t="s">
        <v>31</v>
      </c>
      <c r="E28" s="42" t="s">
        <v>394</v>
      </c>
    </row>
    <row r="29" spans="1:5">
      <c r="A29" s="31">
        <f t="shared" si="0"/>
        <v>26</v>
      </c>
      <c r="B29" s="39"/>
      <c r="C29" s="34" t="s">
        <v>351</v>
      </c>
      <c r="D29" s="39" t="s">
        <v>392</v>
      </c>
      <c r="E29" s="42" t="s">
        <v>395</v>
      </c>
    </row>
    <row r="30" spans="1:5">
      <c r="A30" s="51">
        <f t="shared" si="0"/>
        <v>27</v>
      </c>
      <c r="B30" s="40"/>
      <c r="C30" s="36" t="s">
        <v>350</v>
      </c>
      <c r="D30" s="40" t="s">
        <v>393</v>
      </c>
      <c r="E30" s="49" t="s">
        <v>395</v>
      </c>
    </row>
    <row r="31" spans="1:5">
      <c r="A31" s="31">
        <f t="shared" si="0"/>
        <v>28</v>
      </c>
      <c r="B31" s="39" t="s">
        <v>32</v>
      </c>
      <c r="C31" s="34" t="s">
        <v>350</v>
      </c>
      <c r="D31" s="39" t="s">
        <v>33</v>
      </c>
      <c r="E31" s="42" t="s">
        <v>367</v>
      </c>
    </row>
    <row r="32" spans="1:5">
      <c r="A32" s="31">
        <f t="shared" si="0"/>
        <v>29</v>
      </c>
      <c r="B32" s="39"/>
      <c r="C32" s="34"/>
      <c r="D32" s="39" t="s">
        <v>396</v>
      </c>
    </row>
    <row r="33" spans="1:6">
      <c r="A33" s="31">
        <f t="shared" si="0"/>
        <v>30</v>
      </c>
      <c r="B33" s="39" t="s">
        <v>34</v>
      </c>
      <c r="C33" s="34"/>
      <c r="D33" s="39" t="s">
        <v>35</v>
      </c>
      <c r="E33" s="42" t="s">
        <v>378</v>
      </c>
    </row>
    <row r="34" spans="1:6">
      <c r="A34" s="31">
        <f t="shared" si="0"/>
        <v>31</v>
      </c>
      <c r="B34" s="39" t="s">
        <v>36</v>
      </c>
      <c r="C34" s="34"/>
      <c r="D34" s="39" t="s">
        <v>37</v>
      </c>
      <c r="E34" s="42" t="s">
        <v>367</v>
      </c>
    </row>
    <row r="35" spans="1:6">
      <c r="A35" s="31">
        <f t="shared" si="0"/>
        <v>32</v>
      </c>
      <c r="B35" s="39" t="s">
        <v>38</v>
      </c>
      <c r="C35" s="34"/>
      <c r="D35" s="39" t="s">
        <v>39</v>
      </c>
      <c r="E35" s="42" t="s">
        <v>362</v>
      </c>
    </row>
    <row r="36" spans="1:6">
      <c r="A36" s="31">
        <f t="shared" si="0"/>
        <v>33</v>
      </c>
      <c r="B36" s="39" t="s">
        <v>40</v>
      </c>
      <c r="C36" s="34"/>
      <c r="D36" s="39" t="s">
        <v>41</v>
      </c>
      <c r="E36" s="42" t="s">
        <v>378</v>
      </c>
    </row>
    <row r="37" spans="1:6">
      <c r="A37" s="31">
        <f t="shared" si="0"/>
        <v>34</v>
      </c>
      <c r="B37" s="39"/>
      <c r="C37" s="34" t="s">
        <v>92</v>
      </c>
      <c r="D37" s="39" t="s">
        <v>435</v>
      </c>
      <c r="E37" s="42" t="s">
        <v>398</v>
      </c>
    </row>
    <row r="38" spans="1:6">
      <c r="A38" s="31">
        <f t="shared" si="0"/>
        <v>35</v>
      </c>
      <c r="B38" s="39"/>
      <c r="C38" s="34" t="s">
        <v>350</v>
      </c>
      <c r="D38" s="39" t="s">
        <v>397</v>
      </c>
      <c r="E38" s="42" t="s">
        <v>399</v>
      </c>
    </row>
    <row r="39" spans="1:6">
      <c r="A39" s="31">
        <f t="shared" si="0"/>
        <v>36</v>
      </c>
      <c r="B39" s="39"/>
      <c r="C39" s="34" t="s">
        <v>92</v>
      </c>
      <c r="D39" s="39" t="s">
        <v>400</v>
      </c>
      <c r="E39" s="42" t="s">
        <v>401</v>
      </c>
    </row>
    <row r="40" spans="1:6" ht="28">
      <c r="A40" s="31">
        <f t="shared" si="0"/>
        <v>37</v>
      </c>
      <c r="B40" s="39"/>
      <c r="C40" s="34" t="s">
        <v>402</v>
      </c>
      <c r="D40" s="39" t="s">
        <v>390</v>
      </c>
      <c r="E40" s="42" t="s">
        <v>403</v>
      </c>
      <c r="F40" s="4" t="s">
        <v>682</v>
      </c>
    </row>
    <row r="41" spans="1:6">
      <c r="A41" s="31">
        <f t="shared" si="0"/>
        <v>38</v>
      </c>
      <c r="B41" s="39" t="s">
        <v>42</v>
      </c>
      <c r="C41" s="34"/>
      <c r="D41" s="39" t="s">
        <v>43</v>
      </c>
      <c r="E41" s="42" t="s">
        <v>425</v>
      </c>
    </row>
    <row r="42" spans="1:6">
      <c r="A42" s="51">
        <f t="shared" si="0"/>
        <v>39</v>
      </c>
      <c r="B42" s="40"/>
      <c r="C42" s="36" t="s">
        <v>351</v>
      </c>
      <c r="D42" s="40" t="s">
        <v>427</v>
      </c>
      <c r="E42" s="49" t="s">
        <v>379</v>
      </c>
    </row>
    <row r="43" spans="1:6">
      <c r="A43" s="31">
        <f t="shared" si="0"/>
        <v>40</v>
      </c>
      <c r="B43" s="39"/>
      <c r="C43" s="34" t="s">
        <v>350</v>
      </c>
      <c r="D43" s="39" t="s">
        <v>428</v>
      </c>
      <c r="E43" s="42" t="s">
        <v>432</v>
      </c>
    </row>
    <row r="44" spans="1:6">
      <c r="A44" s="31">
        <f t="shared" si="0"/>
        <v>41</v>
      </c>
      <c r="B44" s="39" t="s">
        <v>44</v>
      </c>
      <c r="C44" s="34"/>
      <c r="D44" s="39" t="s">
        <v>45</v>
      </c>
      <c r="E44" s="42" t="s">
        <v>367</v>
      </c>
    </row>
    <row r="45" spans="1:6">
      <c r="A45" s="51">
        <f t="shared" si="0"/>
        <v>42</v>
      </c>
      <c r="B45" s="40"/>
      <c r="C45" s="36" t="s">
        <v>351</v>
      </c>
      <c r="D45" s="40" t="s">
        <v>429</v>
      </c>
      <c r="E45" s="49" t="s">
        <v>379</v>
      </c>
    </row>
    <row r="46" spans="1:6" ht="22">
      <c r="A46" s="31">
        <f t="shared" si="0"/>
        <v>43</v>
      </c>
      <c r="B46" s="39" t="s">
        <v>46</v>
      </c>
      <c r="C46" s="34" t="s">
        <v>350</v>
      </c>
      <c r="D46" s="39" t="s">
        <v>47</v>
      </c>
      <c r="E46" s="42" t="s">
        <v>367</v>
      </c>
    </row>
    <row r="47" spans="1:6">
      <c r="A47" s="31">
        <f t="shared" si="0"/>
        <v>44</v>
      </c>
      <c r="B47" s="39"/>
      <c r="C47" s="34" t="s">
        <v>350</v>
      </c>
      <c r="D47" s="39" t="s">
        <v>430</v>
      </c>
      <c r="E47" s="42" t="s">
        <v>432</v>
      </c>
    </row>
    <row r="48" spans="1:6">
      <c r="A48" s="51">
        <f t="shared" si="0"/>
        <v>45</v>
      </c>
      <c r="B48" s="40"/>
      <c r="C48" s="36" t="s">
        <v>351</v>
      </c>
      <c r="D48" s="40" t="s">
        <v>429</v>
      </c>
      <c r="E48" s="49" t="s">
        <v>379</v>
      </c>
    </row>
    <row r="49" spans="1:6">
      <c r="A49" s="31">
        <f t="shared" si="0"/>
        <v>46</v>
      </c>
      <c r="B49" s="39" t="s">
        <v>48</v>
      </c>
      <c r="C49" s="34" t="s">
        <v>350</v>
      </c>
      <c r="D49" s="39" t="s">
        <v>49</v>
      </c>
      <c r="E49" s="42" t="s">
        <v>367</v>
      </c>
    </row>
    <row r="50" spans="1:6">
      <c r="A50" s="31">
        <f t="shared" si="0"/>
        <v>47</v>
      </c>
      <c r="B50" s="39"/>
      <c r="C50" s="34" t="s">
        <v>350</v>
      </c>
      <c r="D50" s="39" t="s">
        <v>431</v>
      </c>
      <c r="E50" s="42" t="s">
        <v>432</v>
      </c>
    </row>
    <row r="51" spans="1:6">
      <c r="A51" s="51">
        <f t="shared" si="0"/>
        <v>48</v>
      </c>
      <c r="B51" s="40"/>
      <c r="C51" s="36" t="s">
        <v>351</v>
      </c>
      <c r="D51" s="40" t="s">
        <v>429</v>
      </c>
      <c r="E51" s="49" t="s">
        <v>379</v>
      </c>
    </row>
    <row r="52" spans="1:6">
      <c r="A52" s="31">
        <f t="shared" si="0"/>
        <v>49</v>
      </c>
      <c r="B52" s="39"/>
      <c r="C52" s="34" t="s">
        <v>350</v>
      </c>
      <c r="D52" s="39" t="s">
        <v>433</v>
      </c>
      <c r="E52" s="42" t="s">
        <v>434</v>
      </c>
    </row>
    <row r="53" spans="1:6">
      <c r="A53" s="31">
        <f t="shared" si="0"/>
        <v>50</v>
      </c>
      <c r="B53" s="39" t="s">
        <v>50</v>
      </c>
      <c r="C53" s="34" t="s">
        <v>350</v>
      </c>
      <c r="D53" s="39" t="s">
        <v>51</v>
      </c>
      <c r="E53" s="42" t="s">
        <v>367</v>
      </c>
    </row>
    <row r="54" spans="1:6">
      <c r="A54" s="51">
        <f t="shared" si="0"/>
        <v>51</v>
      </c>
      <c r="B54" s="40"/>
      <c r="C54" s="36" t="s">
        <v>351</v>
      </c>
      <c r="D54" s="40" t="s">
        <v>429</v>
      </c>
      <c r="E54" s="49" t="s">
        <v>379</v>
      </c>
    </row>
    <row r="55" spans="1:6">
      <c r="A55" s="31">
        <f t="shared" si="0"/>
        <v>52</v>
      </c>
      <c r="B55" s="39" t="s">
        <v>52</v>
      </c>
      <c r="C55" s="34" t="s">
        <v>350</v>
      </c>
      <c r="D55" s="39" t="s">
        <v>53</v>
      </c>
      <c r="E55" s="42" t="s">
        <v>367</v>
      </c>
    </row>
    <row r="56" spans="1:6">
      <c r="A56" s="31">
        <f t="shared" si="0"/>
        <v>53</v>
      </c>
      <c r="B56" s="39"/>
      <c r="C56" s="34" t="s">
        <v>351</v>
      </c>
      <c r="D56" s="39" t="s">
        <v>436</v>
      </c>
      <c r="E56" s="42" t="s">
        <v>379</v>
      </c>
    </row>
    <row r="57" spans="1:6">
      <c r="A57" s="51">
        <f t="shared" si="0"/>
        <v>54</v>
      </c>
      <c r="B57" s="40" t="s">
        <v>54</v>
      </c>
      <c r="C57" s="36" t="s">
        <v>350</v>
      </c>
      <c r="D57" s="40" t="s">
        <v>55</v>
      </c>
      <c r="E57" s="49" t="s">
        <v>365</v>
      </c>
    </row>
    <row r="58" spans="1:6">
      <c r="A58" s="31">
        <f t="shared" si="0"/>
        <v>55</v>
      </c>
      <c r="B58" s="39" t="s">
        <v>56</v>
      </c>
      <c r="C58" s="34"/>
      <c r="D58" s="39" t="s">
        <v>57</v>
      </c>
      <c r="E58" s="42" t="s">
        <v>367</v>
      </c>
    </row>
    <row r="59" spans="1:6">
      <c r="A59" s="51">
        <f t="shared" si="0"/>
        <v>56</v>
      </c>
      <c r="B59" s="40"/>
      <c r="C59" s="36" t="s">
        <v>351</v>
      </c>
      <c r="D59" s="40" t="s">
        <v>437</v>
      </c>
      <c r="E59" s="49" t="s">
        <v>379</v>
      </c>
    </row>
    <row r="60" spans="1:6">
      <c r="A60" s="31">
        <f t="shared" si="0"/>
        <v>57</v>
      </c>
      <c r="B60" s="39" t="s">
        <v>58</v>
      </c>
      <c r="C60" s="34" t="s">
        <v>350</v>
      </c>
      <c r="D60" s="39" t="s">
        <v>59</v>
      </c>
      <c r="E60" s="42" t="s">
        <v>362</v>
      </c>
    </row>
    <row r="61" spans="1:6" ht="66">
      <c r="A61" s="31">
        <f t="shared" si="0"/>
        <v>58</v>
      </c>
      <c r="B61" s="39" t="s">
        <v>60</v>
      </c>
      <c r="C61" s="34" t="s">
        <v>350</v>
      </c>
      <c r="D61" s="39" t="s">
        <v>438</v>
      </c>
      <c r="E61" s="42" t="s">
        <v>456</v>
      </c>
    </row>
    <row r="62" spans="1:6">
      <c r="A62" s="31">
        <f t="shared" si="0"/>
        <v>59</v>
      </c>
      <c r="B62" s="39"/>
      <c r="C62" s="34" t="s">
        <v>350</v>
      </c>
      <c r="D62" s="39" t="s">
        <v>689</v>
      </c>
      <c r="E62" s="42" t="s">
        <v>457</v>
      </c>
    </row>
    <row r="63" spans="1:6" ht="15" customHeight="1">
      <c r="A63" s="31">
        <f t="shared" si="0"/>
        <v>60</v>
      </c>
      <c r="B63" s="39"/>
      <c r="C63" s="34" t="s">
        <v>351</v>
      </c>
      <c r="D63" s="39" t="s">
        <v>429</v>
      </c>
      <c r="E63" s="42" t="s">
        <v>458</v>
      </c>
      <c r="F63" s="65" t="s">
        <v>455</v>
      </c>
    </row>
    <row r="64" spans="1:6">
      <c r="A64" s="51">
        <f t="shared" si="0"/>
        <v>61</v>
      </c>
      <c r="B64" s="40" t="s">
        <v>61</v>
      </c>
      <c r="C64" s="36" t="s">
        <v>350</v>
      </c>
      <c r="D64" s="40" t="s">
        <v>62</v>
      </c>
      <c r="E64" s="49" t="s">
        <v>365</v>
      </c>
      <c r="F64" s="65"/>
    </row>
    <row r="65" spans="1:6">
      <c r="A65" s="31">
        <f t="shared" si="0"/>
        <v>62</v>
      </c>
      <c r="B65" s="39" t="s">
        <v>63</v>
      </c>
      <c r="C65" s="34"/>
      <c r="D65" s="39" t="s">
        <v>439</v>
      </c>
      <c r="E65" s="42" t="s">
        <v>367</v>
      </c>
      <c r="F65" s="65"/>
    </row>
    <row r="66" spans="1:6" ht="15" customHeight="1">
      <c r="A66" s="31">
        <f t="shared" si="0"/>
        <v>63</v>
      </c>
      <c r="B66" s="39"/>
      <c r="C66" s="34"/>
      <c r="D66" s="39" t="s">
        <v>440</v>
      </c>
      <c r="E66" s="42" t="s">
        <v>394</v>
      </c>
      <c r="F66" s="65"/>
    </row>
    <row r="67" spans="1:6" ht="15" customHeight="1">
      <c r="A67" s="51">
        <f t="shared" si="0"/>
        <v>64</v>
      </c>
      <c r="B67" s="40"/>
      <c r="C67" s="36" t="s">
        <v>351</v>
      </c>
      <c r="D67" s="40" t="s">
        <v>441</v>
      </c>
      <c r="E67" s="49" t="s">
        <v>379</v>
      </c>
      <c r="F67" s="65"/>
    </row>
    <row r="68" spans="1:6" ht="33">
      <c r="A68" s="31">
        <f t="shared" si="0"/>
        <v>65</v>
      </c>
      <c r="B68" s="39" t="s">
        <v>64</v>
      </c>
      <c r="C68" s="34" t="s">
        <v>350</v>
      </c>
      <c r="D68" s="39" t="s">
        <v>444</v>
      </c>
      <c r="E68" s="42" t="s">
        <v>367</v>
      </c>
      <c r="F68" s="65"/>
    </row>
    <row r="69" spans="1:6">
      <c r="A69" s="31">
        <f t="shared" si="0"/>
        <v>66</v>
      </c>
      <c r="B69" s="39" t="s">
        <v>65</v>
      </c>
      <c r="C69" s="34" t="s">
        <v>350</v>
      </c>
      <c r="D69" s="39" t="s">
        <v>66</v>
      </c>
      <c r="E69" s="42" t="s">
        <v>378</v>
      </c>
    </row>
    <row r="70" spans="1:6">
      <c r="A70" s="31">
        <f t="shared" si="0"/>
        <v>67</v>
      </c>
      <c r="B70" s="39" t="s">
        <v>67</v>
      </c>
      <c r="C70" s="34" t="s">
        <v>350</v>
      </c>
      <c r="D70" s="39" t="s">
        <v>68</v>
      </c>
      <c r="E70" s="42" t="s">
        <v>378</v>
      </c>
    </row>
    <row r="71" spans="1:6" ht="22">
      <c r="A71" s="31">
        <f t="shared" si="0"/>
        <v>68</v>
      </c>
      <c r="B71" s="39"/>
      <c r="C71" s="34" t="s">
        <v>442</v>
      </c>
      <c r="D71" s="39" t="s">
        <v>443</v>
      </c>
      <c r="E71" s="42" t="s">
        <v>459</v>
      </c>
    </row>
    <row r="72" spans="1:6">
      <c r="A72" s="31">
        <f t="shared" si="0"/>
        <v>69</v>
      </c>
      <c r="B72" s="39" t="s">
        <v>69</v>
      </c>
      <c r="C72" s="34" t="s">
        <v>350</v>
      </c>
      <c r="D72" s="39" t="s">
        <v>43</v>
      </c>
      <c r="E72" s="42" t="s">
        <v>365</v>
      </c>
    </row>
    <row r="73" spans="1:6">
      <c r="A73" s="31">
        <f t="shared" si="0"/>
        <v>70</v>
      </c>
      <c r="B73" s="39" t="s">
        <v>70</v>
      </c>
      <c r="C73" s="34" t="s">
        <v>350</v>
      </c>
      <c r="D73" s="39" t="s">
        <v>445</v>
      </c>
      <c r="E73" s="42" t="s">
        <v>365</v>
      </c>
    </row>
    <row r="74" spans="1:6">
      <c r="A74" s="51">
        <f t="shared" si="0"/>
        <v>71</v>
      </c>
      <c r="B74" s="40"/>
      <c r="C74" s="36"/>
      <c r="D74" s="40" t="s">
        <v>446</v>
      </c>
      <c r="E74" s="49" t="s">
        <v>399</v>
      </c>
    </row>
    <row r="75" spans="1:6">
      <c r="A75" s="31">
        <f t="shared" si="0"/>
        <v>72</v>
      </c>
      <c r="B75" s="39" t="s">
        <v>71</v>
      </c>
      <c r="C75" s="34"/>
      <c r="D75" s="39" t="s">
        <v>72</v>
      </c>
      <c r="E75" s="42" t="s">
        <v>367</v>
      </c>
    </row>
    <row r="76" spans="1:6">
      <c r="A76" s="31">
        <f t="shared" si="0"/>
        <v>73</v>
      </c>
      <c r="B76" s="39" t="s">
        <v>73</v>
      </c>
      <c r="C76" s="34"/>
      <c r="D76" s="39" t="s">
        <v>74</v>
      </c>
      <c r="E76" s="42" t="s">
        <v>367</v>
      </c>
    </row>
    <row r="77" spans="1:6">
      <c r="A77" s="31">
        <f t="shared" si="0"/>
        <v>74</v>
      </c>
      <c r="B77" s="39" t="s">
        <v>75</v>
      </c>
      <c r="C77" s="34"/>
      <c r="D77" s="39" t="s">
        <v>76</v>
      </c>
    </row>
    <row r="78" spans="1:6">
      <c r="A78" s="31">
        <f t="shared" si="0"/>
        <v>75</v>
      </c>
      <c r="B78" s="39" t="s">
        <v>77</v>
      </c>
      <c r="C78" s="34"/>
      <c r="D78" s="39" t="s">
        <v>78</v>
      </c>
      <c r="E78" s="42" t="s">
        <v>367</v>
      </c>
    </row>
    <row r="79" spans="1:6" ht="22">
      <c r="A79" s="31">
        <f t="shared" si="0"/>
        <v>76</v>
      </c>
      <c r="B79" s="39" t="s">
        <v>79</v>
      </c>
      <c r="C79" s="34"/>
      <c r="D79" s="39" t="s">
        <v>449</v>
      </c>
    </row>
    <row r="80" spans="1:6">
      <c r="A80" s="31">
        <f t="shared" si="0"/>
        <v>77</v>
      </c>
      <c r="B80" s="39" t="s">
        <v>80</v>
      </c>
      <c r="C80" s="34" t="s">
        <v>92</v>
      </c>
      <c r="D80" s="39" t="s">
        <v>447</v>
      </c>
      <c r="E80" s="42" t="s">
        <v>368</v>
      </c>
    </row>
    <row r="81" spans="1:6">
      <c r="A81" s="51">
        <f t="shared" si="0"/>
        <v>78</v>
      </c>
      <c r="B81" s="40"/>
      <c r="C81" s="36" t="s">
        <v>350</v>
      </c>
      <c r="D81" s="40" t="s">
        <v>448</v>
      </c>
      <c r="E81" s="49" t="s">
        <v>364</v>
      </c>
    </row>
    <row r="82" spans="1:6">
      <c r="A82" s="31">
        <f t="shared" si="0"/>
        <v>79</v>
      </c>
      <c r="B82" s="39" t="s">
        <v>81</v>
      </c>
      <c r="C82" s="34" t="s">
        <v>350</v>
      </c>
      <c r="D82" s="39" t="s">
        <v>82</v>
      </c>
      <c r="E82" s="42" t="s">
        <v>367</v>
      </c>
    </row>
    <row r="83" spans="1:6">
      <c r="A83" s="51">
        <f t="shared" si="0"/>
        <v>80</v>
      </c>
      <c r="B83" s="40"/>
      <c r="C83" s="36" t="s">
        <v>402</v>
      </c>
      <c r="D83" s="40" t="s">
        <v>450</v>
      </c>
      <c r="E83" s="49" t="s">
        <v>458</v>
      </c>
    </row>
    <row r="84" spans="1:6">
      <c r="A84" s="31">
        <f t="shared" si="0"/>
        <v>81</v>
      </c>
      <c r="B84" s="39" t="s">
        <v>83</v>
      </c>
      <c r="C84" s="34"/>
      <c r="D84" s="39" t="s">
        <v>84</v>
      </c>
      <c r="E84" s="42" t="s">
        <v>378</v>
      </c>
    </row>
    <row r="85" spans="1:6">
      <c r="A85" s="31">
        <f t="shared" si="0"/>
        <v>82</v>
      </c>
      <c r="B85" s="39" t="s">
        <v>85</v>
      </c>
      <c r="C85" s="34"/>
      <c r="D85" s="39" t="s">
        <v>86</v>
      </c>
      <c r="E85" s="42" t="s">
        <v>394</v>
      </c>
    </row>
    <row r="86" spans="1:6">
      <c r="A86" s="51">
        <f t="shared" ref="A86:A149" si="1">ROW()-3</f>
        <v>83</v>
      </c>
      <c r="B86" s="40"/>
      <c r="C86" s="36" t="s">
        <v>402</v>
      </c>
      <c r="D86" s="40" t="s">
        <v>451</v>
      </c>
      <c r="E86" s="49" t="s">
        <v>460</v>
      </c>
    </row>
    <row r="87" spans="1:6">
      <c r="A87" s="31">
        <f t="shared" si="1"/>
        <v>84</v>
      </c>
      <c r="B87" s="39"/>
      <c r="C87" s="34" t="s">
        <v>92</v>
      </c>
      <c r="D87" s="39" t="s">
        <v>452</v>
      </c>
      <c r="E87" s="42" t="s">
        <v>461</v>
      </c>
    </row>
    <row r="88" spans="1:6">
      <c r="A88" s="31">
        <f t="shared" si="1"/>
        <v>85</v>
      </c>
      <c r="B88" s="39" t="s">
        <v>87</v>
      </c>
      <c r="C88" s="34"/>
      <c r="D88" s="39" t="s">
        <v>88</v>
      </c>
      <c r="E88" s="42" t="s">
        <v>399</v>
      </c>
    </row>
    <row r="89" spans="1:6">
      <c r="A89" s="31">
        <f t="shared" si="1"/>
        <v>86</v>
      </c>
      <c r="B89" s="39" t="s">
        <v>89</v>
      </c>
      <c r="C89" s="34" t="s">
        <v>350</v>
      </c>
      <c r="D89" s="39" t="s">
        <v>90</v>
      </c>
      <c r="E89" s="42" t="s">
        <v>454</v>
      </c>
    </row>
    <row r="90" spans="1:6">
      <c r="A90" s="31">
        <f t="shared" si="1"/>
        <v>87</v>
      </c>
      <c r="B90" s="39" t="s">
        <v>91</v>
      </c>
      <c r="C90" s="34" t="s">
        <v>350</v>
      </c>
      <c r="D90" s="39" t="s">
        <v>92</v>
      </c>
      <c r="F90" s="1" t="s">
        <v>462</v>
      </c>
    </row>
    <row r="91" spans="1:6">
      <c r="A91" s="31">
        <f t="shared" si="1"/>
        <v>88</v>
      </c>
      <c r="B91" s="39"/>
      <c r="C91" s="34"/>
      <c r="D91" s="39" t="s">
        <v>466</v>
      </c>
      <c r="E91" s="42" t="s">
        <v>387</v>
      </c>
    </row>
    <row r="92" spans="1:6">
      <c r="A92" s="51">
        <f t="shared" si="1"/>
        <v>89</v>
      </c>
      <c r="B92" s="40"/>
      <c r="C92" s="36" t="s">
        <v>92</v>
      </c>
      <c r="D92" s="40" t="s">
        <v>467</v>
      </c>
      <c r="E92" s="49" t="s">
        <v>401</v>
      </c>
    </row>
    <row r="93" spans="1:6">
      <c r="A93" s="31">
        <f t="shared" si="1"/>
        <v>90</v>
      </c>
      <c r="B93" s="39" t="s">
        <v>93</v>
      </c>
      <c r="C93" s="34"/>
      <c r="D93" s="39" t="s">
        <v>66</v>
      </c>
      <c r="E93" s="42" t="s">
        <v>456</v>
      </c>
    </row>
    <row r="94" spans="1:6">
      <c r="A94" s="31">
        <f t="shared" si="1"/>
        <v>91</v>
      </c>
      <c r="B94" s="39"/>
      <c r="C94" s="34" t="s">
        <v>426</v>
      </c>
      <c r="D94" s="39" t="s">
        <v>450</v>
      </c>
      <c r="E94" s="42" t="s">
        <v>463</v>
      </c>
      <c r="F94" s="1" t="s">
        <v>464</v>
      </c>
    </row>
    <row r="95" spans="1:6" ht="22">
      <c r="A95" s="51">
        <f t="shared" si="1"/>
        <v>92</v>
      </c>
      <c r="B95" s="40" t="s">
        <v>94</v>
      </c>
      <c r="C95" s="36"/>
      <c r="D95" s="40" t="s">
        <v>95</v>
      </c>
      <c r="E95" s="49"/>
      <c r="F95" s="1" t="s">
        <v>465</v>
      </c>
    </row>
    <row r="96" spans="1:6">
      <c r="A96" s="31">
        <f t="shared" si="1"/>
        <v>93</v>
      </c>
      <c r="B96" s="39"/>
      <c r="C96" s="34" t="s">
        <v>350</v>
      </c>
      <c r="D96" s="39" t="s">
        <v>469</v>
      </c>
      <c r="E96" s="42" t="s">
        <v>470</v>
      </c>
    </row>
    <row r="97" spans="1:6">
      <c r="A97" s="51">
        <f t="shared" si="1"/>
        <v>94</v>
      </c>
      <c r="B97" s="40"/>
      <c r="C97" s="36" t="s">
        <v>351</v>
      </c>
      <c r="D97" s="40" t="s">
        <v>468</v>
      </c>
      <c r="E97" s="49" t="s">
        <v>458</v>
      </c>
    </row>
    <row r="98" spans="1:6" ht="22">
      <c r="A98" s="31">
        <f t="shared" si="1"/>
        <v>95</v>
      </c>
      <c r="B98" s="39"/>
      <c r="C98" s="34" t="s">
        <v>350</v>
      </c>
      <c r="D98" s="39" t="s">
        <v>471</v>
      </c>
      <c r="E98" s="42" t="s">
        <v>470</v>
      </c>
    </row>
    <row r="99" spans="1:6">
      <c r="A99" s="31">
        <f t="shared" si="1"/>
        <v>96</v>
      </c>
      <c r="B99" s="39"/>
      <c r="C99" s="34" t="s">
        <v>351</v>
      </c>
      <c r="D99" s="39" t="s">
        <v>473</v>
      </c>
      <c r="E99" s="42" t="s">
        <v>458</v>
      </c>
    </row>
    <row r="100" spans="1:6" ht="22">
      <c r="A100" s="31">
        <f t="shared" si="1"/>
        <v>97</v>
      </c>
      <c r="B100" s="39" t="s">
        <v>96</v>
      </c>
      <c r="C100" s="34" t="s">
        <v>350</v>
      </c>
      <c r="D100" s="39" t="s">
        <v>472</v>
      </c>
      <c r="E100" s="42" t="s">
        <v>470</v>
      </c>
    </row>
    <row r="101" spans="1:6">
      <c r="A101" s="51">
        <f t="shared" si="1"/>
        <v>98</v>
      </c>
      <c r="B101" s="40"/>
      <c r="C101" s="36" t="s">
        <v>351</v>
      </c>
      <c r="D101" s="40" t="s">
        <v>473</v>
      </c>
      <c r="E101" s="49" t="s">
        <v>458</v>
      </c>
    </row>
    <row r="102" spans="1:6">
      <c r="A102" s="31">
        <f t="shared" si="1"/>
        <v>99</v>
      </c>
      <c r="B102" s="39" t="s">
        <v>97</v>
      </c>
      <c r="C102" s="34" t="s">
        <v>350</v>
      </c>
      <c r="D102" s="39" t="s">
        <v>98</v>
      </c>
      <c r="E102" s="42" t="s">
        <v>367</v>
      </c>
    </row>
    <row r="103" spans="1:6">
      <c r="A103" s="31">
        <f t="shared" si="1"/>
        <v>100</v>
      </c>
      <c r="B103" s="39" t="s">
        <v>99</v>
      </c>
      <c r="C103" s="34"/>
      <c r="D103" s="39" t="s">
        <v>76</v>
      </c>
    </row>
    <row r="104" spans="1:6">
      <c r="A104" s="31">
        <f t="shared" si="1"/>
        <v>101</v>
      </c>
      <c r="B104" s="39"/>
      <c r="C104" s="34" t="s">
        <v>351</v>
      </c>
      <c r="D104" s="39" t="s">
        <v>474</v>
      </c>
      <c r="E104" s="42" t="s">
        <v>475</v>
      </c>
    </row>
    <row r="105" spans="1:6">
      <c r="A105" s="31">
        <f t="shared" si="1"/>
        <v>102</v>
      </c>
      <c r="B105" s="39" t="s">
        <v>100</v>
      </c>
      <c r="C105" s="34" t="s">
        <v>350</v>
      </c>
      <c r="D105" s="39" t="s">
        <v>101</v>
      </c>
      <c r="E105" s="42" t="s">
        <v>399</v>
      </c>
    </row>
    <row r="106" spans="1:6">
      <c r="A106" s="51">
        <f t="shared" si="1"/>
        <v>103</v>
      </c>
      <c r="B106" s="40" t="s">
        <v>102</v>
      </c>
      <c r="C106" s="36" t="s">
        <v>350</v>
      </c>
      <c r="D106" s="40" t="s">
        <v>103</v>
      </c>
      <c r="E106" s="49" t="s">
        <v>364</v>
      </c>
    </row>
    <row r="107" spans="1:6">
      <c r="A107" s="31">
        <f t="shared" si="1"/>
        <v>104</v>
      </c>
      <c r="B107" s="39" t="s">
        <v>104</v>
      </c>
      <c r="C107" s="34" t="s">
        <v>350</v>
      </c>
      <c r="D107" s="39" t="s">
        <v>105</v>
      </c>
      <c r="E107" s="42" t="s">
        <v>367</v>
      </c>
    </row>
    <row r="108" spans="1:6">
      <c r="A108" s="31">
        <f t="shared" si="1"/>
        <v>105</v>
      </c>
      <c r="B108" s="39"/>
      <c r="C108" s="34" t="s">
        <v>350</v>
      </c>
      <c r="D108" s="39" t="s">
        <v>476</v>
      </c>
    </row>
    <row r="109" spans="1:6" ht="14">
      <c r="A109" s="31">
        <f t="shared" si="1"/>
        <v>106</v>
      </c>
      <c r="B109" s="39" t="s">
        <v>106</v>
      </c>
      <c r="C109" s="34"/>
      <c r="D109" s="39" t="s">
        <v>107</v>
      </c>
      <c r="E109" s="56" t="s">
        <v>478</v>
      </c>
      <c r="F109" s="2" t="s">
        <v>477</v>
      </c>
    </row>
    <row r="110" spans="1:6">
      <c r="A110" s="31">
        <f t="shared" si="1"/>
        <v>107</v>
      </c>
      <c r="B110" s="39" t="s">
        <v>108</v>
      </c>
      <c r="C110" s="34" t="s">
        <v>350</v>
      </c>
      <c r="D110" s="39" t="s">
        <v>109</v>
      </c>
      <c r="E110" s="42" t="s">
        <v>367</v>
      </c>
    </row>
    <row r="111" spans="1:6">
      <c r="A111" s="51">
        <f t="shared" si="1"/>
        <v>108</v>
      </c>
      <c r="B111" s="40"/>
      <c r="C111" s="36" t="s">
        <v>92</v>
      </c>
      <c r="D111" s="40" t="s">
        <v>479</v>
      </c>
      <c r="E111" s="49" t="s">
        <v>401</v>
      </c>
    </row>
    <row r="112" spans="1:6">
      <c r="A112" s="31">
        <f t="shared" si="1"/>
        <v>109</v>
      </c>
      <c r="B112" s="39"/>
      <c r="C112" s="34" t="s">
        <v>92</v>
      </c>
      <c r="D112" s="39" t="s">
        <v>480</v>
      </c>
      <c r="E112" s="42" t="s">
        <v>398</v>
      </c>
    </row>
    <row r="113" spans="1:5">
      <c r="A113" s="31">
        <f t="shared" si="1"/>
        <v>110</v>
      </c>
      <c r="B113" s="39" t="s">
        <v>110</v>
      </c>
      <c r="C113" s="34" t="s">
        <v>350</v>
      </c>
      <c r="D113" s="39" t="s">
        <v>111</v>
      </c>
      <c r="E113" s="42" t="s">
        <v>399</v>
      </c>
    </row>
    <row r="114" spans="1:5">
      <c r="A114" s="51">
        <f t="shared" si="1"/>
        <v>111</v>
      </c>
      <c r="B114" s="40"/>
      <c r="C114" s="36" t="s">
        <v>92</v>
      </c>
      <c r="D114" s="40" t="s">
        <v>481</v>
      </c>
      <c r="E114" s="49" t="s">
        <v>401</v>
      </c>
    </row>
    <row r="115" spans="1:5">
      <c r="A115" s="31">
        <f t="shared" si="1"/>
        <v>112</v>
      </c>
      <c r="B115" s="39" t="s">
        <v>112</v>
      </c>
      <c r="C115" s="34" t="s">
        <v>350</v>
      </c>
      <c r="D115" s="39" t="s">
        <v>113</v>
      </c>
      <c r="E115" s="42" t="s">
        <v>394</v>
      </c>
    </row>
    <row r="116" spans="1:5">
      <c r="A116" s="31">
        <f t="shared" si="1"/>
        <v>113</v>
      </c>
      <c r="B116" s="39" t="s">
        <v>114</v>
      </c>
      <c r="C116" s="34" t="s">
        <v>350</v>
      </c>
      <c r="D116" s="39" t="s">
        <v>115</v>
      </c>
      <c r="E116" s="42" t="s">
        <v>378</v>
      </c>
    </row>
    <row r="117" spans="1:5">
      <c r="A117" s="31">
        <f t="shared" si="1"/>
        <v>114</v>
      </c>
      <c r="B117" s="39" t="s">
        <v>116</v>
      </c>
      <c r="C117" s="34" t="s">
        <v>350</v>
      </c>
      <c r="D117" s="39" t="s">
        <v>117</v>
      </c>
      <c r="E117" s="42" t="s">
        <v>367</v>
      </c>
    </row>
    <row r="118" spans="1:5">
      <c r="A118" s="51">
        <f t="shared" si="1"/>
        <v>115</v>
      </c>
      <c r="B118" s="40"/>
      <c r="C118" s="36" t="s">
        <v>351</v>
      </c>
      <c r="D118" s="40" t="s">
        <v>483</v>
      </c>
      <c r="E118" s="49" t="s">
        <v>486</v>
      </c>
    </row>
    <row r="119" spans="1:5">
      <c r="A119" s="31">
        <f t="shared" si="1"/>
        <v>116</v>
      </c>
      <c r="B119" s="39" t="s">
        <v>118</v>
      </c>
      <c r="C119" s="34" t="s">
        <v>350</v>
      </c>
      <c r="D119" s="39" t="s">
        <v>119</v>
      </c>
      <c r="E119" s="42" t="s">
        <v>378</v>
      </c>
    </row>
    <row r="120" spans="1:5">
      <c r="A120" s="31">
        <f t="shared" si="1"/>
        <v>117</v>
      </c>
      <c r="B120" s="39"/>
      <c r="C120" s="34" t="s">
        <v>350</v>
      </c>
      <c r="D120" s="39" t="s">
        <v>484</v>
      </c>
      <c r="E120" s="42" t="s">
        <v>485</v>
      </c>
    </row>
    <row r="121" spans="1:5">
      <c r="A121" s="51">
        <f t="shared" si="1"/>
        <v>118</v>
      </c>
      <c r="B121" s="40"/>
      <c r="C121" s="36" t="s">
        <v>351</v>
      </c>
      <c r="D121" s="40" t="s">
        <v>490</v>
      </c>
      <c r="E121" s="49" t="s">
        <v>680</v>
      </c>
    </row>
    <row r="122" spans="1:5">
      <c r="A122" s="31">
        <f t="shared" si="1"/>
        <v>119</v>
      </c>
      <c r="B122" s="39" t="s">
        <v>487</v>
      </c>
      <c r="C122" s="34" t="s">
        <v>350</v>
      </c>
      <c r="D122" s="39" t="s">
        <v>681</v>
      </c>
      <c r="E122" s="42" t="s">
        <v>488</v>
      </c>
    </row>
    <row r="123" spans="1:5">
      <c r="A123" s="51">
        <f t="shared" si="1"/>
        <v>120</v>
      </c>
      <c r="B123" s="40"/>
      <c r="C123" s="36" t="s">
        <v>351</v>
      </c>
      <c r="D123" s="40" t="s">
        <v>489</v>
      </c>
      <c r="E123" s="49" t="s">
        <v>680</v>
      </c>
    </row>
    <row r="124" spans="1:5" ht="22">
      <c r="A124" s="31">
        <f t="shared" si="1"/>
        <v>121</v>
      </c>
      <c r="B124" s="39" t="s">
        <v>120</v>
      </c>
      <c r="C124" s="34" t="s">
        <v>350</v>
      </c>
      <c r="D124" s="39" t="s">
        <v>121</v>
      </c>
      <c r="E124" s="42" t="s">
        <v>367</v>
      </c>
    </row>
    <row r="125" spans="1:5" ht="22">
      <c r="A125" s="31">
        <f t="shared" si="1"/>
        <v>122</v>
      </c>
      <c r="B125" s="39"/>
      <c r="C125" s="34" t="s">
        <v>351</v>
      </c>
      <c r="D125" s="39" t="s">
        <v>489</v>
      </c>
      <c r="E125" s="42" t="s">
        <v>491</v>
      </c>
    </row>
    <row r="126" spans="1:5">
      <c r="A126" s="51">
        <f t="shared" si="1"/>
        <v>123</v>
      </c>
      <c r="B126" s="40" t="s">
        <v>122</v>
      </c>
      <c r="C126" s="36" t="s">
        <v>350</v>
      </c>
      <c r="D126" s="40" t="s">
        <v>123</v>
      </c>
      <c r="E126" s="49" t="s">
        <v>399</v>
      </c>
    </row>
    <row r="127" spans="1:5">
      <c r="A127" s="31">
        <f t="shared" si="1"/>
        <v>124</v>
      </c>
      <c r="B127" s="39" t="s">
        <v>124</v>
      </c>
      <c r="C127" s="34" t="s">
        <v>350</v>
      </c>
      <c r="D127" s="39" t="s">
        <v>125</v>
      </c>
      <c r="E127" s="42" t="s">
        <v>367</v>
      </c>
    </row>
    <row r="128" spans="1:5">
      <c r="A128" s="31">
        <f t="shared" si="1"/>
        <v>125</v>
      </c>
      <c r="B128" s="39"/>
      <c r="C128" s="34" t="s">
        <v>351</v>
      </c>
      <c r="D128" s="39" t="s">
        <v>489</v>
      </c>
      <c r="E128" s="42" t="s">
        <v>492</v>
      </c>
    </row>
    <row r="129" spans="1:6">
      <c r="A129" s="51">
        <f t="shared" si="1"/>
        <v>126</v>
      </c>
      <c r="B129" s="40" t="s">
        <v>126</v>
      </c>
      <c r="C129" s="36" t="s">
        <v>350</v>
      </c>
      <c r="D129" s="40" t="s">
        <v>127</v>
      </c>
      <c r="E129" s="49" t="s">
        <v>493</v>
      </c>
    </row>
    <row r="130" spans="1:6">
      <c r="A130" s="31">
        <f t="shared" si="1"/>
        <v>127</v>
      </c>
      <c r="B130" s="39"/>
      <c r="C130" s="34" t="s">
        <v>350</v>
      </c>
      <c r="D130" s="39" t="s">
        <v>484</v>
      </c>
      <c r="E130" s="42" t="s">
        <v>488</v>
      </c>
    </row>
    <row r="131" spans="1:6">
      <c r="A131" s="31">
        <f t="shared" si="1"/>
        <v>128</v>
      </c>
      <c r="B131" s="39" t="s">
        <v>128</v>
      </c>
      <c r="C131" s="34" t="s">
        <v>350</v>
      </c>
      <c r="D131" s="39" t="s">
        <v>129</v>
      </c>
      <c r="E131" s="42" t="s">
        <v>367</v>
      </c>
    </row>
    <row r="132" spans="1:6">
      <c r="A132" s="31">
        <f t="shared" si="1"/>
        <v>129</v>
      </c>
      <c r="B132" s="39"/>
      <c r="C132" s="34" t="s">
        <v>350</v>
      </c>
      <c r="D132" s="39" t="s">
        <v>494</v>
      </c>
      <c r="E132" s="42" t="s">
        <v>387</v>
      </c>
    </row>
    <row r="133" spans="1:6">
      <c r="A133" s="51">
        <f t="shared" si="1"/>
        <v>130</v>
      </c>
      <c r="B133" s="40"/>
      <c r="C133" s="36" t="s">
        <v>351</v>
      </c>
      <c r="D133" s="40" t="s">
        <v>495</v>
      </c>
      <c r="E133" s="49" t="s">
        <v>379</v>
      </c>
    </row>
    <row r="134" spans="1:6">
      <c r="A134" s="31">
        <f t="shared" si="1"/>
        <v>131</v>
      </c>
      <c r="B134" s="39"/>
      <c r="C134" s="34" t="s">
        <v>350</v>
      </c>
      <c r="D134" s="39" t="s">
        <v>496</v>
      </c>
      <c r="E134" s="42" t="s">
        <v>488</v>
      </c>
      <c r="F134" s="1">
        <f>COUNTIF(A:E, "*incomp*")</f>
        <v>5</v>
      </c>
    </row>
    <row r="135" spans="1:6">
      <c r="A135" s="51">
        <f t="shared" si="1"/>
        <v>132</v>
      </c>
      <c r="B135" s="40"/>
      <c r="C135" s="36" t="s">
        <v>351</v>
      </c>
      <c r="D135" s="40" t="s">
        <v>497</v>
      </c>
      <c r="E135" s="49" t="s">
        <v>498</v>
      </c>
    </row>
    <row r="136" spans="1:6">
      <c r="A136" s="31">
        <f t="shared" si="1"/>
        <v>133</v>
      </c>
      <c r="B136" s="39" t="s">
        <v>130</v>
      </c>
      <c r="C136" s="34" t="s">
        <v>350</v>
      </c>
      <c r="D136" s="39" t="s">
        <v>131</v>
      </c>
      <c r="E136" s="42" t="s">
        <v>378</v>
      </c>
    </row>
    <row r="137" spans="1:6">
      <c r="A137" s="51">
        <f t="shared" si="1"/>
        <v>134</v>
      </c>
      <c r="B137" s="40"/>
      <c r="C137" s="36" t="s">
        <v>351</v>
      </c>
      <c r="D137" s="40" t="s">
        <v>489</v>
      </c>
      <c r="E137" s="49" t="s">
        <v>492</v>
      </c>
    </row>
    <row r="138" spans="1:6">
      <c r="A138" s="31">
        <f t="shared" si="1"/>
        <v>135</v>
      </c>
      <c r="B138" s="39" t="s">
        <v>132</v>
      </c>
      <c r="C138" s="34" t="s">
        <v>350</v>
      </c>
      <c r="D138" s="39" t="s">
        <v>133</v>
      </c>
      <c r="E138" s="42" t="s">
        <v>367</v>
      </c>
    </row>
    <row r="139" spans="1:6">
      <c r="A139" s="51">
        <f t="shared" si="1"/>
        <v>136</v>
      </c>
      <c r="B139" s="40"/>
      <c r="C139" s="36" t="s">
        <v>351</v>
      </c>
      <c r="D139" s="40" t="s">
        <v>483</v>
      </c>
      <c r="E139" s="49" t="s">
        <v>379</v>
      </c>
    </row>
    <row r="140" spans="1:6">
      <c r="A140" s="31">
        <f t="shared" si="1"/>
        <v>137</v>
      </c>
      <c r="B140" s="39" t="s">
        <v>134</v>
      </c>
      <c r="C140" s="34" t="s">
        <v>350</v>
      </c>
      <c r="D140" s="39" t="s">
        <v>135</v>
      </c>
      <c r="E140" s="42" t="s">
        <v>362</v>
      </c>
    </row>
    <row r="141" spans="1:6">
      <c r="A141" s="31">
        <f t="shared" si="1"/>
        <v>138</v>
      </c>
      <c r="B141" s="39" t="s">
        <v>136</v>
      </c>
      <c r="C141" s="34" t="s">
        <v>350</v>
      </c>
      <c r="D141" s="39" t="s">
        <v>137</v>
      </c>
      <c r="E141" s="42" t="s">
        <v>394</v>
      </c>
    </row>
    <row r="142" spans="1:6">
      <c r="A142" s="31">
        <f t="shared" si="1"/>
        <v>139</v>
      </c>
      <c r="B142" s="39"/>
      <c r="C142" s="34" t="s">
        <v>351</v>
      </c>
      <c r="D142" s="39" t="s">
        <v>500</v>
      </c>
    </row>
    <row r="143" spans="1:6">
      <c r="A143" s="31">
        <f t="shared" si="1"/>
        <v>140</v>
      </c>
      <c r="B143" s="39" t="s">
        <v>138</v>
      </c>
      <c r="C143" s="34" t="s">
        <v>350</v>
      </c>
      <c r="D143" s="39" t="s">
        <v>686</v>
      </c>
      <c r="E143" s="42" t="s">
        <v>378</v>
      </c>
    </row>
    <row r="144" spans="1:6" ht="33">
      <c r="A144" s="31">
        <f t="shared" si="1"/>
        <v>141</v>
      </c>
      <c r="B144" s="39" t="s">
        <v>139</v>
      </c>
      <c r="C144" s="34" t="s">
        <v>350</v>
      </c>
      <c r="D144" s="39" t="s">
        <v>685</v>
      </c>
      <c r="E144" s="42" t="s">
        <v>501</v>
      </c>
    </row>
    <row r="145" spans="1:6">
      <c r="A145" s="31">
        <f t="shared" si="1"/>
        <v>142</v>
      </c>
      <c r="B145" s="39" t="s">
        <v>140</v>
      </c>
      <c r="C145" s="34" t="s">
        <v>350</v>
      </c>
      <c r="D145" s="39" t="s">
        <v>684</v>
      </c>
      <c r="E145" s="42" t="s">
        <v>367</v>
      </c>
    </row>
    <row r="146" spans="1:6">
      <c r="A146" s="31">
        <f t="shared" si="1"/>
        <v>143</v>
      </c>
      <c r="B146" s="39" t="s">
        <v>141</v>
      </c>
      <c r="C146" s="34" t="s">
        <v>350</v>
      </c>
      <c r="D146" s="39" t="s">
        <v>142</v>
      </c>
      <c r="E146" s="42" t="s">
        <v>367</v>
      </c>
    </row>
    <row r="147" spans="1:6">
      <c r="A147" s="31">
        <f t="shared" si="1"/>
        <v>144</v>
      </c>
      <c r="B147" s="39"/>
      <c r="C147" s="34" t="s">
        <v>351</v>
      </c>
      <c r="D147" s="39" t="s">
        <v>683</v>
      </c>
      <c r="E147" s="42" t="s">
        <v>687</v>
      </c>
      <c r="F147" s="1" t="s">
        <v>502</v>
      </c>
    </row>
    <row r="148" spans="1:6">
      <c r="A148" s="31">
        <f t="shared" si="1"/>
        <v>145</v>
      </c>
      <c r="B148" s="39" t="s">
        <v>143</v>
      </c>
      <c r="C148" s="34" t="s">
        <v>350</v>
      </c>
      <c r="D148" s="39" t="s">
        <v>144</v>
      </c>
      <c r="E148" s="42" t="s">
        <v>367</v>
      </c>
    </row>
    <row r="149" spans="1:6">
      <c r="A149" s="51">
        <f t="shared" si="1"/>
        <v>146</v>
      </c>
      <c r="B149" s="40"/>
      <c r="C149" s="36" t="s">
        <v>351</v>
      </c>
      <c r="D149" s="40" t="s">
        <v>504</v>
      </c>
      <c r="E149" s="49" t="s">
        <v>379</v>
      </c>
    </row>
    <row r="150" spans="1:6">
      <c r="A150" s="31">
        <f t="shared" ref="A150:A213" si="2">ROW()-3</f>
        <v>147</v>
      </c>
      <c r="B150" s="47"/>
      <c r="C150" s="34" t="s">
        <v>350</v>
      </c>
      <c r="D150" s="47" t="s">
        <v>688</v>
      </c>
      <c r="E150" s="42" t="s">
        <v>488</v>
      </c>
    </row>
    <row r="151" spans="1:6" ht="55">
      <c r="A151" s="31">
        <f t="shared" si="2"/>
        <v>148</v>
      </c>
      <c r="B151" s="39" t="s">
        <v>145</v>
      </c>
      <c r="C151" s="34" t="s">
        <v>351</v>
      </c>
      <c r="D151" s="39" t="s">
        <v>690</v>
      </c>
      <c r="E151" s="42" t="s">
        <v>505</v>
      </c>
    </row>
    <row r="152" spans="1:6">
      <c r="A152" s="31">
        <f t="shared" si="2"/>
        <v>149</v>
      </c>
      <c r="B152" s="39"/>
      <c r="C152" s="34" t="s">
        <v>350</v>
      </c>
      <c r="D152" s="39" t="s">
        <v>507</v>
      </c>
      <c r="E152" s="42" t="s">
        <v>378</v>
      </c>
    </row>
    <row r="153" spans="1:6">
      <c r="A153" s="31">
        <f t="shared" si="2"/>
        <v>150</v>
      </c>
      <c r="B153" s="39"/>
      <c r="C153" s="34" t="s">
        <v>350</v>
      </c>
      <c r="D153" s="39" t="s">
        <v>640</v>
      </c>
      <c r="E153" s="42" t="s">
        <v>488</v>
      </c>
    </row>
    <row r="154" spans="1:6" ht="55">
      <c r="A154" s="51">
        <f t="shared" si="2"/>
        <v>151</v>
      </c>
      <c r="B154" s="40" t="s">
        <v>146</v>
      </c>
      <c r="C154" s="36" t="s">
        <v>402</v>
      </c>
      <c r="D154" s="40" t="s">
        <v>503</v>
      </c>
      <c r="E154" s="49" t="s">
        <v>506</v>
      </c>
    </row>
    <row r="155" spans="1:6">
      <c r="A155" s="31">
        <f t="shared" si="2"/>
        <v>152</v>
      </c>
      <c r="B155" s="39"/>
      <c r="C155" s="34" t="s">
        <v>424</v>
      </c>
      <c r="D155" s="39" t="s">
        <v>500</v>
      </c>
    </row>
    <row r="156" spans="1:6" ht="44">
      <c r="A156" s="31">
        <f t="shared" si="2"/>
        <v>153</v>
      </c>
      <c r="B156" s="39" t="s">
        <v>149</v>
      </c>
      <c r="C156" s="34" t="s">
        <v>350</v>
      </c>
      <c r="D156" s="39" t="s">
        <v>513</v>
      </c>
      <c r="E156" s="42" t="s">
        <v>514</v>
      </c>
    </row>
    <row r="157" spans="1:6">
      <c r="A157" s="31">
        <f t="shared" si="2"/>
        <v>154</v>
      </c>
      <c r="B157" s="39" t="s">
        <v>150</v>
      </c>
      <c r="C157" s="34"/>
      <c r="D157" s="39" t="s">
        <v>151</v>
      </c>
      <c r="E157" s="42" t="s">
        <v>367</v>
      </c>
    </row>
    <row r="158" spans="1:6">
      <c r="A158" s="31">
        <f t="shared" si="2"/>
        <v>155</v>
      </c>
      <c r="B158" s="39" t="s">
        <v>152</v>
      </c>
      <c r="C158" s="34"/>
      <c r="D158" s="39" t="s">
        <v>153</v>
      </c>
      <c r="E158" s="42" t="s">
        <v>378</v>
      </c>
    </row>
    <row r="159" spans="1:6" ht="44">
      <c r="A159" s="31">
        <f t="shared" si="2"/>
        <v>156</v>
      </c>
      <c r="B159" s="39" t="s">
        <v>154</v>
      </c>
      <c r="C159" s="34"/>
      <c r="D159" s="39" t="s">
        <v>508</v>
      </c>
    </row>
    <row r="160" spans="1:6">
      <c r="A160" s="31">
        <f t="shared" si="2"/>
        <v>157</v>
      </c>
      <c r="B160" s="39" t="s">
        <v>155</v>
      </c>
      <c r="C160" s="34"/>
      <c r="D160" s="39" t="s">
        <v>156</v>
      </c>
      <c r="E160" s="42" t="s">
        <v>509</v>
      </c>
    </row>
    <row r="161" spans="1:5" ht="44">
      <c r="A161" s="31">
        <f t="shared" si="2"/>
        <v>158</v>
      </c>
      <c r="B161" s="39" t="s">
        <v>157</v>
      </c>
      <c r="C161" s="34"/>
      <c r="D161" s="39" t="s">
        <v>510</v>
      </c>
      <c r="E161" s="42" t="s">
        <v>485</v>
      </c>
    </row>
    <row r="162" spans="1:5">
      <c r="A162" s="31">
        <f t="shared" si="2"/>
        <v>159</v>
      </c>
      <c r="B162" s="39" t="s">
        <v>158</v>
      </c>
      <c r="C162" s="34" t="s">
        <v>350</v>
      </c>
      <c r="D162" s="39" t="s">
        <v>159</v>
      </c>
      <c r="E162" s="42" t="s">
        <v>394</v>
      </c>
    </row>
    <row r="163" spans="1:5">
      <c r="A163" s="31">
        <f t="shared" si="2"/>
        <v>160</v>
      </c>
      <c r="B163" s="39" t="s">
        <v>160</v>
      </c>
      <c r="C163" s="34"/>
      <c r="D163" s="39" t="s">
        <v>161</v>
      </c>
      <c r="E163" s="42" t="s">
        <v>367</v>
      </c>
    </row>
    <row r="164" spans="1:5" ht="55">
      <c r="A164" s="31">
        <f t="shared" si="2"/>
        <v>161</v>
      </c>
      <c r="B164" s="39" t="s">
        <v>162</v>
      </c>
      <c r="C164" s="34" t="s">
        <v>351</v>
      </c>
      <c r="D164" s="39" t="s">
        <v>511</v>
      </c>
      <c r="E164" s="42" t="s">
        <v>515</v>
      </c>
    </row>
    <row r="165" spans="1:5">
      <c r="A165" s="31">
        <f t="shared" si="2"/>
        <v>162</v>
      </c>
      <c r="B165" s="39" t="s">
        <v>163</v>
      </c>
      <c r="C165" s="34" t="s">
        <v>350</v>
      </c>
      <c r="D165" s="39" t="s">
        <v>148</v>
      </c>
      <c r="E165" s="42" t="s">
        <v>501</v>
      </c>
    </row>
    <row r="166" spans="1:5" ht="33">
      <c r="A166" s="51">
        <f t="shared" si="2"/>
        <v>163</v>
      </c>
      <c r="B166" s="40" t="s">
        <v>164</v>
      </c>
      <c r="C166" s="36"/>
      <c r="D166" s="40" t="s">
        <v>512</v>
      </c>
      <c r="E166" s="49" t="s">
        <v>498</v>
      </c>
    </row>
    <row r="167" spans="1:5" ht="22">
      <c r="A167" s="31">
        <f t="shared" si="2"/>
        <v>164</v>
      </c>
      <c r="B167" s="39" t="s">
        <v>165</v>
      </c>
      <c r="C167" s="34" t="s">
        <v>350</v>
      </c>
      <c r="D167" s="39" t="s">
        <v>518</v>
      </c>
      <c r="E167" s="42" t="s">
        <v>378</v>
      </c>
    </row>
    <row r="168" spans="1:5" ht="22">
      <c r="A168" s="31">
        <f t="shared" si="2"/>
        <v>165</v>
      </c>
      <c r="B168" s="39" t="s">
        <v>166</v>
      </c>
      <c r="C168" s="34" t="s">
        <v>350</v>
      </c>
      <c r="D168" s="39" t="s">
        <v>517</v>
      </c>
      <c r="E168" s="42" t="s">
        <v>367</v>
      </c>
    </row>
    <row r="169" spans="1:5">
      <c r="A169" s="31">
        <f t="shared" si="2"/>
        <v>166</v>
      </c>
      <c r="B169" s="39" t="s">
        <v>167</v>
      </c>
      <c r="C169" s="34" t="s">
        <v>350</v>
      </c>
      <c r="D169" s="39" t="s">
        <v>519</v>
      </c>
      <c r="E169" s="42" t="s">
        <v>394</v>
      </c>
    </row>
    <row r="170" spans="1:5">
      <c r="A170" s="51">
        <f t="shared" si="2"/>
        <v>167</v>
      </c>
      <c r="B170" s="40"/>
      <c r="C170" s="36" t="s">
        <v>92</v>
      </c>
      <c r="D170" s="40" t="s">
        <v>520</v>
      </c>
      <c r="E170" s="49" t="s">
        <v>521</v>
      </c>
    </row>
    <row r="171" spans="1:5" ht="33">
      <c r="A171" s="31">
        <f t="shared" si="2"/>
        <v>168</v>
      </c>
      <c r="B171" s="39" t="s">
        <v>168</v>
      </c>
      <c r="C171" s="34" t="s">
        <v>350</v>
      </c>
      <c r="D171" s="39" t="s">
        <v>522</v>
      </c>
      <c r="E171" s="42" t="s">
        <v>367</v>
      </c>
    </row>
    <row r="172" spans="1:5">
      <c r="A172" s="31">
        <f t="shared" si="2"/>
        <v>169</v>
      </c>
      <c r="B172" s="39" t="s">
        <v>169</v>
      </c>
      <c r="C172" s="34" t="s">
        <v>92</v>
      </c>
      <c r="D172" s="39" t="s">
        <v>523</v>
      </c>
      <c r="E172" s="42" t="s">
        <v>368</v>
      </c>
    </row>
    <row r="173" spans="1:5">
      <c r="A173" s="31">
        <f t="shared" si="2"/>
        <v>170</v>
      </c>
      <c r="B173" s="39" t="s">
        <v>170</v>
      </c>
      <c r="C173" s="34" t="s">
        <v>350</v>
      </c>
      <c r="D173" s="39" t="s">
        <v>524</v>
      </c>
      <c r="E173" s="42" t="s">
        <v>378</v>
      </c>
    </row>
    <row r="174" spans="1:5">
      <c r="A174" s="31">
        <f t="shared" si="2"/>
        <v>171</v>
      </c>
      <c r="B174" s="39" t="s">
        <v>171</v>
      </c>
      <c r="C174" s="34"/>
      <c r="D174" s="39" t="s">
        <v>172</v>
      </c>
      <c r="E174" s="42" t="s">
        <v>367</v>
      </c>
    </row>
    <row r="175" spans="1:5" ht="77">
      <c r="A175" s="31">
        <f t="shared" si="2"/>
        <v>172</v>
      </c>
      <c r="B175" s="39" t="s">
        <v>173</v>
      </c>
      <c r="C175" s="34" t="s">
        <v>533</v>
      </c>
      <c r="D175" s="39" t="s">
        <v>525</v>
      </c>
      <c r="E175" s="42" t="s">
        <v>535</v>
      </c>
    </row>
    <row r="176" spans="1:5">
      <c r="A176" s="51">
        <f t="shared" si="2"/>
        <v>173</v>
      </c>
      <c r="B176" s="40"/>
      <c r="C176" s="36" t="s">
        <v>402</v>
      </c>
      <c r="D176" s="40" t="s">
        <v>534</v>
      </c>
      <c r="E176" s="49" t="s">
        <v>536</v>
      </c>
    </row>
    <row r="177" spans="1:5">
      <c r="A177" s="31">
        <f t="shared" si="2"/>
        <v>174</v>
      </c>
      <c r="B177" s="39" t="s">
        <v>174</v>
      </c>
      <c r="C177" s="34" t="s">
        <v>350</v>
      </c>
      <c r="D177" s="39" t="s">
        <v>539</v>
      </c>
      <c r="E177" s="42" t="s">
        <v>367</v>
      </c>
    </row>
    <row r="178" spans="1:5" ht="77">
      <c r="A178" s="51">
        <f t="shared" si="2"/>
        <v>175</v>
      </c>
      <c r="B178" s="40" t="s">
        <v>175</v>
      </c>
      <c r="C178" s="36" t="s">
        <v>402</v>
      </c>
      <c r="D178" s="40" t="s">
        <v>526</v>
      </c>
      <c r="E178" s="49" t="s">
        <v>506</v>
      </c>
    </row>
    <row r="179" spans="1:5">
      <c r="A179" s="31">
        <f t="shared" si="2"/>
        <v>176</v>
      </c>
      <c r="B179" s="39" t="s">
        <v>176</v>
      </c>
      <c r="C179" s="34" t="s">
        <v>350</v>
      </c>
      <c r="D179" s="39" t="s">
        <v>177</v>
      </c>
      <c r="E179" s="42" t="s">
        <v>394</v>
      </c>
    </row>
    <row r="180" spans="1:5" ht="77">
      <c r="A180" s="31">
        <f t="shared" si="2"/>
        <v>177</v>
      </c>
      <c r="B180" s="39" t="s">
        <v>178</v>
      </c>
      <c r="C180" s="34" t="s">
        <v>402</v>
      </c>
      <c r="D180" s="39" t="s">
        <v>527</v>
      </c>
      <c r="E180" s="42" t="s">
        <v>535</v>
      </c>
    </row>
    <row r="181" spans="1:5">
      <c r="A181" s="51">
        <f t="shared" si="2"/>
        <v>178</v>
      </c>
      <c r="B181" s="40" t="s">
        <v>180</v>
      </c>
      <c r="C181" s="36" t="s">
        <v>350</v>
      </c>
      <c r="D181" s="40" t="s">
        <v>181</v>
      </c>
      <c r="E181" s="49" t="s">
        <v>493</v>
      </c>
    </row>
    <row r="182" spans="1:5" ht="27" customHeight="1">
      <c r="A182" s="31">
        <f t="shared" si="2"/>
        <v>179</v>
      </c>
      <c r="B182" s="39" t="s">
        <v>182</v>
      </c>
      <c r="C182" s="34" t="s">
        <v>350</v>
      </c>
      <c r="D182" s="39" t="s">
        <v>179</v>
      </c>
      <c r="E182" s="42" t="s">
        <v>485</v>
      </c>
    </row>
    <row r="183" spans="1:5" ht="27" customHeight="1">
      <c r="A183" s="51">
        <f t="shared" si="2"/>
        <v>180</v>
      </c>
      <c r="B183" s="40"/>
      <c r="C183" s="36" t="s">
        <v>351</v>
      </c>
      <c r="D183" s="40" t="s">
        <v>537</v>
      </c>
      <c r="E183" s="49" t="s">
        <v>492</v>
      </c>
    </row>
    <row r="184" spans="1:5">
      <c r="A184" s="31">
        <f t="shared" si="2"/>
        <v>181</v>
      </c>
      <c r="B184" s="39" t="s">
        <v>183</v>
      </c>
      <c r="C184" s="34" t="s">
        <v>350</v>
      </c>
      <c r="D184" s="39" t="s">
        <v>254</v>
      </c>
      <c r="E184" s="42" t="s">
        <v>367</v>
      </c>
    </row>
    <row r="185" spans="1:5" ht="66">
      <c r="A185" s="51">
        <f t="shared" si="2"/>
        <v>182</v>
      </c>
      <c r="B185" s="40" t="s">
        <v>184</v>
      </c>
      <c r="C185" s="36" t="s">
        <v>351</v>
      </c>
      <c r="D185" s="40" t="s">
        <v>528</v>
      </c>
      <c r="E185" s="49" t="s">
        <v>492</v>
      </c>
    </row>
    <row r="186" spans="1:5">
      <c r="A186" s="31">
        <f t="shared" si="2"/>
        <v>183</v>
      </c>
      <c r="B186" s="39" t="s">
        <v>185</v>
      </c>
      <c r="C186" s="34" t="s">
        <v>350</v>
      </c>
      <c r="D186" s="39" t="s">
        <v>538</v>
      </c>
      <c r="E186" s="42" t="s">
        <v>367</v>
      </c>
    </row>
    <row r="187" spans="1:5">
      <c r="A187" s="31">
        <f t="shared" si="2"/>
        <v>184</v>
      </c>
      <c r="B187" s="39" t="s">
        <v>186</v>
      </c>
      <c r="C187" s="34" t="s">
        <v>350</v>
      </c>
      <c r="D187" s="39" t="s">
        <v>187</v>
      </c>
      <c r="E187" s="42" t="s">
        <v>367</v>
      </c>
    </row>
    <row r="188" spans="1:5">
      <c r="A188" s="31">
        <f t="shared" si="2"/>
        <v>185</v>
      </c>
      <c r="B188" s="39" t="s">
        <v>188</v>
      </c>
      <c r="C188" s="34" t="s">
        <v>350</v>
      </c>
      <c r="D188" s="39" t="s">
        <v>189</v>
      </c>
      <c r="E188" s="42" t="s">
        <v>378</v>
      </c>
    </row>
    <row r="189" spans="1:5">
      <c r="A189" s="31">
        <f t="shared" si="2"/>
        <v>186</v>
      </c>
      <c r="B189" s="39"/>
      <c r="C189" s="34" t="s">
        <v>350</v>
      </c>
      <c r="D189" s="39" t="s">
        <v>540</v>
      </c>
      <c r="E189" s="42" t="s">
        <v>542</v>
      </c>
    </row>
    <row r="190" spans="1:5" ht="22">
      <c r="A190" s="31">
        <f t="shared" si="2"/>
        <v>187</v>
      </c>
      <c r="B190" s="39" t="s">
        <v>190</v>
      </c>
      <c r="C190" s="34" t="s">
        <v>350</v>
      </c>
      <c r="D190" s="39" t="s">
        <v>529</v>
      </c>
      <c r="E190" s="42" t="s">
        <v>485</v>
      </c>
    </row>
    <row r="191" spans="1:5">
      <c r="A191" s="31">
        <f t="shared" si="2"/>
        <v>188</v>
      </c>
      <c r="B191" s="39"/>
      <c r="C191" s="34" t="s">
        <v>350</v>
      </c>
      <c r="D191" s="39" t="s">
        <v>541</v>
      </c>
      <c r="E191" s="42" t="s">
        <v>543</v>
      </c>
    </row>
    <row r="192" spans="1:5">
      <c r="A192" s="31">
        <f t="shared" si="2"/>
        <v>189</v>
      </c>
      <c r="B192" s="39" t="s">
        <v>191</v>
      </c>
      <c r="C192" s="34"/>
      <c r="D192" s="39" t="s">
        <v>192</v>
      </c>
      <c r="E192" s="42" t="s">
        <v>394</v>
      </c>
    </row>
    <row r="193" spans="1:5">
      <c r="A193" s="31">
        <f t="shared" si="2"/>
        <v>190</v>
      </c>
      <c r="B193" s="39" t="s">
        <v>193</v>
      </c>
      <c r="C193" s="34" t="s">
        <v>92</v>
      </c>
      <c r="D193" s="39" t="s">
        <v>194</v>
      </c>
      <c r="E193" s="42" t="s">
        <v>544</v>
      </c>
    </row>
    <row r="194" spans="1:5">
      <c r="A194" s="31">
        <f t="shared" si="2"/>
        <v>191</v>
      </c>
      <c r="B194" s="43" t="s">
        <v>195</v>
      </c>
      <c r="C194" s="34" t="s">
        <v>351</v>
      </c>
      <c r="D194" s="39" t="s">
        <v>147</v>
      </c>
      <c r="E194" s="42" t="s">
        <v>492</v>
      </c>
    </row>
    <row r="195" spans="1:5" ht="22">
      <c r="A195" s="31">
        <f t="shared" si="2"/>
        <v>192</v>
      </c>
      <c r="B195" s="39" t="s">
        <v>196</v>
      </c>
      <c r="C195" s="34" t="s">
        <v>350</v>
      </c>
      <c r="D195" s="39" t="s">
        <v>197</v>
      </c>
      <c r="E195" s="42" t="s">
        <v>545</v>
      </c>
    </row>
    <row r="196" spans="1:5" ht="77">
      <c r="A196" s="51">
        <f t="shared" si="2"/>
        <v>193</v>
      </c>
      <c r="B196" s="40" t="s">
        <v>198</v>
      </c>
      <c r="C196" s="36" t="s">
        <v>351</v>
      </c>
      <c r="D196" s="40" t="s">
        <v>530</v>
      </c>
      <c r="E196" s="49" t="s">
        <v>492</v>
      </c>
    </row>
    <row r="197" spans="1:5">
      <c r="A197" s="31">
        <f t="shared" si="2"/>
        <v>194</v>
      </c>
      <c r="B197" s="39" t="s">
        <v>199</v>
      </c>
      <c r="C197" s="34" t="s">
        <v>350</v>
      </c>
      <c r="D197" s="39" t="s">
        <v>548</v>
      </c>
      <c r="E197" s="42" t="s">
        <v>546</v>
      </c>
    </row>
    <row r="198" spans="1:5" ht="55">
      <c r="A198" s="31">
        <f t="shared" si="2"/>
        <v>195</v>
      </c>
      <c r="B198" s="39" t="s">
        <v>200</v>
      </c>
      <c r="C198" s="34"/>
      <c r="D198" s="39" t="s">
        <v>531</v>
      </c>
      <c r="E198" s="42" t="s">
        <v>516</v>
      </c>
    </row>
    <row r="199" spans="1:5">
      <c r="A199" s="31">
        <f t="shared" si="2"/>
        <v>196</v>
      </c>
      <c r="B199" s="39" t="s">
        <v>201</v>
      </c>
      <c r="C199" s="34" t="s">
        <v>350</v>
      </c>
      <c r="D199" s="39" t="s">
        <v>549</v>
      </c>
      <c r="E199" s="42" t="s">
        <v>378</v>
      </c>
    </row>
    <row r="200" spans="1:5" ht="33">
      <c r="A200" s="31">
        <f t="shared" si="2"/>
        <v>197</v>
      </c>
      <c r="B200" s="39" t="s">
        <v>202</v>
      </c>
      <c r="C200" s="34"/>
      <c r="D200" s="39" t="s">
        <v>532</v>
      </c>
      <c r="E200" s="42" t="s">
        <v>498</v>
      </c>
    </row>
    <row r="201" spans="1:5">
      <c r="A201" s="31">
        <f t="shared" si="2"/>
        <v>198</v>
      </c>
      <c r="B201" s="39" t="s">
        <v>203</v>
      </c>
      <c r="C201" s="34" t="s">
        <v>350</v>
      </c>
      <c r="D201" s="39" t="s">
        <v>547</v>
      </c>
      <c r="E201" s="42" t="s">
        <v>362</v>
      </c>
    </row>
    <row r="202" spans="1:5">
      <c r="A202" s="31">
        <f t="shared" si="2"/>
        <v>199</v>
      </c>
      <c r="B202" s="39" t="s">
        <v>204</v>
      </c>
      <c r="C202" s="34"/>
      <c r="D202" s="39" t="s">
        <v>205</v>
      </c>
      <c r="E202" s="42" t="s">
        <v>378</v>
      </c>
    </row>
    <row r="203" spans="1:5">
      <c r="A203" s="31">
        <f t="shared" si="2"/>
        <v>200</v>
      </c>
      <c r="B203" s="39" t="s">
        <v>206</v>
      </c>
      <c r="C203" s="34"/>
      <c r="D203" s="39" t="s">
        <v>207</v>
      </c>
      <c r="E203" s="42" t="s">
        <v>501</v>
      </c>
    </row>
    <row r="204" spans="1:5">
      <c r="A204" s="31">
        <f t="shared" si="2"/>
        <v>201</v>
      </c>
      <c r="B204" s="39" t="s">
        <v>208</v>
      </c>
      <c r="C204" s="34"/>
      <c r="D204" s="39" t="s">
        <v>209</v>
      </c>
      <c r="E204" s="42" t="s">
        <v>367</v>
      </c>
    </row>
    <row r="205" spans="1:5">
      <c r="A205" s="31">
        <f t="shared" si="2"/>
        <v>202</v>
      </c>
      <c r="B205" s="39" t="s">
        <v>210</v>
      </c>
      <c r="C205" s="34" t="s">
        <v>350</v>
      </c>
      <c r="D205" s="39" t="s">
        <v>550</v>
      </c>
      <c r="E205" s="42" t="s">
        <v>394</v>
      </c>
    </row>
    <row r="206" spans="1:5">
      <c r="A206" s="51">
        <f t="shared" si="2"/>
        <v>203</v>
      </c>
      <c r="B206" s="40"/>
      <c r="C206" s="36" t="s">
        <v>92</v>
      </c>
      <c r="D206" s="40" t="s">
        <v>551</v>
      </c>
      <c r="E206" s="49" t="s">
        <v>366</v>
      </c>
    </row>
    <row r="207" spans="1:5">
      <c r="A207" s="31">
        <f t="shared" si="2"/>
        <v>204</v>
      </c>
      <c r="B207" s="39" t="s">
        <v>211</v>
      </c>
      <c r="C207" s="34" t="s">
        <v>350</v>
      </c>
      <c r="D207" s="39" t="s">
        <v>212</v>
      </c>
      <c r="E207" s="42" t="s">
        <v>367</v>
      </c>
    </row>
    <row r="208" spans="1:5">
      <c r="A208" s="51">
        <f t="shared" si="2"/>
        <v>205</v>
      </c>
      <c r="B208" s="40"/>
      <c r="C208" s="36" t="s">
        <v>92</v>
      </c>
      <c r="D208" s="40" t="s">
        <v>552</v>
      </c>
      <c r="E208" s="49" t="s">
        <v>553</v>
      </c>
    </row>
    <row r="209" spans="1:5" ht="22">
      <c r="A209" s="31">
        <f t="shared" si="2"/>
        <v>206</v>
      </c>
      <c r="B209" s="39" t="s">
        <v>213</v>
      </c>
      <c r="C209" s="34" t="s">
        <v>533</v>
      </c>
      <c r="D209" s="39" t="s">
        <v>554</v>
      </c>
      <c r="E209" s="42" t="s">
        <v>514</v>
      </c>
    </row>
    <row r="210" spans="1:5">
      <c r="A210" s="31">
        <f t="shared" si="2"/>
        <v>207</v>
      </c>
      <c r="B210" s="39" t="s">
        <v>215</v>
      </c>
      <c r="C210" s="34" t="s">
        <v>350</v>
      </c>
      <c r="D210" s="39" t="s">
        <v>555</v>
      </c>
      <c r="E210" s="42" t="s">
        <v>394</v>
      </c>
    </row>
    <row r="211" spans="1:5">
      <c r="A211" s="31">
        <f t="shared" si="2"/>
        <v>208</v>
      </c>
      <c r="B211" s="39" t="s">
        <v>216</v>
      </c>
      <c r="C211" s="34" t="s">
        <v>351</v>
      </c>
      <c r="D211" s="39" t="s">
        <v>214</v>
      </c>
      <c r="E211" s="42" t="s">
        <v>516</v>
      </c>
    </row>
    <row r="212" spans="1:5">
      <c r="A212" s="31">
        <f t="shared" si="2"/>
        <v>209</v>
      </c>
      <c r="B212" s="39" t="s">
        <v>217</v>
      </c>
      <c r="C212" s="34" t="s">
        <v>350</v>
      </c>
      <c r="D212" s="39" t="s">
        <v>585</v>
      </c>
      <c r="E212" s="42" t="s">
        <v>378</v>
      </c>
    </row>
    <row r="213" spans="1:5">
      <c r="A213" s="31">
        <f t="shared" si="2"/>
        <v>210</v>
      </c>
      <c r="B213" s="39" t="s">
        <v>218</v>
      </c>
      <c r="C213" s="34" t="s">
        <v>350</v>
      </c>
      <c r="D213" s="39" t="s">
        <v>219</v>
      </c>
      <c r="E213" s="42" t="s">
        <v>378</v>
      </c>
    </row>
    <row r="214" spans="1:5" ht="33">
      <c r="A214" s="31">
        <f t="shared" ref="A214:A277" si="3">ROW()-3</f>
        <v>211</v>
      </c>
      <c r="B214" s="39" t="s">
        <v>220</v>
      </c>
      <c r="C214" s="34" t="s">
        <v>350</v>
      </c>
      <c r="D214" s="39" t="s">
        <v>586</v>
      </c>
      <c r="E214" s="42" t="s">
        <v>378</v>
      </c>
    </row>
    <row r="215" spans="1:5">
      <c r="A215" s="31">
        <f t="shared" si="3"/>
        <v>212</v>
      </c>
      <c r="B215" s="39" t="s">
        <v>221</v>
      </c>
      <c r="C215" s="34" t="s">
        <v>350</v>
      </c>
      <c r="D215" s="39" t="s">
        <v>222</v>
      </c>
      <c r="E215" s="42" t="s">
        <v>367</v>
      </c>
    </row>
    <row r="216" spans="1:5">
      <c r="A216" s="31">
        <f t="shared" si="3"/>
        <v>213</v>
      </c>
      <c r="B216" s="39" t="s">
        <v>223</v>
      </c>
      <c r="C216" s="34" t="s">
        <v>351</v>
      </c>
      <c r="D216" s="39" t="s">
        <v>214</v>
      </c>
      <c r="E216" s="42" t="s">
        <v>587</v>
      </c>
    </row>
    <row r="217" spans="1:5">
      <c r="A217" s="31">
        <f t="shared" si="3"/>
        <v>214</v>
      </c>
      <c r="B217" s="39" t="s">
        <v>224</v>
      </c>
      <c r="C217" s="34" t="s">
        <v>350</v>
      </c>
      <c r="D217" s="39" t="s">
        <v>225</v>
      </c>
      <c r="E217" s="42" t="s">
        <v>365</v>
      </c>
    </row>
    <row r="218" spans="1:5">
      <c r="A218" s="51">
        <f t="shared" si="3"/>
        <v>215</v>
      </c>
      <c r="B218" s="40" t="s">
        <v>226</v>
      </c>
      <c r="C218" s="36" t="s">
        <v>351</v>
      </c>
      <c r="D218" s="40" t="s">
        <v>214</v>
      </c>
      <c r="E218" s="49" t="s">
        <v>588</v>
      </c>
    </row>
    <row r="219" spans="1:5">
      <c r="A219" s="31">
        <f t="shared" si="3"/>
        <v>216</v>
      </c>
      <c r="B219" s="39" t="s">
        <v>227</v>
      </c>
      <c r="C219" s="34" t="s">
        <v>350</v>
      </c>
      <c r="D219" s="39" t="s">
        <v>228</v>
      </c>
      <c r="E219" s="42" t="s">
        <v>367</v>
      </c>
    </row>
    <row r="220" spans="1:5" ht="231" customHeight="1">
      <c r="A220" s="31">
        <f t="shared" si="3"/>
        <v>217</v>
      </c>
      <c r="B220" s="39" t="s">
        <v>229</v>
      </c>
      <c r="C220" s="34" t="s">
        <v>351</v>
      </c>
      <c r="D220" s="39" t="s">
        <v>584</v>
      </c>
      <c r="E220" s="42" t="s">
        <v>516</v>
      </c>
    </row>
    <row r="221" spans="1:5" ht="12.75" customHeight="1">
      <c r="A221" s="31">
        <f t="shared" si="3"/>
        <v>218</v>
      </c>
      <c r="B221" s="44" t="s">
        <v>556</v>
      </c>
      <c r="C221" s="35" t="s">
        <v>350</v>
      </c>
      <c r="D221" s="39" t="s">
        <v>590</v>
      </c>
      <c r="E221" s="42" t="s">
        <v>367</v>
      </c>
    </row>
    <row r="222" spans="1:5" ht="12.75" customHeight="1">
      <c r="A222" s="31">
        <f t="shared" si="3"/>
        <v>219</v>
      </c>
      <c r="B222" s="44"/>
      <c r="D222" s="39" t="s">
        <v>589</v>
      </c>
      <c r="E222" s="42" t="s">
        <v>485</v>
      </c>
    </row>
    <row r="223" spans="1:5" ht="22">
      <c r="A223" s="51">
        <f t="shared" si="3"/>
        <v>220</v>
      </c>
      <c r="B223" s="52"/>
      <c r="C223" s="53"/>
      <c r="D223" s="51" t="s">
        <v>591</v>
      </c>
      <c r="E223" s="49" t="s">
        <v>486</v>
      </c>
    </row>
    <row r="224" spans="1:5">
      <c r="A224" s="31">
        <f t="shared" si="3"/>
        <v>221</v>
      </c>
      <c r="B224" s="44" t="s">
        <v>557</v>
      </c>
      <c r="C224" s="35" t="s">
        <v>350</v>
      </c>
      <c r="D224" s="39" t="s">
        <v>578</v>
      </c>
      <c r="E224" s="42" t="s">
        <v>394</v>
      </c>
    </row>
    <row r="225" spans="1:5">
      <c r="A225" s="31">
        <f t="shared" si="3"/>
        <v>222</v>
      </c>
      <c r="B225" s="44"/>
      <c r="C225" s="35" t="s">
        <v>92</v>
      </c>
      <c r="D225" s="39" t="s">
        <v>593</v>
      </c>
      <c r="E225" s="42" t="s">
        <v>368</v>
      </c>
    </row>
    <row r="226" spans="1:5">
      <c r="A226" s="31">
        <f t="shared" si="3"/>
        <v>223</v>
      </c>
      <c r="B226" s="44"/>
      <c r="C226" s="35" t="s">
        <v>92</v>
      </c>
      <c r="D226" s="39" t="s">
        <v>594</v>
      </c>
      <c r="E226" s="42" t="s">
        <v>366</v>
      </c>
    </row>
    <row r="227" spans="1:5">
      <c r="A227" s="51">
        <f t="shared" si="3"/>
        <v>224</v>
      </c>
      <c r="B227" s="52"/>
      <c r="C227" s="53" t="s">
        <v>350</v>
      </c>
      <c r="D227" s="40" t="s">
        <v>595</v>
      </c>
      <c r="E227" s="49" t="s">
        <v>592</v>
      </c>
    </row>
    <row r="228" spans="1:5">
      <c r="A228" s="31">
        <f t="shared" si="3"/>
        <v>225</v>
      </c>
      <c r="B228" s="44"/>
      <c r="C228" s="35" t="s">
        <v>350</v>
      </c>
      <c r="D228" s="39" t="s">
        <v>589</v>
      </c>
      <c r="E228" s="42" t="s">
        <v>488</v>
      </c>
    </row>
    <row r="229" spans="1:5" ht="44">
      <c r="A229" s="31">
        <f t="shared" si="3"/>
        <v>226</v>
      </c>
      <c r="B229" s="44" t="s">
        <v>558</v>
      </c>
      <c r="C229" s="35" t="s">
        <v>351</v>
      </c>
      <c r="D229" s="39" t="s">
        <v>596</v>
      </c>
      <c r="E229" s="42" t="s">
        <v>486</v>
      </c>
    </row>
    <row r="230" spans="1:5" ht="22">
      <c r="A230" s="31">
        <f t="shared" si="3"/>
        <v>227</v>
      </c>
      <c r="B230" s="44" t="s">
        <v>559</v>
      </c>
      <c r="C230" s="35" t="s">
        <v>350</v>
      </c>
      <c r="D230" s="39" t="s">
        <v>597</v>
      </c>
      <c r="E230" s="42" t="s">
        <v>367</v>
      </c>
    </row>
    <row r="231" spans="1:5" ht="22">
      <c r="A231" s="31">
        <f t="shared" si="3"/>
        <v>228</v>
      </c>
      <c r="B231" s="44" t="s">
        <v>560</v>
      </c>
      <c r="C231" s="35" t="s">
        <v>350</v>
      </c>
      <c r="D231" s="39" t="s">
        <v>579</v>
      </c>
      <c r="E231" s="42" t="s">
        <v>367</v>
      </c>
    </row>
    <row r="232" spans="1:5">
      <c r="A232" s="31">
        <f t="shared" si="3"/>
        <v>229</v>
      </c>
      <c r="B232" s="44" t="s">
        <v>561</v>
      </c>
      <c r="C232" s="35" t="s">
        <v>350</v>
      </c>
      <c r="D232" s="39" t="s">
        <v>562</v>
      </c>
      <c r="E232" s="42" t="s">
        <v>378</v>
      </c>
    </row>
    <row r="233" spans="1:5">
      <c r="A233" s="31">
        <f t="shared" si="3"/>
        <v>230</v>
      </c>
      <c r="B233" s="44" t="s">
        <v>563</v>
      </c>
      <c r="C233" s="35" t="s">
        <v>92</v>
      </c>
      <c r="D233" s="39" t="s">
        <v>598</v>
      </c>
      <c r="E233" s="42" t="s">
        <v>599</v>
      </c>
    </row>
    <row r="234" spans="1:5">
      <c r="A234" s="31">
        <f t="shared" si="3"/>
        <v>231</v>
      </c>
      <c r="B234" s="44" t="s">
        <v>564</v>
      </c>
      <c r="C234" s="35" t="s">
        <v>350</v>
      </c>
      <c r="D234" s="39" t="s">
        <v>600</v>
      </c>
      <c r="E234" s="42" t="s">
        <v>365</v>
      </c>
    </row>
    <row r="235" spans="1:5">
      <c r="A235" s="31">
        <f t="shared" si="3"/>
        <v>232</v>
      </c>
      <c r="B235" s="44"/>
      <c r="C235" s="35" t="s">
        <v>350</v>
      </c>
      <c r="D235" s="39" t="s">
        <v>601</v>
      </c>
      <c r="E235" s="42" t="s">
        <v>602</v>
      </c>
    </row>
    <row r="236" spans="1:5">
      <c r="A236" s="31">
        <f t="shared" si="3"/>
        <v>233</v>
      </c>
      <c r="B236" s="44"/>
      <c r="C236" s="35" t="s">
        <v>351</v>
      </c>
      <c r="D236" s="39" t="s">
        <v>551</v>
      </c>
      <c r="E236" s="42" t="s">
        <v>603</v>
      </c>
    </row>
    <row r="237" spans="1:5">
      <c r="A237" s="51">
        <f t="shared" si="3"/>
        <v>234</v>
      </c>
      <c r="B237" s="52" t="s">
        <v>565</v>
      </c>
      <c r="C237" s="53" t="s">
        <v>350</v>
      </c>
      <c r="D237" s="40" t="s">
        <v>566</v>
      </c>
      <c r="E237" s="49" t="s">
        <v>604</v>
      </c>
    </row>
    <row r="238" spans="1:5">
      <c r="A238" s="31">
        <f t="shared" si="3"/>
        <v>235</v>
      </c>
      <c r="B238" s="44" t="s">
        <v>567</v>
      </c>
      <c r="C238" s="35" t="s">
        <v>350</v>
      </c>
      <c r="D238" s="39" t="s">
        <v>568</v>
      </c>
      <c r="E238" s="42" t="s">
        <v>394</v>
      </c>
    </row>
    <row r="239" spans="1:5">
      <c r="A239" s="51">
        <f t="shared" si="3"/>
        <v>236</v>
      </c>
      <c r="B239" s="52" t="s">
        <v>569</v>
      </c>
      <c r="C239" s="53" t="s">
        <v>92</v>
      </c>
      <c r="D239" s="40" t="s">
        <v>551</v>
      </c>
      <c r="E239" s="49" t="s">
        <v>366</v>
      </c>
    </row>
    <row r="240" spans="1:5">
      <c r="A240" s="31">
        <f t="shared" si="3"/>
        <v>237</v>
      </c>
      <c r="B240" s="44"/>
      <c r="D240" s="39" t="s">
        <v>606</v>
      </c>
    </row>
    <row r="241" spans="1:6">
      <c r="A241" s="31">
        <f t="shared" si="3"/>
        <v>238</v>
      </c>
      <c r="B241" s="44" t="s">
        <v>570</v>
      </c>
      <c r="C241" s="35" t="s">
        <v>350</v>
      </c>
      <c r="D241" s="39" t="s">
        <v>571</v>
      </c>
      <c r="E241" s="42" t="s">
        <v>394</v>
      </c>
    </row>
    <row r="242" spans="1:6">
      <c r="A242" s="31">
        <f t="shared" si="3"/>
        <v>239</v>
      </c>
      <c r="B242" s="44" t="s">
        <v>572</v>
      </c>
      <c r="D242" s="39" t="s">
        <v>573</v>
      </c>
    </row>
    <row r="243" spans="1:6">
      <c r="A243" s="31">
        <f t="shared" si="3"/>
        <v>240</v>
      </c>
      <c r="B243" s="44" t="s">
        <v>574</v>
      </c>
      <c r="C243" s="35" t="s">
        <v>350</v>
      </c>
      <c r="D243" s="39" t="s">
        <v>608</v>
      </c>
      <c r="E243" s="42" t="s">
        <v>394</v>
      </c>
    </row>
    <row r="244" spans="1:6">
      <c r="A244" s="51">
        <f t="shared" si="3"/>
        <v>241</v>
      </c>
      <c r="B244" s="52"/>
      <c r="C244" s="53" t="s">
        <v>351</v>
      </c>
      <c r="D244" s="40" t="s">
        <v>607</v>
      </c>
      <c r="E244" s="49" t="s">
        <v>454</v>
      </c>
    </row>
    <row r="245" spans="1:6">
      <c r="A245" s="31">
        <f t="shared" si="3"/>
        <v>242</v>
      </c>
      <c r="B245" s="44"/>
      <c r="C245" s="35" t="s">
        <v>350</v>
      </c>
      <c r="D245" s="39" t="s">
        <v>615</v>
      </c>
      <c r="E245" s="42" t="s">
        <v>364</v>
      </c>
    </row>
    <row r="246" spans="1:6" ht="44">
      <c r="A246" s="31">
        <f t="shared" si="3"/>
        <v>243</v>
      </c>
      <c r="B246" s="44" t="s">
        <v>575</v>
      </c>
      <c r="C246" s="35" t="s">
        <v>533</v>
      </c>
      <c r="D246" s="39" t="s">
        <v>580</v>
      </c>
      <c r="E246" s="42" t="s">
        <v>514</v>
      </c>
    </row>
    <row r="247" spans="1:6">
      <c r="A247" s="31">
        <f t="shared" si="3"/>
        <v>244</v>
      </c>
      <c r="B247" s="44" t="s">
        <v>576</v>
      </c>
      <c r="C247" s="35" t="s">
        <v>350</v>
      </c>
      <c r="D247" s="39" t="s">
        <v>614</v>
      </c>
      <c r="E247" s="42" t="s">
        <v>605</v>
      </c>
    </row>
    <row r="248" spans="1:6" ht="154">
      <c r="A248" s="31">
        <f t="shared" si="3"/>
        <v>245</v>
      </c>
      <c r="B248" s="44" t="s">
        <v>577</v>
      </c>
      <c r="C248" s="35" t="s">
        <v>533</v>
      </c>
      <c r="D248" s="39" t="s">
        <v>581</v>
      </c>
      <c r="E248" s="42" t="s">
        <v>514</v>
      </c>
    </row>
    <row r="249" spans="1:6">
      <c r="A249" s="31">
        <f t="shared" si="3"/>
        <v>246</v>
      </c>
      <c r="B249" s="44"/>
      <c r="D249" s="39" t="s">
        <v>610</v>
      </c>
    </row>
    <row r="250" spans="1:6">
      <c r="A250" s="31">
        <f t="shared" si="3"/>
        <v>247</v>
      </c>
      <c r="B250" s="44" t="s">
        <v>231</v>
      </c>
      <c r="C250" s="35" t="s">
        <v>350</v>
      </c>
      <c r="D250" s="39" t="s">
        <v>613</v>
      </c>
      <c r="E250" s="42" t="s">
        <v>394</v>
      </c>
    </row>
    <row r="251" spans="1:6" ht="110">
      <c r="A251" s="31">
        <f t="shared" si="3"/>
        <v>248</v>
      </c>
      <c r="B251" s="44" t="s">
        <v>232</v>
      </c>
      <c r="C251" s="35" t="s">
        <v>691</v>
      </c>
      <c r="D251" s="39" t="s">
        <v>582</v>
      </c>
      <c r="E251" s="42" t="s">
        <v>514</v>
      </c>
      <c r="F251" s="3" t="s">
        <v>623</v>
      </c>
    </row>
    <row r="252" spans="1:6">
      <c r="A252" s="31">
        <f t="shared" si="3"/>
        <v>249</v>
      </c>
      <c r="B252" s="39" t="s">
        <v>233</v>
      </c>
      <c r="C252" s="34" t="s">
        <v>350</v>
      </c>
      <c r="D252" s="39" t="s">
        <v>612</v>
      </c>
      <c r="E252" s="42" t="s">
        <v>367</v>
      </c>
    </row>
    <row r="253" spans="1:6" ht="55">
      <c r="A253" s="31">
        <f t="shared" si="3"/>
        <v>250</v>
      </c>
      <c r="B253" s="39" t="s">
        <v>234</v>
      </c>
      <c r="C253" s="34" t="s">
        <v>351</v>
      </c>
      <c r="D253" s="39" t="s">
        <v>583</v>
      </c>
      <c r="E253" s="42" t="s">
        <v>692</v>
      </c>
      <c r="F253" s="2" t="s">
        <v>619</v>
      </c>
    </row>
    <row r="254" spans="1:6" ht="15" customHeight="1">
      <c r="A254" s="31">
        <f t="shared" si="3"/>
        <v>251</v>
      </c>
      <c r="B254" s="39" t="s">
        <v>235</v>
      </c>
      <c r="C254" s="34" t="s">
        <v>352</v>
      </c>
      <c r="D254" s="39" t="s">
        <v>620</v>
      </c>
      <c r="E254" s="42" t="s">
        <v>380</v>
      </c>
      <c r="F254" s="64" t="s">
        <v>618</v>
      </c>
    </row>
    <row r="255" spans="1:6" ht="22">
      <c r="A255" s="31">
        <f t="shared" si="3"/>
        <v>252</v>
      </c>
      <c r="B255" s="39" t="s">
        <v>236</v>
      </c>
      <c r="C255" s="34" t="s">
        <v>351</v>
      </c>
      <c r="D255" s="39" t="s">
        <v>611</v>
      </c>
      <c r="F255" s="64"/>
    </row>
    <row r="256" spans="1:6" ht="15" customHeight="1">
      <c r="A256" s="31">
        <f t="shared" si="3"/>
        <v>253</v>
      </c>
      <c r="B256" s="39" t="s">
        <v>237</v>
      </c>
      <c r="C256" s="34" t="s">
        <v>350</v>
      </c>
      <c r="D256" s="39" t="s">
        <v>616</v>
      </c>
      <c r="E256" s="42" t="s">
        <v>367</v>
      </c>
      <c r="F256" s="64"/>
    </row>
    <row r="257" spans="1:6" ht="16.5" customHeight="1">
      <c r="A257" s="31">
        <f t="shared" si="3"/>
        <v>254</v>
      </c>
      <c r="B257" s="39" t="s">
        <v>238</v>
      </c>
      <c r="C257" s="34" t="s">
        <v>351</v>
      </c>
      <c r="D257" s="39" t="s">
        <v>230</v>
      </c>
      <c r="F257" s="64"/>
    </row>
    <row r="258" spans="1:6" ht="15" customHeight="1">
      <c r="A258" s="31">
        <f t="shared" si="3"/>
        <v>255</v>
      </c>
      <c r="B258" s="39" t="s">
        <v>239</v>
      </c>
      <c r="C258" s="34" t="s">
        <v>350</v>
      </c>
      <c r="D258" s="39" t="s">
        <v>617</v>
      </c>
      <c r="E258" s="42" t="s">
        <v>367</v>
      </c>
      <c r="F258" s="64"/>
    </row>
    <row r="259" spans="1:6" ht="15" customHeight="1">
      <c r="A259" s="31">
        <f t="shared" si="3"/>
        <v>256</v>
      </c>
      <c r="B259" s="39" t="s">
        <v>240</v>
      </c>
      <c r="C259" s="34" t="s">
        <v>351</v>
      </c>
      <c r="D259" s="39" t="s">
        <v>241</v>
      </c>
      <c r="F259" s="64"/>
    </row>
    <row r="260" spans="1:6" ht="15" customHeight="1">
      <c r="A260" s="51">
        <f t="shared" si="3"/>
        <v>257</v>
      </c>
      <c r="B260" s="40" t="s">
        <v>242</v>
      </c>
      <c r="C260" s="36" t="s">
        <v>350</v>
      </c>
      <c r="D260" s="40" t="s">
        <v>225</v>
      </c>
      <c r="E260" s="49" t="s">
        <v>425</v>
      </c>
      <c r="F260" s="64"/>
    </row>
    <row r="261" spans="1:6" ht="22">
      <c r="A261" s="31">
        <f t="shared" si="3"/>
        <v>258</v>
      </c>
      <c r="B261" s="39" t="s">
        <v>243</v>
      </c>
      <c r="C261" s="34" t="s">
        <v>351</v>
      </c>
      <c r="D261" s="39" t="s">
        <v>621</v>
      </c>
      <c r="F261" s="64"/>
    </row>
    <row r="262" spans="1:6" ht="33">
      <c r="A262" s="31">
        <f t="shared" si="3"/>
        <v>259</v>
      </c>
      <c r="B262" s="39" t="s">
        <v>244</v>
      </c>
      <c r="C262" s="34" t="s">
        <v>350</v>
      </c>
      <c r="D262" s="39" t="s">
        <v>622</v>
      </c>
      <c r="E262" s="42" t="s">
        <v>378</v>
      </c>
    </row>
    <row r="263" spans="1:6" ht="22">
      <c r="A263" s="31">
        <f t="shared" si="3"/>
        <v>260</v>
      </c>
      <c r="B263" s="39" t="s">
        <v>245</v>
      </c>
      <c r="C263" s="34"/>
      <c r="D263" s="39" t="s">
        <v>246</v>
      </c>
      <c r="E263" s="42" t="s">
        <v>367</v>
      </c>
    </row>
    <row r="264" spans="1:6">
      <c r="A264" s="51">
        <f t="shared" si="3"/>
        <v>261</v>
      </c>
      <c r="B264" s="40" t="s">
        <v>247</v>
      </c>
      <c r="C264" s="36" t="s">
        <v>92</v>
      </c>
      <c r="D264" s="40" t="s">
        <v>551</v>
      </c>
      <c r="E264" s="49" t="s">
        <v>366</v>
      </c>
    </row>
    <row r="265" spans="1:6">
      <c r="A265" s="31">
        <f t="shared" si="3"/>
        <v>262</v>
      </c>
      <c r="B265" s="39" t="s">
        <v>248</v>
      </c>
      <c r="C265" s="34" t="s">
        <v>350</v>
      </c>
      <c r="D265" s="39" t="s">
        <v>256</v>
      </c>
      <c r="E265" s="42" t="s">
        <v>378</v>
      </c>
    </row>
    <row r="266" spans="1:6">
      <c r="A266" s="31">
        <f t="shared" si="3"/>
        <v>263</v>
      </c>
      <c r="B266" s="39" t="s">
        <v>249</v>
      </c>
      <c r="C266" s="34" t="s">
        <v>350</v>
      </c>
      <c r="D266" s="39" t="s">
        <v>250</v>
      </c>
      <c r="E266" s="42" t="s">
        <v>362</v>
      </c>
    </row>
    <row r="267" spans="1:6">
      <c r="A267" s="31">
        <f t="shared" si="3"/>
        <v>264</v>
      </c>
      <c r="B267" s="39" t="s">
        <v>251</v>
      </c>
      <c r="C267" s="34" t="s">
        <v>350</v>
      </c>
      <c r="D267" s="39" t="s">
        <v>252</v>
      </c>
      <c r="E267" s="42" t="s">
        <v>367</v>
      </c>
    </row>
    <row r="268" spans="1:6">
      <c r="A268" s="31">
        <f t="shared" si="3"/>
        <v>265</v>
      </c>
      <c r="B268" s="39" t="s">
        <v>253</v>
      </c>
      <c r="C268" s="34" t="s">
        <v>350</v>
      </c>
      <c r="D268" s="39" t="s">
        <v>254</v>
      </c>
      <c r="E268" s="42" t="s">
        <v>367</v>
      </c>
    </row>
    <row r="269" spans="1:6">
      <c r="A269" s="31">
        <f t="shared" si="3"/>
        <v>266</v>
      </c>
      <c r="B269" s="39" t="s">
        <v>255</v>
      </c>
      <c r="C269" s="34" t="s">
        <v>351</v>
      </c>
      <c r="D269" s="39" t="s">
        <v>631</v>
      </c>
      <c r="E269" s="42" t="s">
        <v>515</v>
      </c>
    </row>
    <row r="270" spans="1:6">
      <c r="A270" s="31">
        <f t="shared" si="3"/>
        <v>267</v>
      </c>
      <c r="B270" s="39" t="s">
        <v>257</v>
      </c>
      <c r="C270" s="34" t="s">
        <v>350</v>
      </c>
      <c r="D270" s="39" t="s">
        <v>258</v>
      </c>
      <c r="E270" s="42" t="s">
        <v>367</v>
      </c>
    </row>
    <row r="271" spans="1:6">
      <c r="A271" s="51">
        <f t="shared" si="3"/>
        <v>268</v>
      </c>
      <c r="B271" s="40"/>
      <c r="C271" s="36" t="s">
        <v>351</v>
      </c>
      <c r="D271" s="40" t="s">
        <v>624</v>
      </c>
      <c r="E271" s="49" t="s">
        <v>458</v>
      </c>
    </row>
    <row r="272" spans="1:6">
      <c r="A272" s="31">
        <f t="shared" si="3"/>
        <v>269</v>
      </c>
      <c r="B272" s="72" t="s">
        <v>259</v>
      </c>
      <c r="C272" s="34" t="s">
        <v>350</v>
      </c>
      <c r="D272" s="39" t="s">
        <v>260</v>
      </c>
      <c r="E272" s="42" t="s">
        <v>367</v>
      </c>
    </row>
    <row r="273" spans="1:5">
      <c r="A273" s="31">
        <f t="shared" si="3"/>
        <v>270</v>
      </c>
      <c r="B273" s="72"/>
      <c r="C273" s="34" t="s">
        <v>351</v>
      </c>
      <c r="D273" s="39" t="s">
        <v>24</v>
      </c>
      <c r="E273" s="42" t="s">
        <v>379</v>
      </c>
    </row>
    <row r="274" spans="1:5">
      <c r="A274" s="31">
        <f t="shared" si="3"/>
        <v>271</v>
      </c>
      <c r="B274" s="68" t="s">
        <v>261</v>
      </c>
      <c r="C274" s="34" t="s">
        <v>350</v>
      </c>
      <c r="D274" s="39" t="s">
        <v>262</v>
      </c>
      <c r="E274" s="42" t="s">
        <v>453</v>
      </c>
    </row>
    <row r="275" spans="1:5">
      <c r="A275" s="51">
        <f t="shared" si="3"/>
        <v>272</v>
      </c>
      <c r="B275" s="69"/>
      <c r="C275" s="36" t="s">
        <v>351</v>
      </c>
      <c r="D275" s="40" t="s">
        <v>263</v>
      </c>
      <c r="E275" s="49" t="s">
        <v>379</v>
      </c>
    </row>
    <row r="276" spans="1:5">
      <c r="A276" s="31">
        <f t="shared" si="3"/>
        <v>273</v>
      </c>
      <c r="B276" s="39" t="s">
        <v>264</v>
      </c>
      <c r="C276" s="34" t="s">
        <v>351</v>
      </c>
      <c r="D276" s="39" t="s">
        <v>631</v>
      </c>
      <c r="E276" s="42" t="s">
        <v>516</v>
      </c>
    </row>
    <row r="277" spans="1:5">
      <c r="A277" s="31">
        <f t="shared" si="3"/>
        <v>274</v>
      </c>
      <c r="B277" s="39" t="s">
        <v>265</v>
      </c>
      <c r="C277" s="34" t="s">
        <v>350</v>
      </c>
      <c r="D277" s="39" t="s">
        <v>625</v>
      </c>
      <c r="E277" s="42" t="s">
        <v>367</v>
      </c>
    </row>
    <row r="278" spans="1:5">
      <c r="A278" s="51">
        <f t="shared" ref="A278:A341" si="4">ROW()-3</f>
        <v>275</v>
      </c>
      <c r="B278" s="40"/>
      <c r="C278" s="36" t="s">
        <v>92</v>
      </c>
      <c r="D278" s="40" t="s">
        <v>626</v>
      </c>
      <c r="E278" s="49" t="s">
        <v>630</v>
      </c>
    </row>
    <row r="279" spans="1:5">
      <c r="A279" s="31">
        <f t="shared" si="4"/>
        <v>276</v>
      </c>
      <c r="B279" s="39" t="s">
        <v>266</v>
      </c>
      <c r="C279" s="34" t="s">
        <v>351</v>
      </c>
      <c r="D279" s="39" t="s">
        <v>631</v>
      </c>
      <c r="E279" s="42" t="s">
        <v>516</v>
      </c>
    </row>
    <row r="280" spans="1:5">
      <c r="A280" s="31">
        <f t="shared" si="4"/>
        <v>277</v>
      </c>
      <c r="B280" s="68" t="s">
        <v>267</v>
      </c>
      <c r="C280" s="34" t="s">
        <v>350</v>
      </c>
      <c r="D280" s="39" t="s">
        <v>268</v>
      </c>
      <c r="E280" s="42" t="s">
        <v>394</v>
      </c>
    </row>
    <row r="281" spans="1:5">
      <c r="A281" s="31">
        <f t="shared" si="4"/>
        <v>278</v>
      </c>
      <c r="B281" s="68"/>
      <c r="C281" s="34" t="s">
        <v>92</v>
      </c>
      <c r="D281" s="39" t="s">
        <v>269</v>
      </c>
      <c r="E281" s="42" t="s">
        <v>401</v>
      </c>
    </row>
    <row r="282" spans="1:5">
      <c r="A282" s="51">
        <f t="shared" si="4"/>
        <v>279</v>
      </c>
      <c r="B282" s="69"/>
      <c r="C282" s="36" t="s">
        <v>350</v>
      </c>
      <c r="D282" s="40" t="s">
        <v>270</v>
      </c>
      <c r="E282" s="49" t="s">
        <v>382</v>
      </c>
    </row>
    <row r="283" spans="1:5">
      <c r="A283" s="31">
        <f t="shared" si="4"/>
        <v>280</v>
      </c>
      <c r="B283" s="39" t="s">
        <v>271</v>
      </c>
      <c r="C283" s="34" t="s">
        <v>350</v>
      </c>
      <c r="D283" s="39" t="s">
        <v>272</v>
      </c>
      <c r="E283" s="42" t="s">
        <v>378</v>
      </c>
    </row>
    <row r="284" spans="1:5">
      <c r="A284" s="31">
        <f t="shared" si="4"/>
        <v>281</v>
      </c>
      <c r="B284" s="39"/>
      <c r="C284" s="34" t="s">
        <v>351</v>
      </c>
      <c r="D284" s="39" t="s">
        <v>632</v>
      </c>
    </row>
    <row r="285" spans="1:5">
      <c r="A285" s="31">
        <f t="shared" si="4"/>
        <v>282</v>
      </c>
      <c r="B285" s="39" t="s">
        <v>273</v>
      </c>
      <c r="C285" s="34" t="s">
        <v>350</v>
      </c>
      <c r="D285" s="39" t="s">
        <v>274</v>
      </c>
      <c r="E285" s="42" t="s">
        <v>394</v>
      </c>
    </row>
    <row r="286" spans="1:5">
      <c r="A286" s="31">
        <f t="shared" si="4"/>
        <v>283</v>
      </c>
      <c r="B286" s="39" t="s">
        <v>275</v>
      </c>
      <c r="C286" s="34" t="s">
        <v>350</v>
      </c>
      <c r="D286" s="39" t="s">
        <v>627</v>
      </c>
      <c r="E286" s="42" t="s">
        <v>394</v>
      </c>
    </row>
    <row r="287" spans="1:5">
      <c r="A287" s="31">
        <f t="shared" si="4"/>
        <v>284</v>
      </c>
      <c r="B287" s="39"/>
      <c r="C287" s="34" t="s">
        <v>350</v>
      </c>
      <c r="D287" s="39" t="s">
        <v>628</v>
      </c>
      <c r="E287" s="42" t="s">
        <v>367</v>
      </c>
    </row>
    <row r="288" spans="1:5">
      <c r="A288" s="31">
        <f t="shared" si="4"/>
        <v>285</v>
      </c>
      <c r="B288" s="39"/>
      <c r="C288" s="34" t="s">
        <v>350</v>
      </c>
      <c r="D288" s="39" t="s">
        <v>633</v>
      </c>
    </row>
    <row r="289" spans="1:5">
      <c r="A289" s="31">
        <f t="shared" si="4"/>
        <v>286</v>
      </c>
      <c r="B289" s="39" t="s">
        <v>276</v>
      </c>
      <c r="C289" s="34" t="s">
        <v>350</v>
      </c>
      <c r="D289" s="39" t="s">
        <v>277</v>
      </c>
      <c r="E289" s="42" t="s">
        <v>367</v>
      </c>
    </row>
    <row r="290" spans="1:5">
      <c r="A290" s="51">
        <f t="shared" si="4"/>
        <v>287</v>
      </c>
      <c r="B290" s="40" t="s">
        <v>278</v>
      </c>
      <c r="C290" s="36" t="s">
        <v>350</v>
      </c>
      <c r="D290" s="40" t="s">
        <v>279</v>
      </c>
      <c r="E290" s="49" t="s">
        <v>399</v>
      </c>
    </row>
    <row r="291" spans="1:5" ht="55">
      <c r="A291" s="31">
        <f t="shared" si="4"/>
        <v>288</v>
      </c>
      <c r="B291" s="39" t="s">
        <v>280</v>
      </c>
      <c r="C291" s="34" t="s">
        <v>350</v>
      </c>
      <c r="D291" s="39" t="s">
        <v>634</v>
      </c>
      <c r="E291" s="42" t="s">
        <v>485</v>
      </c>
    </row>
    <row r="292" spans="1:5">
      <c r="A292" s="31">
        <f t="shared" si="4"/>
        <v>289</v>
      </c>
      <c r="B292" s="39"/>
      <c r="C292" s="34" t="s">
        <v>350</v>
      </c>
      <c r="D292" s="39" t="s">
        <v>635</v>
      </c>
      <c r="E292" s="42" t="s">
        <v>501</v>
      </c>
    </row>
    <row r="293" spans="1:5">
      <c r="A293" s="31">
        <f t="shared" si="4"/>
        <v>290</v>
      </c>
      <c r="B293" s="39" t="s">
        <v>281</v>
      </c>
      <c r="C293" s="34" t="s">
        <v>350</v>
      </c>
      <c r="D293" s="39" t="s">
        <v>282</v>
      </c>
      <c r="E293" s="42" t="s">
        <v>394</v>
      </c>
    </row>
    <row r="294" spans="1:5">
      <c r="A294" s="31">
        <f t="shared" si="4"/>
        <v>291</v>
      </c>
      <c r="B294" s="39" t="s">
        <v>283</v>
      </c>
      <c r="C294" s="34" t="s">
        <v>350</v>
      </c>
      <c r="D294" s="39" t="s">
        <v>284</v>
      </c>
      <c r="E294" s="42" t="s">
        <v>367</v>
      </c>
    </row>
    <row r="295" spans="1:5">
      <c r="A295" s="31">
        <f t="shared" si="4"/>
        <v>292</v>
      </c>
      <c r="B295" s="39"/>
      <c r="C295" s="34" t="s">
        <v>350</v>
      </c>
      <c r="D295" s="39" t="s">
        <v>636</v>
      </c>
      <c r="E295" s="42" t="s">
        <v>387</v>
      </c>
    </row>
    <row r="296" spans="1:5">
      <c r="A296" s="51">
        <f t="shared" si="4"/>
        <v>293</v>
      </c>
      <c r="B296" s="40"/>
      <c r="C296" s="36" t="s">
        <v>92</v>
      </c>
      <c r="D296" s="40" t="s">
        <v>637</v>
      </c>
      <c r="E296" s="49" t="s">
        <v>401</v>
      </c>
    </row>
    <row r="297" spans="1:5">
      <c r="A297" s="31">
        <f t="shared" si="4"/>
        <v>294</v>
      </c>
      <c r="B297" s="39" t="s">
        <v>285</v>
      </c>
      <c r="C297" s="34" t="s">
        <v>350</v>
      </c>
      <c r="D297" s="39" t="s">
        <v>286</v>
      </c>
      <c r="E297" s="42" t="s">
        <v>378</v>
      </c>
    </row>
    <row r="298" spans="1:5">
      <c r="A298" s="31">
        <f t="shared" si="4"/>
        <v>295</v>
      </c>
      <c r="B298" s="39" t="s">
        <v>287</v>
      </c>
      <c r="C298" s="34" t="s">
        <v>350</v>
      </c>
      <c r="D298" s="39" t="s">
        <v>288</v>
      </c>
      <c r="E298" s="42" t="s">
        <v>378</v>
      </c>
    </row>
    <row r="299" spans="1:5">
      <c r="A299" s="31">
        <f t="shared" si="4"/>
        <v>296</v>
      </c>
      <c r="B299" s="39" t="s">
        <v>289</v>
      </c>
      <c r="C299" s="34" t="s">
        <v>350</v>
      </c>
      <c r="D299" s="39" t="s">
        <v>290</v>
      </c>
      <c r="E299" s="42" t="s">
        <v>362</v>
      </c>
    </row>
    <row r="300" spans="1:5">
      <c r="A300" s="31">
        <f t="shared" si="4"/>
        <v>297</v>
      </c>
      <c r="B300" s="39" t="s">
        <v>291</v>
      </c>
      <c r="C300" s="34" t="s">
        <v>350</v>
      </c>
      <c r="D300" s="39" t="s">
        <v>292</v>
      </c>
      <c r="E300" s="42" t="s">
        <v>394</v>
      </c>
    </row>
    <row r="301" spans="1:5">
      <c r="A301" s="31">
        <f t="shared" si="4"/>
        <v>298</v>
      </c>
      <c r="B301" s="39" t="s">
        <v>293</v>
      </c>
      <c r="C301" s="34" t="s">
        <v>350</v>
      </c>
      <c r="D301" s="39" t="s">
        <v>294</v>
      </c>
      <c r="E301" s="42" t="s">
        <v>394</v>
      </c>
    </row>
    <row r="302" spans="1:5">
      <c r="A302" s="31">
        <f t="shared" si="4"/>
        <v>299</v>
      </c>
      <c r="B302" s="40"/>
      <c r="C302" s="36" t="s">
        <v>92</v>
      </c>
      <c r="D302" s="40" t="s">
        <v>638</v>
      </c>
      <c r="E302" s="49" t="s">
        <v>398</v>
      </c>
    </row>
    <row r="303" spans="1:5">
      <c r="A303" s="31">
        <f t="shared" si="4"/>
        <v>300</v>
      </c>
      <c r="B303" s="39" t="s">
        <v>295</v>
      </c>
      <c r="C303" s="34" t="s">
        <v>350</v>
      </c>
      <c r="D303" s="39" t="s">
        <v>296</v>
      </c>
      <c r="E303" s="42" t="s">
        <v>399</v>
      </c>
    </row>
    <row r="304" spans="1:5">
      <c r="A304" s="31">
        <f t="shared" si="4"/>
        <v>301</v>
      </c>
      <c r="B304" s="41"/>
      <c r="C304" s="37" t="s">
        <v>92</v>
      </c>
      <c r="D304" s="41" t="s">
        <v>639</v>
      </c>
      <c r="E304" s="50" t="s">
        <v>366</v>
      </c>
    </row>
    <row r="305" spans="1:5">
      <c r="A305" s="31">
        <f t="shared" si="4"/>
        <v>302</v>
      </c>
      <c r="B305" s="40" t="s">
        <v>297</v>
      </c>
      <c r="C305" s="36" t="s">
        <v>350</v>
      </c>
      <c r="D305" s="40" t="s">
        <v>298</v>
      </c>
      <c r="E305" s="49" t="s">
        <v>453</v>
      </c>
    </row>
    <row r="306" spans="1:5">
      <c r="A306" s="31">
        <f t="shared" si="4"/>
        <v>303</v>
      </c>
      <c r="B306" s="41"/>
      <c r="C306" s="37" t="s">
        <v>350</v>
      </c>
      <c r="D306" s="41" t="s">
        <v>640</v>
      </c>
      <c r="E306" s="50" t="s">
        <v>488</v>
      </c>
    </row>
    <row r="307" spans="1:5" ht="55">
      <c r="A307" s="31">
        <f t="shared" si="4"/>
        <v>304</v>
      </c>
      <c r="B307" s="39" t="s">
        <v>299</v>
      </c>
      <c r="C307" s="34" t="s">
        <v>402</v>
      </c>
      <c r="D307" s="39" t="s">
        <v>642</v>
      </c>
      <c r="E307" s="42" t="s">
        <v>514</v>
      </c>
    </row>
    <row r="308" spans="1:5">
      <c r="A308" s="31">
        <f t="shared" si="4"/>
        <v>305</v>
      </c>
      <c r="B308" s="39" t="s">
        <v>300</v>
      </c>
      <c r="C308" s="34" t="s">
        <v>92</v>
      </c>
      <c r="D308" s="39" t="s">
        <v>641</v>
      </c>
      <c r="E308" s="42" t="s">
        <v>353</v>
      </c>
    </row>
    <row r="309" spans="1:5">
      <c r="A309" s="31">
        <f t="shared" si="4"/>
        <v>306</v>
      </c>
      <c r="B309" s="39" t="s">
        <v>301</v>
      </c>
      <c r="C309" s="34" t="s">
        <v>350</v>
      </c>
      <c r="D309" s="39" t="s">
        <v>356</v>
      </c>
      <c r="E309" s="42" t="s">
        <v>609</v>
      </c>
    </row>
    <row r="310" spans="1:5">
      <c r="A310" s="31">
        <f t="shared" si="4"/>
        <v>307</v>
      </c>
      <c r="B310" s="39"/>
      <c r="C310" s="34" t="s">
        <v>92</v>
      </c>
      <c r="D310" s="39" t="s">
        <v>355</v>
      </c>
      <c r="E310" s="42" t="s">
        <v>363</v>
      </c>
    </row>
    <row r="311" spans="1:5">
      <c r="A311" s="51">
        <f t="shared" si="4"/>
        <v>308</v>
      </c>
      <c r="B311" s="40"/>
      <c r="C311" s="36" t="s">
        <v>350</v>
      </c>
      <c r="D311" s="40" t="s">
        <v>354</v>
      </c>
      <c r="E311" s="49" t="s">
        <v>364</v>
      </c>
    </row>
    <row r="312" spans="1:5" ht="66">
      <c r="A312" s="31">
        <f t="shared" si="4"/>
        <v>309</v>
      </c>
      <c r="B312" s="39" t="s">
        <v>302</v>
      </c>
      <c r="C312" s="34"/>
      <c r="D312" s="39" t="s">
        <v>643</v>
      </c>
      <c r="E312" s="42" t="s">
        <v>514</v>
      </c>
    </row>
    <row r="313" spans="1:5">
      <c r="A313" s="31">
        <f t="shared" si="4"/>
        <v>310</v>
      </c>
      <c r="B313" s="39"/>
      <c r="C313" s="34" t="s">
        <v>350</v>
      </c>
      <c r="D313" s="39" t="s">
        <v>644</v>
      </c>
      <c r="E313" s="42" t="s">
        <v>488</v>
      </c>
    </row>
    <row r="314" spans="1:5">
      <c r="A314" s="31">
        <f t="shared" si="4"/>
        <v>311</v>
      </c>
      <c r="B314" s="39"/>
      <c r="C314" s="34" t="s">
        <v>350</v>
      </c>
      <c r="D314" s="39" t="s">
        <v>645</v>
      </c>
      <c r="E314" s="42" t="s">
        <v>394</v>
      </c>
    </row>
    <row r="315" spans="1:5">
      <c r="A315" s="31">
        <f t="shared" si="4"/>
        <v>312</v>
      </c>
      <c r="B315" s="41"/>
      <c r="C315" s="36" t="s">
        <v>351</v>
      </c>
      <c r="D315" s="40" t="s">
        <v>646</v>
      </c>
      <c r="E315" s="49" t="s">
        <v>647</v>
      </c>
    </row>
    <row r="316" spans="1:5">
      <c r="A316" s="54">
        <f t="shared" si="4"/>
        <v>313</v>
      </c>
      <c r="B316" s="55"/>
      <c r="C316" s="34" t="s">
        <v>350</v>
      </c>
      <c r="D316" s="39" t="s">
        <v>650</v>
      </c>
    </row>
    <row r="317" spans="1:5" ht="11.25" customHeight="1">
      <c r="A317" s="31">
        <f t="shared" si="4"/>
        <v>314</v>
      </c>
      <c r="B317" s="39" t="s">
        <v>303</v>
      </c>
      <c r="C317" s="34" t="s">
        <v>350</v>
      </c>
      <c r="D317" s="39" t="s">
        <v>304</v>
      </c>
      <c r="E317" s="42" t="s">
        <v>394</v>
      </c>
    </row>
    <row r="318" spans="1:5">
      <c r="A318" s="31">
        <f t="shared" si="4"/>
        <v>315</v>
      </c>
      <c r="B318" s="39" t="s">
        <v>305</v>
      </c>
      <c r="C318" s="34" t="s">
        <v>92</v>
      </c>
      <c r="D318" s="39" t="s">
        <v>648</v>
      </c>
      <c r="E318" s="42" t="s">
        <v>521</v>
      </c>
    </row>
    <row r="319" spans="1:5">
      <c r="A319" s="51">
        <f t="shared" si="4"/>
        <v>316</v>
      </c>
      <c r="B319" s="40"/>
      <c r="C319" s="36" t="s">
        <v>350</v>
      </c>
      <c r="D319" s="40" t="s">
        <v>649</v>
      </c>
      <c r="E319" s="49" t="s">
        <v>453</v>
      </c>
    </row>
    <row r="320" spans="1:5">
      <c r="A320" s="31">
        <f t="shared" si="4"/>
        <v>317</v>
      </c>
      <c r="B320" s="39" t="s">
        <v>306</v>
      </c>
      <c r="C320" s="34" t="s">
        <v>350</v>
      </c>
      <c r="D320" s="39" t="s">
        <v>307</v>
      </c>
      <c r="E320" s="42" t="s">
        <v>378</v>
      </c>
    </row>
    <row r="321" spans="1:7">
      <c r="A321" s="31">
        <f t="shared" si="4"/>
        <v>318</v>
      </c>
      <c r="B321" s="39"/>
      <c r="C321" s="34" t="s">
        <v>350</v>
      </c>
      <c r="D321" s="39" t="s">
        <v>651</v>
      </c>
      <c r="E321" s="42" t="s">
        <v>488</v>
      </c>
    </row>
    <row r="322" spans="1:7">
      <c r="A322" s="51">
        <f t="shared" si="4"/>
        <v>319</v>
      </c>
      <c r="B322" s="40"/>
      <c r="C322" s="36" t="s">
        <v>351</v>
      </c>
      <c r="D322" s="40" t="s">
        <v>652</v>
      </c>
      <c r="E322" s="49" t="s">
        <v>492</v>
      </c>
    </row>
    <row r="323" spans="1:7">
      <c r="A323" s="31">
        <f t="shared" si="4"/>
        <v>320</v>
      </c>
      <c r="B323" s="39" t="s">
        <v>308</v>
      </c>
      <c r="C323" s="34" t="s">
        <v>350</v>
      </c>
      <c r="D323" s="39" t="s">
        <v>309</v>
      </c>
      <c r="E323" s="42" t="s">
        <v>367</v>
      </c>
    </row>
    <row r="324" spans="1:7">
      <c r="A324" s="31">
        <f t="shared" si="4"/>
        <v>321</v>
      </c>
      <c r="B324" s="39"/>
      <c r="C324" s="34" t="s">
        <v>658</v>
      </c>
      <c r="D324" s="39" t="s">
        <v>659</v>
      </c>
      <c r="E324" s="42" t="s">
        <v>535</v>
      </c>
    </row>
    <row r="325" spans="1:7" ht="22">
      <c r="A325" s="31">
        <f t="shared" si="4"/>
        <v>322</v>
      </c>
      <c r="B325" s="39" t="s">
        <v>310</v>
      </c>
      <c r="C325" s="34" t="s">
        <v>350</v>
      </c>
      <c r="D325" s="39" t="s">
        <v>653</v>
      </c>
      <c r="E325" s="42" t="s">
        <v>367</v>
      </c>
    </row>
    <row r="326" spans="1:7">
      <c r="A326" s="51">
        <f t="shared" si="4"/>
        <v>323</v>
      </c>
      <c r="B326" s="40"/>
      <c r="C326" s="36" t="s">
        <v>351</v>
      </c>
      <c r="D326" s="40" t="s">
        <v>660</v>
      </c>
      <c r="E326" s="49" t="s">
        <v>661</v>
      </c>
    </row>
    <row r="327" spans="1:7">
      <c r="A327" s="31">
        <f t="shared" si="4"/>
        <v>324</v>
      </c>
      <c r="B327" s="39" t="s">
        <v>311</v>
      </c>
      <c r="C327" s="34" t="s">
        <v>350</v>
      </c>
      <c r="D327" s="39" t="s">
        <v>312</v>
      </c>
      <c r="E327" s="42" t="s">
        <v>378</v>
      </c>
    </row>
    <row r="328" spans="1:7">
      <c r="A328" s="31">
        <f t="shared" si="4"/>
        <v>325</v>
      </c>
      <c r="B328" s="39" t="s">
        <v>313</v>
      </c>
      <c r="C328" s="34" t="s">
        <v>350</v>
      </c>
      <c r="D328" s="39" t="s">
        <v>314</v>
      </c>
      <c r="E328" s="42" t="s">
        <v>378</v>
      </c>
    </row>
    <row r="329" spans="1:7" ht="44">
      <c r="A329" s="31">
        <f t="shared" si="4"/>
        <v>326</v>
      </c>
      <c r="B329" s="39" t="s">
        <v>315</v>
      </c>
      <c r="C329" s="34" t="s">
        <v>402</v>
      </c>
      <c r="D329" s="39" t="s">
        <v>662</v>
      </c>
      <c r="E329" s="42" t="s">
        <v>514</v>
      </c>
    </row>
    <row r="330" spans="1:7" ht="15" customHeight="1">
      <c r="A330" s="31">
        <f t="shared" si="4"/>
        <v>327</v>
      </c>
      <c r="B330" s="39" t="s">
        <v>316</v>
      </c>
      <c r="C330" s="34" t="s">
        <v>350</v>
      </c>
      <c r="D330" s="39" t="s">
        <v>654</v>
      </c>
      <c r="E330" s="42" t="s">
        <v>394</v>
      </c>
      <c r="F330" s="66" t="s">
        <v>663</v>
      </c>
      <c r="G330"/>
    </row>
    <row r="331" spans="1:7" ht="15" customHeight="1">
      <c r="A331" s="31">
        <f t="shared" si="4"/>
        <v>328</v>
      </c>
      <c r="B331" s="39" t="s">
        <v>317</v>
      </c>
      <c r="C331" s="34" t="s">
        <v>350</v>
      </c>
      <c r="D331" s="39" t="s">
        <v>318</v>
      </c>
      <c r="E331" s="42" t="s">
        <v>394</v>
      </c>
      <c r="F331" s="66"/>
      <c r="G331"/>
    </row>
    <row r="332" spans="1:7" ht="33">
      <c r="A332" s="31">
        <f t="shared" si="4"/>
        <v>329</v>
      </c>
      <c r="B332" s="39" t="s">
        <v>319</v>
      </c>
      <c r="C332" s="34"/>
      <c r="D332" s="39" t="s">
        <v>655</v>
      </c>
      <c r="E332" s="42" t="s">
        <v>664</v>
      </c>
      <c r="F332" s="66"/>
      <c r="G332"/>
    </row>
    <row r="333" spans="1:7" ht="12" customHeight="1">
      <c r="A333" s="31">
        <f t="shared" si="4"/>
        <v>330</v>
      </c>
      <c r="B333" s="39" t="s">
        <v>320</v>
      </c>
      <c r="C333" s="34" t="s">
        <v>350</v>
      </c>
      <c r="D333" s="39" t="s">
        <v>656</v>
      </c>
      <c r="E333" s="42" t="s">
        <v>394</v>
      </c>
      <c r="F333" s="66"/>
      <c r="G333"/>
    </row>
    <row r="334" spans="1:7" ht="12" customHeight="1">
      <c r="A334" s="31">
        <f t="shared" si="4"/>
        <v>331</v>
      </c>
      <c r="B334" s="39"/>
      <c r="C334" s="34" t="s">
        <v>351</v>
      </c>
      <c r="D334" s="39" t="s">
        <v>665</v>
      </c>
      <c r="E334" s="42" t="s">
        <v>603</v>
      </c>
      <c r="F334" s="32"/>
      <c r="G334"/>
    </row>
    <row r="335" spans="1:7" ht="22">
      <c r="A335" s="31">
        <f t="shared" si="4"/>
        <v>332</v>
      </c>
      <c r="B335" s="40" t="s">
        <v>321</v>
      </c>
      <c r="C335" s="36" t="s">
        <v>350</v>
      </c>
      <c r="D335" s="40" t="s">
        <v>657</v>
      </c>
      <c r="E335" s="49"/>
    </row>
    <row r="336" spans="1:7" ht="12" customHeight="1">
      <c r="A336" s="31">
        <f t="shared" si="4"/>
        <v>333</v>
      </c>
      <c r="B336" s="39" t="s">
        <v>322</v>
      </c>
      <c r="C336" s="34"/>
      <c r="D336" s="39" t="s">
        <v>323</v>
      </c>
      <c r="E336" s="42" t="s">
        <v>394</v>
      </c>
    </row>
    <row r="337" spans="1:5" ht="33">
      <c r="A337" s="31">
        <f t="shared" si="4"/>
        <v>334</v>
      </c>
      <c r="B337" s="39" t="s">
        <v>324</v>
      </c>
      <c r="C337" s="34" t="s">
        <v>351</v>
      </c>
      <c r="D337" s="39" t="s">
        <v>666</v>
      </c>
      <c r="E337" s="42" t="s">
        <v>486</v>
      </c>
    </row>
    <row r="338" spans="1:5">
      <c r="A338" s="31">
        <f t="shared" si="4"/>
        <v>335</v>
      </c>
      <c r="B338" s="40"/>
      <c r="C338" s="36" t="s">
        <v>350</v>
      </c>
      <c r="D338" s="40" t="s">
        <v>667</v>
      </c>
      <c r="E338" s="49" t="s">
        <v>668</v>
      </c>
    </row>
    <row r="339" spans="1:5">
      <c r="A339" s="31">
        <f t="shared" si="4"/>
        <v>336</v>
      </c>
      <c r="B339" s="39" t="s">
        <v>325</v>
      </c>
      <c r="C339" s="34" t="s">
        <v>350</v>
      </c>
      <c r="D339" s="39" t="s">
        <v>326</v>
      </c>
      <c r="E339" s="42" t="s">
        <v>394</v>
      </c>
    </row>
    <row r="340" spans="1:5">
      <c r="A340" s="31">
        <f t="shared" si="4"/>
        <v>337</v>
      </c>
      <c r="B340" s="39" t="s">
        <v>327</v>
      </c>
      <c r="C340" s="34" t="s">
        <v>350</v>
      </c>
      <c r="D340" s="39" t="s">
        <v>328</v>
      </c>
      <c r="E340" s="42" t="s">
        <v>394</v>
      </c>
    </row>
    <row r="341" spans="1:5">
      <c r="A341" s="31">
        <f t="shared" si="4"/>
        <v>338</v>
      </c>
      <c r="B341" s="39"/>
      <c r="C341" s="34" t="s">
        <v>351</v>
      </c>
      <c r="D341" s="39" t="s">
        <v>489</v>
      </c>
      <c r="E341" s="42" t="s">
        <v>492</v>
      </c>
    </row>
    <row r="342" spans="1:5">
      <c r="A342" s="51">
        <f t="shared" ref="A342:A361" si="5">ROW()-3</f>
        <v>339</v>
      </c>
      <c r="B342" s="40"/>
      <c r="C342" s="36" t="s">
        <v>350</v>
      </c>
      <c r="D342" s="40" t="s">
        <v>669</v>
      </c>
      <c r="E342" s="49" t="s">
        <v>382</v>
      </c>
    </row>
    <row r="343" spans="1:5">
      <c r="A343" s="31">
        <f t="shared" si="5"/>
        <v>340</v>
      </c>
      <c r="B343" s="39" t="s">
        <v>329</v>
      </c>
      <c r="C343" s="34" t="s">
        <v>350</v>
      </c>
      <c r="D343" s="39" t="s">
        <v>330</v>
      </c>
      <c r="E343" s="42" t="s">
        <v>394</v>
      </c>
    </row>
    <row r="344" spans="1:5">
      <c r="A344" s="31">
        <f t="shared" si="5"/>
        <v>341</v>
      </c>
      <c r="B344" s="39" t="s">
        <v>331</v>
      </c>
      <c r="C344" s="34" t="s">
        <v>350</v>
      </c>
      <c r="D344" s="39" t="s">
        <v>332</v>
      </c>
      <c r="E344" s="42" t="s">
        <v>362</v>
      </c>
    </row>
    <row r="345" spans="1:5">
      <c r="A345" s="31">
        <f t="shared" si="5"/>
        <v>342</v>
      </c>
      <c r="B345" s="39" t="s">
        <v>333</v>
      </c>
      <c r="C345" s="34" t="s">
        <v>350</v>
      </c>
      <c r="D345" s="39" t="s">
        <v>334</v>
      </c>
    </row>
    <row r="346" spans="1:5">
      <c r="A346" s="31">
        <f t="shared" si="5"/>
        <v>343</v>
      </c>
      <c r="B346" s="39"/>
      <c r="C346" s="34" t="s">
        <v>350</v>
      </c>
      <c r="D346" s="39" t="s">
        <v>670</v>
      </c>
    </row>
    <row r="347" spans="1:5">
      <c r="A347" s="31">
        <f t="shared" si="5"/>
        <v>344</v>
      </c>
      <c r="B347" s="39"/>
      <c r="C347" s="34" t="s">
        <v>92</v>
      </c>
      <c r="D347" s="39" t="s">
        <v>499</v>
      </c>
      <c r="E347" s="42" t="s">
        <v>398</v>
      </c>
    </row>
    <row r="348" spans="1:5">
      <c r="A348" s="51">
        <f t="shared" si="5"/>
        <v>345</v>
      </c>
      <c r="B348" s="40" t="s">
        <v>335</v>
      </c>
      <c r="C348" s="36" t="s">
        <v>350</v>
      </c>
      <c r="D348" s="40" t="s">
        <v>336</v>
      </c>
      <c r="E348" s="49" t="s">
        <v>399</v>
      </c>
    </row>
    <row r="349" spans="1:5">
      <c r="A349" s="31">
        <f t="shared" si="5"/>
        <v>346</v>
      </c>
      <c r="B349" s="39" t="s">
        <v>337</v>
      </c>
      <c r="C349" s="34"/>
      <c r="D349" s="39" t="s">
        <v>338</v>
      </c>
      <c r="E349" s="42" t="s">
        <v>378</v>
      </c>
    </row>
    <row r="350" spans="1:5">
      <c r="A350" s="31">
        <f t="shared" si="5"/>
        <v>347</v>
      </c>
      <c r="B350" s="39"/>
      <c r="C350" s="34" t="s">
        <v>92</v>
      </c>
      <c r="D350" s="39" t="s">
        <v>669</v>
      </c>
      <c r="E350" s="42" t="s">
        <v>366</v>
      </c>
    </row>
    <row r="351" spans="1:5" ht="22">
      <c r="A351" s="31">
        <f t="shared" si="5"/>
        <v>348</v>
      </c>
      <c r="B351" s="39" t="s">
        <v>339</v>
      </c>
      <c r="C351" s="34"/>
      <c r="D351" s="39" t="s">
        <v>671</v>
      </c>
      <c r="E351" s="42" t="s">
        <v>378</v>
      </c>
    </row>
    <row r="352" spans="1:5">
      <c r="A352" s="31">
        <f t="shared" si="5"/>
        <v>349</v>
      </c>
      <c r="B352" s="39" t="s">
        <v>340</v>
      </c>
      <c r="C352" s="34"/>
      <c r="D352" s="39" t="s">
        <v>341</v>
      </c>
      <c r="E352" s="42" t="s">
        <v>367</v>
      </c>
    </row>
    <row r="353" spans="1:6">
      <c r="A353" s="31">
        <f t="shared" si="5"/>
        <v>350</v>
      </c>
      <c r="B353" s="39" t="s">
        <v>342</v>
      </c>
      <c r="C353" s="34"/>
      <c r="D353" s="39" t="s">
        <v>343</v>
      </c>
      <c r="E353" s="42" t="s">
        <v>482</v>
      </c>
      <c r="F353" s="64" t="s">
        <v>673</v>
      </c>
    </row>
    <row r="354" spans="1:6" ht="15" customHeight="1">
      <c r="A354" s="31">
        <f t="shared" si="5"/>
        <v>351</v>
      </c>
      <c r="B354" s="39" t="s">
        <v>344</v>
      </c>
      <c r="C354" s="34" t="s">
        <v>92</v>
      </c>
      <c r="D354" s="39" t="s">
        <v>677</v>
      </c>
      <c r="E354" s="42" t="s">
        <v>672</v>
      </c>
      <c r="F354" s="64"/>
    </row>
    <row r="355" spans="1:6" ht="15" customHeight="1">
      <c r="A355" s="51">
        <f t="shared" si="5"/>
        <v>352</v>
      </c>
      <c r="B355" s="40"/>
      <c r="C355" s="36" t="s">
        <v>350</v>
      </c>
      <c r="D355" s="40" t="s">
        <v>676</v>
      </c>
      <c r="E355" s="49" t="s">
        <v>364</v>
      </c>
      <c r="F355" s="64"/>
    </row>
    <row r="356" spans="1:6" ht="28.5" customHeight="1">
      <c r="A356" s="31">
        <f t="shared" si="5"/>
        <v>353</v>
      </c>
      <c r="B356" s="39" t="s">
        <v>345</v>
      </c>
      <c r="C356" s="34"/>
      <c r="D356" s="39" t="s">
        <v>346</v>
      </c>
      <c r="E356" s="42" t="s">
        <v>678</v>
      </c>
      <c r="F356" s="64"/>
    </row>
    <row r="357" spans="1:6" ht="30.75" customHeight="1">
      <c r="A357" s="31">
        <f t="shared" si="5"/>
        <v>354</v>
      </c>
      <c r="B357" s="39" t="s">
        <v>347</v>
      </c>
      <c r="C357" s="34" t="s">
        <v>92</v>
      </c>
      <c r="D357" s="39" t="s">
        <v>674</v>
      </c>
      <c r="E357" s="42" t="s">
        <v>368</v>
      </c>
      <c r="F357" s="64"/>
    </row>
    <row r="358" spans="1:6" ht="30.75" customHeight="1">
      <c r="A358" s="51">
        <f t="shared" si="5"/>
        <v>355</v>
      </c>
      <c r="B358" s="40"/>
      <c r="C358" s="36" t="s">
        <v>350</v>
      </c>
      <c r="D358" s="40" t="s">
        <v>675</v>
      </c>
      <c r="E358" s="49" t="s">
        <v>364</v>
      </c>
      <c r="F358" s="64"/>
    </row>
    <row r="359" spans="1:6" ht="22">
      <c r="A359" s="31">
        <f t="shared" si="5"/>
        <v>356</v>
      </c>
      <c r="B359" s="39" t="s">
        <v>348</v>
      </c>
      <c r="C359" s="34" t="s">
        <v>92</v>
      </c>
      <c r="D359" s="39" t="s">
        <v>679</v>
      </c>
      <c r="E359" s="42" t="s">
        <v>368</v>
      </c>
      <c r="F359" s="64"/>
    </row>
    <row r="360" spans="1:6">
      <c r="A360" s="31">
        <f t="shared" si="5"/>
        <v>357</v>
      </c>
      <c r="B360" s="39" t="s">
        <v>359</v>
      </c>
      <c r="C360" s="34" t="s">
        <v>350</v>
      </c>
      <c r="D360" s="42" t="s">
        <v>357</v>
      </c>
      <c r="E360" s="42" t="s">
        <v>364</v>
      </c>
    </row>
    <row r="361" spans="1:6">
      <c r="A361" s="31">
        <f t="shared" si="5"/>
        <v>358</v>
      </c>
      <c r="B361" s="39" t="s">
        <v>358</v>
      </c>
      <c r="C361" s="34" t="s">
        <v>92</v>
      </c>
      <c r="D361" s="42" t="s">
        <v>349</v>
      </c>
      <c r="E361" s="42" t="s">
        <v>599</v>
      </c>
    </row>
  </sheetData>
  <mergeCells count="10">
    <mergeCell ref="F353:F359"/>
    <mergeCell ref="F63:F68"/>
    <mergeCell ref="F254:F261"/>
    <mergeCell ref="F330:F333"/>
    <mergeCell ref="A1:E1"/>
    <mergeCell ref="B274:B275"/>
    <mergeCell ref="B280:B282"/>
    <mergeCell ref="C11:C12"/>
    <mergeCell ref="B19:B20"/>
    <mergeCell ref="B272:B273"/>
  </mergeCells>
  <phoneticPr fontId="17" type="noConversion"/>
  <pageMargins left="0.59055118110236227" right="0.59055118110236227" top="0.74803149606299213" bottom="0.94488188976377963" header="0.31496062992125984" footer="0.31496062992125984"/>
  <pageSetup paperSize="9" fitToWidth="0" fitToHeight="0" orientation="portrait" horizontalDpi="1200" verticalDpi="1200"/>
  <headerFooter>
    <oddHeader>&amp;L&amp;"Courier New,Standard"Max Giebel&amp;C&amp;"Courier New,Standard"Catalonia-lesson
Transcript&amp;R&amp;"NeueHaasGroteskDisp Pro Md,Standard"&amp;12Anhang&amp;11
&amp;10Staatsexamensarbeit</oddHeader>
    <oddFooter>&amp;CCAT.&amp;P</oddFooter>
  </headerFooter>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39997558519241921"/>
  </sheetPr>
  <dimension ref="B3:I25"/>
  <sheetViews>
    <sheetView workbookViewId="0">
      <selection activeCell="D31" sqref="D31"/>
    </sheetView>
  </sheetViews>
  <sheetFormatPr baseColWidth="10" defaultRowHeight="14" x14ac:dyDescent="0"/>
  <sheetData>
    <row r="3" spans="2:9" ht="16" thickBot="1">
      <c r="B3" s="5" t="s">
        <v>404</v>
      </c>
      <c r="C3" s="6" t="s">
        <v>405</v>
      </c>
      <c r="D3" s="7" t="s">
        <v>406</v>
      </c>
      <c r="E3" s="29" t="s">
        <v>424</v>
      </c>
      <c r="F3" s="29" t="s">
        <v>352</v>
      </c>
    </row>
    <row r="4" spans="2:9" ht="15">
      <c r="B4" s="8" t="s">
        <v>407</v>
      </c>
      <c r="C4" s="9">
        <f>COUNTIF(CATALONIA!E:E, "t*I*")</f>
        <v>187</v>
      </c>
      <c r="D4" s="10">
        <f>COUNTIF(CATALONIA!E:E, "s*I*")</f>
        <v>25</v>
      </c>
      <c r="E4" s="30">
        <f>C4/C25</f>
        <v>0.76326530612244903</v>
      </c>
      <c r="F4" s="30">
        <f>D4/D25</f>
        <v>0.21008403361344538</v>
      </c>
    </row>
    <row r="5" spans="2:9" ht="15">
      <c r="B5" s="11" t="s">
        <v>408</v>
      </c>
      <c r="C5" s="12">
        <f>COUNTIF(CATALONIA!E:E, "t*I*~.")</f>
        <v>23</v>
      </c>
      <c r="D5" s="13">
        <f>COUNTIF(CATALONIA!E:E, "s*I*~.")</f>
        <v>7</v>
      </c>
      <c r="H5" t="s">
        <v>399</v>
      </c>
      <c r="I5" t="s">
        <v>629</v>
      </c>
    </row>
    <row r="6" spans="2:9" ht="15">
      <c r="B6" s="11" t="s">
        <v>409</v>
      </c>
      <c r="C6" s="12">
        <f>COUNTIF(CATALONIA!E:E, "t*I*~?")</f>
        <v>31</v>
      </c>
      <c r="D6" s="13">
        <f>COUNTIF(CATALONIA!E:E, "s*I*~?")</f>
        <v>8</v>
      </c>
      <c r="H6" s="9">
        <f>COUNTIF(CATALONIA!E:E, "tvr-!")</f>
        <v>9</v>
      </c>
      <c r="I6" s="10">
        <f>COUNTIF(CATALONIA!E:E, "*s*m*R*")</f>
        <v>37</v>
      </c>
    </row>
    <row r="7" spans="2:9" ht="15">
      <c r="B7" s="11" t="s">
        <v>410</v>
      </c>
      <c r="C7" s="12">
        <f>COUNTIF(CATALONIA!E:E, "t*I*~!")</f>
        <v>84</v>
      </c>
      <c r="D7" s="13">
        <f>COUNTIF(CATALONIA!E:E, "s*I*~!")</f>
        <v>1</v>
      </c>
    </row>
    <row r="8" spans="2:9" ht="15">
      <c r="B8" s="14" t="s">
        <v>411</v>
      </c>
      <c r="C8" s="15">
        <f>COUNTIF(CATALONIA!E:E, "t*Ir*")</f>
        <v>4</v>
      </c>
      <c r="D8" s="16">
        <f>COUNTIF(CATALONIA!E:E, "s*Ir*")</f>
        <v>6</v>
      </c>
      <c r="E8" s="30">
        <f>C8/C25</f>
        <v>1.6326530612244899E-2</v>
      </c>
      <c r="F8" s="30">
        <f>D8/D25</f>
        <v>5.0420168067226892E-2</v>
      </c>
      <c r="I8" s="30">
        <f>I6/D9</f>
        <v>0.46835443037974683</v>
      </c>
    </row>
    <row r="9" spans="2:9" ht="15">
      <c r="B9" s="14" t="s">
        <v>412</v>
      </c>
      <c r="C9" s="9">
        <f>COUNTIF(CATALONIA!E:E, "t*R*")</f>
        <v>50</v>
      </c>
      <c r="D9" s="10">
        <f>COUNTIF(CATALONIA!E:E, "*s*R*")</f>
        <v>79</v>
      </c>
      <c r="E9" s="30">
        <f>C9/C25</f>
        <v>0.20408163265306123</v>
      </c>
      <c r="F9" s="30">
        <f>D9/D25</f>
        <v>0.66386554621848737</v>
      </c>
    </row>
    <row r="10" spans="2:9" ht="15">
      <c r="B10" s="11" t="s">
        <v>413</v>
      </c>
      <c r="C10" s="12">
        <f>COUNTIF(CATALONIA!E:E, "t*R*~.*")</f>
        <v>16</v>
      </c>
      <c r="D10" s="13">
        <f>COUNTIF(CATALONIA!E:E, "s*R*~.*")</f>
        <v>23</v>
      </c>
    </row>
    <row r="11" spans="2:9" ht="15">
      <c r="B11" s="11" t="s">
        <v>414</v>
      </c>
      <c r="C11" s="12">
        <f>COUNTIF(CATALONIA!E:E, "t*R*~+*")</f>
        <v>19</v>
      </c>
      <c r="D11" s="13">
        <f>COUNTIF(CATALONIA!E:E, "s*R*~+")</f>
        <v>41</v>
      </c>
    </row>
    <row r="12" spans="2:9" ht="15">
      <c r="B12" s="11" t="s">
        <v>415</v>
      </c>
      <c r="C12" s="12">
        <f>COUNTIF(CATALONIA!E:E, "t*R*~-*")</f>
        <v>12</v>
      </c>
      <c r="D12" s="13">
        <f>COUNTIF(CATALONIA!E:E, "s*R*~-")</f>
        <v>1</v>
      </c>
    </row>
    <row r="13" spans="2:9" ht="15">
      <c r="B13" s="11" t="s">
        <v>416</v>
      </c>
      <c r="C13" s="12">
        <f>COUNTIF(CATALONIA!E:E, "t*R*~=*")</f>
        <v>0</v>
      </c>
      <c r="D13" s="13">
        <f>COUNTIF(CATALONIA!E:E, "s*R*~=*")</f>
        <v>2</v>
      </c>
    </row>
    <row r="14" spans="2:9" ht="15">
      <c r="B14" s="11" t="s">
        <v>417</v>
      </c>
      <c r="C14" s="12">
        <f>COUNTIF(CATALONIA!E:E, "t*R*~!*")</f>
        <v>15</v>
      </c>
      <c r="D14" s="13">
        <f>COUNTIF(CATALONIA!E:E, "s*R*~!*")</f>
        <v>0</v>
      </c>
    </row>
    <row r="15" spans="2:9" ht="15">
      <c r="B15" s="11" t="s">
        <v>418</v>
      </c>
      <c r="C15" s="12">
        <f>COUNTIF(CATALONIA!E:E, "t*R*~?*")</f>
        <v>1</v>
      </c>
      <c r="D15" s="13">
        <f>COUNTIF(CATALONIA!E:E, "s*R*~?*")</f>
        <v>1</v>
      </c>
    </row>
    <row r="16" spans="2:9" ht="16" thickBot="1">
      <c r="B16" s="17" t="s">
        <v>419</v>
      </c>
      <c r="C16" s="18">
        <f>COUNTIF(CATALONIA!E:E, "t*E*")</f>
        <v>4</v>
      </c>
      <c r="D16" s="19">
        <f>COUNTIF(CATALONIA!E:E, "s*E*")</f>
        <v>9</v>
      </c>
      <c r="E16" s="30">
        <f>C16/C25</f>
        <v>1.6326530612244899E-2</v>
      </c>
      <c r="F16" s="30">
        <f>D16/D25</f>
        <v>7.5630252100840331E-2</v>
      </c>
    </row>
    <row r="17" spans="2:6" ht="16" thickTop="1">
      <c r="B17" s="58" t="s">
        <v>693</v>
      </c>
      <c r="C17" s="57">
        <f>COUNTIF(CATALONIA!E:E, "t*E*~.")</f>
        <v>0</v>
      </c>
      <c r="D17" s="57">
        <f>COUNTIF(CATALONIA!E:E, "S*E*~.")</f>
        <v>0</v>
      </c>
      <c r="E17" s="30"/>
      <c r="F17" s="30"/>
    </row>
    <row r="18" spans="2:6" ht="15">
      <c r="B18" s="59" t="s">
        <v>694</v>
      </c>
      <c r="C18" s="57">
        <f>COUNTIF(CATALONIA!E:E, "t*E*~=")</f>
        <v>0</v>
      </c>
      <c r="D18" s="57">
        <f>COUNTIF(CATALONIA!E:E, "S*E*~=")</f>
        <v>0</v>
      </c>
      <c r="E18" s="30"/>
      <c r="F18" s="30"/>
    </row>
    <row r="19" spans="2:6" ht="15">
      <c r="B19" s="59" t="s">
        <v>695</v>
      </c>
      <c r="C19" s="57">
        <f>COUNTIF(CATALONIA!E:E, "t*E*~-")</f>
        <v>0</v>
      </c>
      <c r="D19" s="57">
        <f>COUNTIF(CATALONIA!E:E, "S*E*~-")</f>
        <v>0</v>
      </c>
      <c r="E19" s="30"/>
      <c r="F19" s="30"/>
    </row>
    <row r="20" spans="2:6" ht="15">
      <c r="B20" s="59" t="s">
        <v>696</v>
      </c>
      <c r="C20" s="57">
        <f>COUNTIF(CATALONIA!E:E, "t*E*~?")</f>
        <v>0</v>
      </c>
      <c r="D20" s="57">
        <f>COUNTIF(CATALONIA!E:E, "S*E*~?")</f>
        <v>1</v>
      </c>
      <c r="E20" s="30"/>
      <c r="F20" s="30"/>
    </row>
    <row r="21" spans="2:6" ht="15">
      <c r="B21" s="59" t="s">
        <v>697</v>
      </c>
      <c r="C21" s="57">
        <f>COUNTIF(CATALONIA!E:E, "t*E*~+")</f>
        <v>3</v>
      </c>
      <c r="D21" s="57">
        <f>COUNTIF(CATALONIA!E:E, "S*E*~+")</f>
        <v>3</v>
      </c>
      <c r="E21" s="30"/>
      <c r="F21" s="30"/>
    </row>
    <row r="22" spans="2:6" ht="15">
      <c r="B22" s="20" t="s">
        <v>420</v>
      </c>
      <c r="C22" s="21">
        <f>COUNTIF(CATALONIA!E:E, "t*v*")</f>
        <v>183</v>
      </c>
      <c r="D22" s="22">
        <f>COUNTIF(CATALONIA!E:E, "s*v*")</f>
        <v>34</v>
      </c>
    </row>
    <row r="23" spans="2:6" ht="15">
      <c r="B23" s="23" t="s">
        <v>421</v>
      </c>
      <c r="C23" s="24">
        <f>COUNTIF(CATALONIA!E:E, "t*b*")</f>
        <v>25</v>
      </c>
      <c r="D23" s="13">
        <f>COUNTIF(CATALONIA!E:E, "s*b*")</f>
        <v>37</v>
      </c>
    </row>
    <row r="24" spans="2:6" ht="15">
      <c r="B24" s="25" t="s">
        <v>422</v>
      </c>
      <c r="C24" s="12">
        <f>COUNTIF(CATALONIA!E:E, "t*m*")</f>
        <v>48</v>
      </c>
      <c r="D24" s="13">
        <f>COUNTIF(CATALONIA!E:E, "s*m*")</f>
        <v>35</v>
      </c>
    </row>
    <row r="25" spans="2:6" ht="15">
      <c r="B25" s="26" t="s">
        <v>423</v>
      </c>
      <c r="C25" s="27">
        <f>SUM(C4,C9,C8,C16)</f>
        <v>245</v>
      </c>
      <c r="D25" s="28">
        <f>SUM(D4,D8,D9,D16)</f>
        <v>119</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B2:I17"/>
  <sheetViews>
    <sheetView workbookViewId="0">
      <selection activeCell="G29" sqref="G29"/>
    </sheetView>
  </sheetViews>
  <sheetFormatPr baseColWidth="10" defaultRowHeight="14" x14ac:dyDescent="0"/>
  <sheetData>
    <row r="2" spans="2:9">
      <c r="B2" s="73" t="s">
        <v>698</v>
      </c>
      <c r="C2" s="73"/>
      <c r="D2" s="73"/>
      <c r="E2" s="73"/>
      <c r="F2" s="73"/>
      <c r="G2" s="73"/>
      <c r="H2" s="73"/>
      <c r="I2" s="73"/>
    </row>
    <row r="3" spans="2:9">
      <c r="B3" s="73"/>
      <c r="C3" s="73"/>
      <c r="D3" s="73"/>
      <c r="E3" s="73"/>
      <c r="F3" s="73"/>
      <c r="G3" s="73"/>
      <c r="H3" s="73"/>
      <c r="I3" s="73"/>
    </row>
    <row r="4" spans="2:9">
      <c r="B4" s="73"/>
      <c r="C4" s="73"/>
      <c r="D4" s="73"/>
      <c r="E4" s="73"/>
      <c r="F4" s="73"/>
      <c r="G4" s="73"/>
      <c r="H4" s="73"/>
      <c r="I4" s="73"/>
    </row>
    <row r="5" spans="2:9">
      <c r="B5" s="73"/>
      <c r="C5" s="73"/>
      <c r="D5" s="73"/>
      <c r="E5" s="73"/>
      <c r="F5" s="73"/>
      <c r="G5" s="73"/>
      <c r="H5" s="73"/>
      <c r="I5" s="73"/>
    </row>
    <row r="6" spans="2:9">
      <c r="B6" s="73"/>
      <c r="C6" s="73"/>
      <c r="D6" s="73"/>
      <c r="E6" s="73"/>
      <c r="F6" s="73"/>
      <c r="G6" s="73"/>
      <c r="H6" s="73"/>
      <c r="I6" s="73"/>
    </row>
    <row r="7" spans="2:9">
      <c r="B7" s="73"/>
      <c r="C7" s="73"/>
      <c r="D7" s="73"/>
      <c r="E7" s="73"/>
      <c r="F7" s="73"/>
      <c r="G7" s="73"/>
      <c r="H7" s="73"/>
      <c r="I7" s="73"/>
    </row>
    <row r="8" spans="2:9">
      <c r="B8" s="73"/>
      <c r="C8" s="73"/>
      <c r="D8" s="73"/>
      <c r="E8" s="73"/>
      <c r="F8" s="73"/>
      <c r="G8" s="73"/>
      <c r="H8" s="73"/>
      <c r="I8" s="73"/>
    </row>
    <row r="9" spans="2:9">
      <c r="B9" s="73"/>
      <c r="C9" s="73"/>
      <c r="D9" s="73"/>
      <c r="E9" s="73"/>
      <c r="F9" s="73"/>
      <c r="G9" s="73"/>
      <c r="H9" s="73"/>
      <c r="I9" s="73"/>
    </row>
    <row r="10" spans="2:9">
      <c r="B10" s="73"/>
      <c r="C10" s="73"/>
      <c r="D10" s="73"/>
      <c r="E10" s="73"/>
      <c r="F10" s="73"/>
      <c r="G10" s="73"/>
      <c r="H10" s="73"/>
      <c r="I10" s="73"/>
    </row>
    <row r="11" spans="2:9">
      <c r="B11" s="73"/>
      <c r="C11" s="73"/>
      <c r="D11" s="73"/>
      <c r="E11" s="73"/>
      <c r="F11" s="73"/>
      <c r="G11" s="73"/>
      <c r="H11" s="73"/>
      <c r="I11" s="73"/>
    </row>
    <row r="12" spans="2:9">
      <c r="B12" s="73"/>
      <c r="C12" s="73"/>
      <c r="D12" s="73"/>
      <c r="E12" s="73"/>
      <c r="F12" s="73"/>
      <c r="G12" s="73"/>
      <c r="H12" s="73"/>
      <c r="I12" s="73"/>
    </row>
    <row r="13" spans="2:9">
      <c r="B13" s="73"/>
      <c r="C13" s="73"/>
      <c r="D13" s="73"/>
      <c r="E13" s="73"/>
      <c r="F13" s="73"/>
      <c r="G13" s="73"/>
      <c r="H13" s="73"/>
      <c r="I13" s="73"/>
    </row>
    <row r="14" spans="2:9">
      <c r="B14" s="73"/>
      <c r="C14" s="73"/>
      <c r="D14" s="73"/>
      <c r="E14" s="73"/>
      <c r="F14" s="73"/>
      <c r="G14" s="73"/>
      <c r="H14" s="73"/>
      <c r="I14" s="73"/>
    </row>
    <row r="15" spans="2:9">
      <c r="B15" s="73"/>
      <c r="C15" s="73"/>
      <c r="D15" s="73"/>
      <c r="E15" s="73"/>
      <c r="F15" s="73"/>
      <c r="G15" s="73"/>
      <c r="H15" s="73"/>
      <c r="I15" s="73"/>
    </row>
    <row r="16" spans="2:9">
      <c r="B16" s="73"/>
      <c r="C16" s="73"/>
      <c r="D16" s="73"/>
      <c r="E16" s="73"/>
      <c r="F16" s="73"/>
      <c r="G16" s="73"/>
      <c r="H16" s="73"/>
      <c r="I16" s="73"/>
    </row>
    <row r="17" spans="2:9">
      <c r="B17" s="73"/>
      <c r="C17" s="73"/>
      <c r="D17" s="73"/>
      <c r="E17" s="73"/>
      <c r="F17" s="73"/>
      <c r="G17" s="73"/>
      <c r="H17" s="73"/>
      <c r="I17" s="73"/>
    </row>
  </sheetData>
  <mergeCells count="1">
    <mergeCell ref="B2:I17"/>
  </mergeCells>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CATALONIA</vt:lpstr>
      <vt:lpstr>CAT statistics</vt:lpstr>
      <vt:lpstr>Information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Giebel</dc:creator>
  <cp:lastModifiedBy>Benno  Lindner</cp:lastModifiedBy>
  <dcterms:created xsi:type="dcterms:W3CDTF">2019-05-04T11:43:58Z</dcterms:created>
  <dcterms:modified xsi:type="dcterms:W3CDTF">2020-10-31T23:39:20Z</dcterms:modified>
</cp:coreProperties>
</file>