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0910"/>
  <workbookPr autoCompressPictures="0"/>
  <bookViews>
    <workbookView xWindow="0" yWindow="0" windowWidth="24640" windowHeight="15600"/>
  </bookViews>
  <sheets>
    <sheet name="ESTONIA" sheetId="1" r:id="rId1"/>
    <sheet name="EST statistics" sheetId="3" r:id="rId2"/>
    <sheet name="Information" sheetId="4" r:id="rId3"/>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1" i="3" l="1"/>
  <c r="D20" i="3"/>
  <c r="D19" i="3"/>
  <c r="D18" i="3"/>
  <c r="D17" i="3"/>
  <c r="C21" i="3"/>
  <c r="C20" i="3"/>
  <c r="C19" i="3"/>
  <c r="C18" i="3"/>
  <c r="C17" i="3"/>
  <c r="I8" i="3"/>
  <c r="K13" i="3"/>
  <c r="C10" i="3"/>
  <c r="D24" i="3"/>
  <c r="D23" i="3"/>
  <c r="D22" i="3"/>
  <c r="C24" i="3"/>
  <c r="C23" i="3"/>
  <c r="C22" i="3"/>
  <c r="G4" i="3"/>
  <c r="K4" i="3"/>
  <c r="D4" i="3"/>
  <c r="J4" i="3"/>
  <c r="A166" i="1"/>
  <c r="C5" i="3"/>
  <c r="H4" i="3"/>
  <c r="C6" i="3"/>
  <c r="D16" i="3"/>
  <c r="D15" i="3"/>
  <c r="D14" i="3"/>
  <c r="D13" i="3"/>
  <c r="D12" i="3"/>
  <c r="D11" i="3"/>
  <c r="D10" i="3"/>
  <c r="D9" i="3"/>
  <c r="D8" i="3"/>
  <c r="D7" i="3"/>
  <c r="D6" i="3"/>
  <c r="D5" i="3"/>
  <c r="C16" i="3"/>
  <c r="C15" i="3"/>
  <c r="C14" i="3"/>
  <c r="C13" i="3"/>
  <c r="C12" i="3"/>
  <c r="C11" i="3"/>
  <c r="C9" i="3"/>
  <c r="C8" i="3"/>
  <c r="C7" i="3"/>
  <c r="C4" i="3"/>
  <c r="A49" i="1"/>
  <c r="C25" i="3"/>
  <c r="D25" i="3"/>
  <c r="F4" i="3"/>
  <c r="A306" i="1"/>
  <c r="A86" i="1"/>
  <c r="A161" i="1"/>
  <c r="A162" i="1"/>
  <c r="A163" i="1"/>
  <c r="A164" i="1"/>
  <c r="A165"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9" i="1"/>
  <c r="A210" i="1"/>
  <c r="A211" i="1"/>
  <c r="A212" i="1"/>
  <c r="A213" i="1"/>
  <c r="A214" i="1"/>
  <c r="A215" i="1"/>
  <c r="A216" i="1"/>
  <c r="A217" i="1"/>
  <c r="A218" i="1"/>
  <c r="A219" i="1"/>
  <c r="A220" i="1"/>
  <c r="A221" i="1"/>
  <c r="A222" i="1"/>
  <c r="A223" i="1"/>
  <c r="A224" i="1"/>
  <c r="A225" i="1"/>
  <c r="A226" i="1"/>
  <c r="A227" i="1"/>
  <c r="A228" i="1"/>
  <c r="A230" i="1"/>
  <c r="A231" i="1"/>
  <c r="A232" i="1"/>
  <c r="A233" i="1"/>
  <c r="A234" i="1"/>
  <c r="A235" i="1"/>
  <c r="A236" i="1"/>
  <c r="A237" i="1"/>
  <c r="A238" i="1"/>
  <c r="A239" i="1"/>
  <c r="A240" i="1"/>
  <c r="A241" i="1"/>
  <c r="A242" i="1"/>
  <c r="A243" i="1"/>
  <c r="A244" i="1"/>
  <c r="A245" i="1"/>
  <c r="A246" i="1"/>
  <c r="A247" i="1"/>
  <c r="A248"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4" i="1"/>
  <c r="A285" i="1"/>
  <c r="A286" i="1"/>
  <c r="A287" i="1"/>
  <c r="A288" i="1"/>
  <c r="A289" i="1"/>
  <c r="A290" i="1"/>
  <c r="A291" i="1"/>
  <c r="A292" i="1"/>
  <c r="A293" i="1"/>
  <c r="A295" i="1"/>
  <c r="A296" i="1"/>
  <c r="A297" i="1"/>
  <c r="A298" i="1"/>
  <c r="A299" i="1"/>
  <c r="A300" i="1"/>
  <c r="A301" i="1"/>
  <c r="A302" i="1"/>
  <c r="A303" i="1"/>
  <c r="A304" i="1"/>
  <c r="A305" i="1"/>
  <c r="A307" i="1"/>
  <c r="A308" i="1"/>
  <c r="A309" i="1"/>
  <c r="A310" i="1"/>
  <c r="A311" i="1"/>
  <c r="A312" i="1"/>
  <c r="A313" i="1"/>
  <c r="A314" i="1"/>
  <c r="A315" i="1"/>
  <c r="A316" i="1"/>
  <c r="A317" i="1"/>
  <c r="A318" i="1"/>
  <c r="A319" i="1"/>
  <c r="A320" i="1"/>
  <c r="A321" i="1"/>
  <c r="A322" i="1"/>
  <c r="A323" i="1"/>
  <c r="A325" i="1"/>
  <c r="A326" i="1"/>
  <c r="A329" i="1"/>
  <c r="A330" i="1"/>
  <c r="A331" i="1"/>
  <c r="A332" i="1"/>
  <c r="A333" i="1"/>
  <c r="A334" i="1"/>
  <c r="A335"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E20" i="3"/>
  <c r="E16" i="3"/>
  <c r="E4" i="3"/>
  <c r="F9" i="3"/>
  <c r="F16" i="3"/>
  <c r="F8" i="3"/>
  <c r="E9" i="3"/>
  <c r="E8" i="3"/>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99" i="1"/>
  <c r="A98" i="1"/>
  <c r="A97" i="1"/>
  <c r="A96" i="1"/>
  <c r="A95" i="1"/>
  <c r="A94" i="1"/>
  <c r="A93" i="1"/>
  <c r="A92" i="1"/>
  <c r="A91" i="1"/>
  <c r="A90" i="1"/>
  <c r="A89" i="1"/>
  <c r="A88" i="1"/>
  <c r="A87"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8" i="1"/>
  <c r="A47" i="1"/>
  <c r="A46" i="1"/>
  <c r="A45" i="1"/>
  <c r="A44" i="1"/>
  <c r="A43"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alcChain>
</file>

<file path=xl/sharedStrings.xml><?xml version="1.0" encoding="utf-8"?>
<sst xmlns="http://schemas.openxmlformats.org/spreadsheetml/2006/main" count="1459" uniqueCount="739">
  <si>
    <t>00:00:21:20</t>
  </si>
  <si>
    <t>00:00:27:29</t>
  </si>
  <si>
    <t>00:00:33:29</t>
  </si>
  <si>
    <t>00:00:36:29</t>
  </si>
  <si>
    <t>00:00:38:29</t>
  </si>
  <si>
    <t>00:00:48:20</t>
  </si>
  <si>
    <t>00:01:03:00</t>
  </si>
  <si>
    <t>00:01:22:06</t>
  </si>
  <si>
    <t>00:01:27:29</t>
  </si>
  <si>
    <t>00:01:54:29</t>
  </si>
  <si>
    <t>00:01:55:29</t>
  </si>
  <si>
    <t>00:02:04:29</t>
  </si>
  <si>
    <t>00:02:11:29</t>
  </si>
  <si>
    <t>00:02:13:29</t>
  </si>
  <si>
    <t>00:02:46:29</t>
  </si>
  <si>
    <t>00:02:48:10</t>
  </si>
  <si>
    <t>00:03:01:29</t>
  </si>
  <si>
    <t>00:03:23:29</t>
  </si>
  <si>
    <t>00:03:39:29</t>
  </si>
  <si>
    <t>00:03:48:20</t>
  </si>
  <si>
    <t>00:03:49:29</t>
  </si>
  <si>
    <t>00:03:51:23</t>
  </si>
  <si>
    <t>00:04:07:10</t>
  </si>
  <si>
    <t>00:04:13:29</t>
  </si>
  <si>
    <t>00:04:15:29</t>
  </si>
  <si>
    <t>00:06:37:29</t>
  </si>
  <si>
    <t>00:06:45:29</t>
  </si>
  <si>
    <t>00:06:49:26</t>
  </si>
  <si>
    <t>00:06:53:16</t>
  </si>
  <si>
    <t>Thank you. [svR+]</t>
  </si>
  <si>
    <t>00:04:19:29</t>
  </si>
  <si>
    <t>00:04:25:29</t>
  </si>
  <si>
    <t>00:04:32:29</t>
  </si>
  <si>
    <t xml:space="preserve"> 00:04:38:29</t>
  </si>
  <si>
    <t xml:space="preserve"> 00:04:44:23</t>
  </si>
  <si>
    <t>00:04:47:13</t>
  </si>
  <si>
    <t>00:04:58:29</t>
  </si>
  <si>
    <t>00:05:02:29</t>
  </si>
  <si>
    <t>00:05:07:00</t>
  </si>
  <si>
    <t>00:05:09:13</t>
  </si>
  <si>
    <t>00:05:12:29</t>
  </si>
  <si>
    <t>00:05:16:29</t>
  </si>
  <si>
    <t>00:05:19:29</t>
  </si>
  <si>
    <t>00:05:36:06</t>
  </si>
  <si>
    <t>00:05:41:13</t>
  </si>
  <si>
    <t>00:05:44:29</t>
  </si>
  <si>
    <t>00:05:47:29</t>
  </si>
  <si>
    <t>00:05:53:29</t>
  </si>
  <si>
    <t>00:06:09:29</t>
  </si>
  <si>
    <t>00:06:12:03</t>
  </si>
  <si>
    <t>00:06:16:20</t>
  </si>
  <si>
    <t>00:06:30:29</t>
  </si>
  <si>
    <t>00:06:38:29</t>
  </si>
  <si>
    <t>00:06:41:29</t>
  </si>
  <si>
    <t>00:06:59:29</t>
  </si>
  <si>
    <t>00:07:02:29</t>
  </si>
  <si>
    <t>T</t>
  </si>
  <si>
    <t>Ss</t>
  </si>
  <si>
    <t>S</t>
  </si>
  <si>
    <t>t</t>
  </si>
  <si>
    <t>time</t>
  </si>
  <si>
    <t>agent</t>
  </si>
  <si>
    <t>action</t>
  </si>
  <si>
    <t>00:07:06:06</t>
  </si>
  <si>
    <t>00:07:27:06</t>
  </si>
  <si>
    <t>00:07:30:29</t>
  </si>
  <si>
    <t>00:07:34:10</t>
  </si>
  <si>
    <t>00:07:44:29</t>
  </si>
  <si>
    <t>00:07:48:26</t>
  </si>
  <si>
    <t>00:09:02:29</t>
  </si>
  <si>
    <t>00:09:45:29</t>
  </si>
  <si>
    <t>00:09:50:29</t>
  </si>
  <si>
    <t>00:09:54:18</t>
  </si>
  <si>
    <t>00:09:57:29</t>
  </si>
  <si>
    <t>00:07:09:03</t>
  </si>
  <si>
    <t>00:07:11:20</t>
  </si>
  <si>
    <t>00:08:47:29</t>
  </si>
  <si>
    <t>00:08:06:29</t>
  </si>
  <si>
    <t>00:07:57:29</t>
  </si>
  <si>
    <t>00:07:52:06</t>
  </si>
  <si>
    <t>00:07:41:03</t>
  </si>
  <si>
    <t>00:07:37:29</t>
  </si>
  <si>
    <t>00:07:18:29</t>
  </si>
  <si>
    <t>T/Ss</t>
  </si>
  <si>
    <t>00:10:05:29</t>
  </si>
  <si>
    <t>00:10:33:26</t>
  </si>
  <si>
    <t>00:10:48:29</t>
  </si>
  <si>
    <t>00:11:50:29</t>
  </si>
  <si>
    <t>00:11:54:29</t>
  </si>
  <si>
    <t>00:12:01:23</t>
  </si>
  <si>
    <t>00:10:07:29</t>
  </si>
  <si>
    <t>00:10:09:29</t>
  </si>
  <si>
    <t>00:10:14:29</t>
  </si>
  <si>
    <t>00:10:20:29</t>
  </si>
  <si>
    <t>00:10:26:23</t>
  </si>
  <si>
    <t>00:10:28:29</t>
  </si>
  <si>
    <t>00:10:36:29</t>
  </si>
  <si>
    <t>00:10:45:16</t>
  </si>
  <si>
    <t>00:10:53:29</t>
  </si>
  <si>
    <t>00:11:45:03</t>
  </si>
  <si>
    <t>00:13:14:29</t>
  </si>
  <si>
    <t>00:13:15:29</t>
  </si>
  <si>
    <t>00:13:26:23</t>
  </si>
  <si>
    <t>00:13:28:20</t>
  </si>
  <si>
    <t>00:15:26:29</t>
  </si>
  <si>
    <t>00:16:04:29</t>
  </si>
  <si>
    <t>00:23:04:29</t>
  </si>
  <si>
    <t>00:24:58:16</t>
  </si>
  <si>
    <t>00:27:40:29</t>
  </si>
  <si>
    <t>00:29:28:29</t>
  </si>
  <si>
    <t>00:30:28:29</t>
  </si>
  <si>
    <t>00:30:43:29</t>
  </si>
  <si>
    <t>00:30:54:29</t>
  </si>
  <si>
    <t>00:32:05:29</t>
  </si>
  <si>
    <t>00:32:53:06</t>
  </si>
  <si>
    <t>00:33:05:03</t>
  </si>
  <si>
    <t>00:33:16:26</t>
  </si>
  <si>
    <t>00:34:28:29</t>
  </si>
  <si>
    <t>00:34:30:06</t>
  </si>
  <si>
    <t>00:36:54:20</t>
  </si>
  <si>
    <t>00:39:09:29</t>
  </si>
  <si>
    <t>[video]</t>
  </si>
  <si>
    <t>00:42:07:29</t>
  </si>
  <si>
    <t>00:42:13:29</t>
  </si>
  <si>
    <t>00:42:22:29</t>
  </si>
  <si>
    <t>00:43:02:29</t>
  </si>
  <si>
    <t>00:22:58:29</t>
  </si>
  <si>
    <t>00:12:10:10</t>
  </si>
  <si>
    <t>00:12:14:23</t>
  </si>
  <si>
    <t>00:12:17:29</t>
  </si>
  <si>
    <t>00:12:21:29</t>
  </si>
  <si>
    <t xml:space="preserve"> 00:12:41:29</t>
  </si>
  <si>
    <t>00:12:44:29</t>
  </si>
  <si>
    <t>00:12:51:29</t>
  </si>
  <si>
    <t>00:12:55:06</t>
  </si>
  <si>
    <t>00:12:57:26</t>
  </si>
  <si>
    <t>00:13:00:29</t>
  </si>
  <si>
    <t>00:13:03:23</t>
  </si>
  <si>
    <t>00:13:09:29</t>
  </si>
  <si>
    <t>00:13:30:29</t>
  </si>
  <si>
    <t>00:13:34:29</t>
  </si>
  <si>
    <t>00:13:37:29</t>
  </si>
  <si>
    <t>00:13:47:29</t>
  </si>
  <si>
    <t>00:13:49:29</t>
  </si>
  <si>
    <t>00:13:53:20</t>
  </si>
  <si>
    <t>00:14:26:29</t>
  </si>
  <si>
    <t>00:14:31:29</t>
  </si>
  <si>
    <t>00:14:46:26</t>
  </si>
  <si>
    <t>00:14:52:29</t>
  </si>
  <si>
    <t>00:15:19:29</t>
  </si>
  <si>
    <t>00:15:28:29</t>
  </si>
  <si>
    <t>00:15:37:13</t>
  </si>
  <si>
    <t>00:15:46:06</t>
  </si>
  <si>
    <t>00:16:01:06</t>
  </si>
  <si>
    <t>00:16:09:13</t>
  </si>
  <si>
    <t>00:16:31:29</t>
  </si>
  <si>
    <t>00:16:47:10</t>
  </si>
  <si>
    <t>00:16:55:13</t>
  </si>
  <si>
    <t>00:17:07:29</t>
  </si>
  <si>
    <t>00:18:07:29</t>
  </si>
  <si>
    <t>00:18:40:29</t>
  </si>
  <si>
    <t>00:18:49:29</t>
  </si>
  <si>
    <t>00:19:20:29</t>
  </si>
  <si>
    <t>00:20:30:29</t>
  </si>
  <si>
    <t>00:20:33:29</t>
  </si>
  <si>
    <t>00:20:47:29</t>
  </si>
  <si>
    <t>00:20:54:29</t>
  </si>
  <si>
    <t>s</t>
  </si>
  <si>
    <t>00:21:00:16</t>
  </si>
  <si>
    <t>00:21:57:13</t>
  </si>
  <si>
    <t>00:23:08:06</t>
  </si>
  <si>
    <t>00:23:11:10</t>
  </si>
  <si>
    <t>00:23:14:29</t>
  </si>
  <si>
    <t>00:23:51:00</t>
  </si>
  <si>
    <t>00:24:08:13</t>
  </si>
  <si>
    <t>00:24:54:29</t>
  </si>
  <si>
    <t>00:24:59:29</t>
  </si>
  <si>
    <t>00:25:01:29</t>
  </si>
  <si>
    <t>00:26:11:13</t>
  </si>
  <si>
    <t>00:26:22:29</t>
  </si>
  <si>
    <t>00:26:39:00</t>
  </si>
  <si>
    <t>00:27:03:29</t>
  </si>
  <si>
    <t>00:27:18:29</t>
  </si>
  <si>
    <t>00:27:24:20</t>
  </si>
  <si>
    <t>00:27:27:16</t>
  </si>
  <si>
    <t>00:27:42:29</t>
  </si>
  <si>
    <t>00:27:52:16</t>
  </si>
  <si>
    <t>00:28:40:06</t>
  </si>
  <si>
    <t>00:28:53:29</t>
  </si>
  <si>
    <t>00:29:31:29</t>
  </si>
  <si>
    <t>00:29:37:29</t>
  </si>
  <si>
    <t>00:29:55:06</t>
  </si>
  <si>
    <t>00:30:03:29</t>
  </si>
  <si>
    <t>00:30:17:06</t>
  </si>
  <si>
    <t>00:31:06:00</t>
  </si>
  <si>
    <t>00:31:09:29</t>
  </si>
  <si>
    <t>00:31:28:20</t>
  </si>
  <si>
    <t>00:31:45:20</t>
  </si>
  <si>
    <t>00:31:48:16</t>
  </si>
  <si>
    <t>00:31:58:00</t>
  </si>
  <si>
    <t>00:32:25:16</t>
  </si>
  <si>
    <t>00:32:28:06</t>
  </si>
  <si>
    <t>00:32:30:29</t>
  </si>
  <si>
    <t>00:32:38:29</t>
  </si>
  <si>
    <t>00:33:26:29</t>
  </si>
  <si>
    <t>00:33:36:29</t>
  </si>
  <si>
    <t>00:33:42:03</t>
  </si>
  <si>
    <t>00:34:03:29</t>
  </si>
  <si>
    <t>00:34:13:00</t>
  </si>
  <si>
    <t>00:34:22:29</t>
  </si>
  <si>
    <t>00:34:26:29</t>
  </si>
  <si>
    <t>00:34:34:26</t>
  </si>
  <si>
    <t>00:35:01:03</t>
  </si>
  <si>
    <t>00:35:54:29</t>
  </si>
  <si>
    <t>00:36:03:29</t>
  </si>
  <si>
    <t>00:36:17:00</t>
  </si>
  <si>
    <t>00:36:20:29</t>
  </si>
  <si>
    <t>00:36:24:13</t>
  </si>
  <si>
    <t>00:36:27:29</t>
  </si>
  <si>
    <t>00:36:31:29</t>
  </si>
  <si>
    <t>00:37:11:29</t>
  </si>
  <si>
    <t>00:37:43:00</t>
  </si>
  <si>
    <t>00:38:01:29</t>
  </si>
  <si>
    <t>00:38:09:29</t>
  </si>
  <si>
    <t>00:38:13:29</t>
  </si>
  <si>
    <t>00:38:15:13</t>
  </si>
  <si>
    <t>00:38:18:29</t>
  </si>
  <si>
    <t>00:38:22:10</t>
  </si>
  <si>
    <t>00:38:25:29</t>
  </si>
  <si>
    <t>00:38:29:03</t>
  </si>
  <si>
    <t>00:38:31:29</t>
  </si>
  <si>
    <t>00:38:54:29</t>
  </si>
  <si>
    <t>00:39:01:29</t>
  </si>
  <si>
    <t>00:39:04:26</t>
  </si>
  <si>
    <t>00:39:07:29</t>
  </si>
  <si>
    <t>00:39:11:23</t>
  </si>
  <si>
    <t>00:39:15:00</t>
  </si>
  <si>
    <t>00:39:17:03</t>
  </si>
  <si>
    <t>00:39:24:29</t>
  </si>
  <si>
    <t>00:40:20:29</t>
  </si>
  <si>
    <t>00:40:41:29</t>
  </si>
  <si>
    <t>00:40:46:29</t>
  </si>
  <si>
    <t>00:42:23:29</t>
  </si>
  <si>
    <t>00:42:26:29</t>
  </si>
  <si>
    <t>00:42:31:29</t>
  </si>
  <si>
    <t>00:42:35:16</t>
  </si>
  <si>
    <t>00:42:45:29</t>
  </si>
  <si>
    <t>svI?</t>
  </si>
  <si>
    <t>tvbI!</t>
  </si>
  <si>
    <t>tvR.</t>
  </si>
  <si>
    <t>ssvR=.</t>
  </si>
  <si>
    <t>ssbR.</t>
  </si>
  <si>
    <t>tvI!</t>
  </si>
  <si>
    <t>ssbR+</t>
  </si>
  <si>
    <t>tvI?</t>
  </si>
  <si>
    <t>ssvR=+</t>
  </si>
  <si>
    <t>tvE+</t>
  </si>
  <si>
    <t>tvI.</t>
  </si>
  <si>
    <t>tbI.</t>
  </si>
  <si>
    <t>tvR+</t>
  </si>
  <si>
    <t>ssvR=</t>
  </si>
  <si>
    <t xml:space="preserve">tvI. </t>
  </si>
  <si>
    <t>tvR-</t>
  </si>
  <si>
    <t>svR?</t>
  </si>
  <si>
    <t>svR.</t>
  </si>
  <si>
    <t>tvR+.</t>
  </si>
  <si>
    <t>svE</t>
  </si>
  <si>
    <t xml:space="preserve">svI? </t>
  </si>
  <si>
    <t xml:space="preserve">tvI+ </t>
  </si>
  <si>
    <t>ssvR</t>
  </si>
  <si>
    <t>svi?</t>
  </si>
  <si>
    <t>tvE=</t>
  </si>
  <si>
    <t>sbI!</t>
  </si>
  <si>
    <t>tvbR.</t>
  </si>
  <si>
    <t>svR+</t>
  </si>
  <si>
    <t>svI.</t>
  </si>
  <si>
    <t>tvE=?</t>
  </si>
  <si>
    <t>ssvI./R+</t>
  </si>
  <si>
    <t>ssvR.</t>
  </si>
  <si>
    <t>Not yet? Yes?</t>
  </si>
  <si>
    <t>tvR?</t>
  </si>
  <si>
    <t>tvR!</t>
  </si>
  <si>
    <t>tvbR+</t>
  </si>
  <si>
    <t>[turns pages in book]</t>
  </si>
  <si>
    <t>sbR+</t>
  </si>
  <si>
    <t>sbIr.</t>
  </si>
  <si>
    <t>tbR.</t>
  </si>
  <si>
    <t xml:space="preserve">svI. </t>
  </si>
  <si>
    <t>tvR=+</t>
  </si>
  <si>
    <t>svR-</t>
  </si>
  <si>
    <t>tvR+!</t>
  </si>
  <si>
    <t>tvR=+.</t>
  </si>
  <si>
    <t>codes</t>
  </si>
  <si>
    <t>teacher</t>
  </si>
  <si>
    <t>students</t>
  </si>
  <si>
    <t>I</t>
  </si>
  <si>
    <t>I.</t>
  </si>
  <si>
    <t>I?</t>
  </si>
  <si>
    <t>I!</t>
  </si>
  <si>
    <t>Ir</t>
  </si>
  <si>
    <t>R</t>
  </si>
  <si>
    <t>R.</t>
  </si>
  <si>
    <t>R+</t>
  </si>
  <si>
    <t>R-</t>
  </si>
  <si>
    <t>R=</t>
  </si>
  <si>
    <t>R!</t>
  </si>
  <si>
    <t>R?</t>
  </si>
  <si>
    <t>E</t>
  </si>
  <si>
    <t>Instruction, coordination or rebuke</t>
  </si>
  <si>
    <t>Testing konwoledge or skills</t>
  </si>
  <si>
    <t>Developing knowledge or skills</t>
  </si>
  <si>
    <t>Reflecting</t>
  </si>
  <si>
    <t>Total</t>
  </si>
  <si>
    <t>Number of Encounters</t>
  </si>
  <si>
    <t>Encounters with evidenced shared understanding</t>
  </si>
  <si>
    <t>Percentage of turns using musical modalities among encounters with completed topics</t>
  </si>
  <si>
    <t xml:space="preserve">svR. </t>
  </si>
  <si>
    <t>[facial gesture shows dissatisfation]</t>
  </si>
  <si>
    <t>tbE-</t>
  </si>
  <si>
    <t>tvIr?/tvI?</t>
  </si>
  <si>
    <t>T - all</t>
  </si>
  <si>
    <t>S - all</t>
  </si>
  <si>
    <t>tvE</t>
  </si>
  <si>
    <t>tssbR+</t>
  </si>
  <si>
    <t>smI.</t>
  </si>
  <si>
    <t>sbR!</t>
  </si>
  <si>
    <t>tvssbR+</t>
  </si>
  <si>
    <t>tvE=+</t>
  </si>
  <si>
    <t>svR-.</t>
  </si>
  <si>
    <t>svR+.</t>
  </si>
  <si>
    <t>svR:</t>
  </si>
  <si>
    <t>tvR=?</t>
  </si>
  <si>
    <t>ssvI.</t>
  </si>
  <si>
    <t xml:space="preserve">ssvR. </t>
  </si>
  <si>
    <t>ssvR?</t>
  </si>
  <si>
    <t>tvr=+</t>
  </si>
  <si>
    <t xml:space="preserve">tvI, </t>
  </si>
  <si>
    <t>tvbI.</t>
  </si>
  <si>
    <t>tmI.</t>
  </si>
  <si>
    <t>ssvR-</t>
  </si>
  <si>
    <t>tvE?</t>
  </si>
  <si>
    <t>tmI!</t>
  </si>
  <si>
    <t>tssmR.</t>
  </si>
  <si>
    <t>tssmR+</t>
  </si>
  <si>
    <t>ssmR+</t>
  </si>
  <si>
    <t>tvE.</t>
  </si>
  <si>
    <t>svI!</t>
  </si>
  <si>
    <t>tvR-.</t>
  </si>
  <si>
    <t>tvE=.</t>
  </si>
  <si>
    <t xml:space="preserve">Yes, Rammstein. Exactly. </t>
  </si>
  <si>
    <t>tvR=+/tvIr.</t>
  </si>
  <si>
    <t>svI?/svR?</t>
  </si>
  <si>
    <t>ssvR+</t>
  </si>
  <si>
    <t>sbI?</t>
  </si>
  <si>
    <t>tbR!</t>
  </si>
  <si>
    <t xml:space="preserve">Schumann is a composer we haven’t talked about yet. I would like to dedicate some time on him today.At first I would like to show you a picture of Schumann. </t>
  </si>
  <si>
    <t>tviI!</t>
  </si>
  <si>
    <t>[put worksheets away]</t>
  </si>
  <si>
    <t xml:space="preserve">tvR. </t>
  </si>
  <si>
    <t xml:space="preserve">tmI. </t>
  </si>
  <si>
    <t>tssmI.</t>
  </si>
  <si>
    <t xml:space="preserve">No. </t>
  </si>
  <si>
    <t>ssmR+/ssmIr.</t>
  </si>
  <si>
    <t xml:space="preserve">tbI. </t>
  </si>
  <si>
    <t>tvR-!</t>
  </si>
  <si>
    <t>ssvR-.</t>
  </si>
  <si>
    <t>tvR!-</t>
  </si>
  <si>
    <t xml:space="preserve">smI. </t>
  </si>
  <si>
    <t>tvIr!</t>
  </si>
  <si>
    <t>v</t>
  </si>
  <si>
    <t>b</t>
  </si>
  <si>
    <t>m</t>
  </si>
  <si>
    <t>[incomprehensible]</t>
  </si>
  <si>
    <t>tvR+?</t>
  </si>
  <si>
    <t>tvIr./tvIr!</t>
  </si>
  <si>
    <t>tssmR+/tssmIr.</t>
  </si>
  <si>
    <t xml:space="preserve">So, very well done! </t>
  </si>
  <si>
    <t>tvmR.</t>
  </si>
  <si>
    <t xml:space="preserve">It’s right after the repeat sign. </t>
  </si>
  <si>
    <t>Ready? One, two, and!</t>
  </si>
  <si>
    <t>E.</t>
  </si>
  <si>
    <t>E=</t>
  </si>
  <si>
    <t>E-</t>
  </si>
  <si>
    <t>E?</t>
  </si>
  <si>
    <t>E+</t>
  </si>
  <si>
    <t>no.</t>
  </si>
  <si>
    <t xml:space="preserve">Die originalen Transkripte sind entnommen aus: 
Wallbaum, Christopher (Hg.) (2018): Additional Material for the Estonia-lesson. In: Christopher Wallbaum (Hg.): Comparing international music lessons on video. Hildesheim, Zürich, New York: Georg Olms Verlag (Schriften / Hochschule für Musik und Theater "Felix Mendelssohn Bartholdy" Leipzig, 14). Online verfügbar unter http://research.uni-leipzig.de/inkvid/COMPARING/index.htm.
Die Transkriptionsmaterial wurde genutzt nach:
Friedrich, Eva-Maria (2019): Didaktische Begegnungen in einer estnischen Musikstunde: Eine Analyse gelungener verbaler und non-verbaler Kommunikation. Hochschule für Musik und Theater "Felix Mendelssohn Bartholdy" Leipzig. unveröffentlichtes Manuskript.
Urheber der Kodierungen und Formatierung:
Max Giebel 
Leipzig, Juli 2019 </t>
  </si>
  <si>
    <t xml:space="preserve">So, let’s begin. [t gesture for standing up] </t>
  </si>
  <si>
    <t xml:space="preserve">[ss standing up] </t>
  </si>
  <si>
    <t xml:space="preserve">Hello </t>
  </si>
  <si>
    <t xml:space="preserve">Please have a seat! </t>
  </si>
  <si>
    <t xml:space="preserve">So, let’s begin. [t gesture for standing up]  </t>
  </si>
  <si>
    <t>Please have a seat!</t>
  </si>
  <si>
    <t xml:space="preserve">[ss sitting down] </t>
  </si>
  <si>
    <t xml:space="preserve">Anybody absent? No? </t>
  </si>
  <si>
    <t xml:space="preserve">No </t>
  </si>
  <si>
    <t>Everybody’s here, very good.</t>
  </si>
  <si>
    <t>So. It’s been a while since we last met because there was a school break and we finished our last study period with German music.</t>
  </si>
  <si>
    <t xml:space="preserve">We talked about German folklore,and we also talked about German art music and German composers. As a reminder – to find out how much you still remember about all that I have a little crossword puzzle for you. </t>
  </si>
  <si>
    <t>Oh…</t>
  </si>
  <si>
    <t xml:space="preserve">I’m asking you that at first you would try to do the crossword without using the help of your textbooks or notebooks, and after that, if there are indeed things that you absolutely can’t remember, you can check the textbook or your notebook. </t>
  </si>
  <si>
    <t xml:space="preserve">[t handing out the worksheet] </t>
  </si>
  <si>
    <t>Is that correct?</t>
  </si>
  <si>
    <t xml:space="preserve">Exactly. </t>
  </si>
  <si>
    <t xml:space="preserve">Thank you... </t>
  </si>
  <si>
    <t>You’re welcome…</t>
  </si>
  <si>
    <t>Do I have to write my name on it?</t>
  </si>
  <si>
    <t xml:space="preserve">No, it’s good to go without your name written on it. No need to. </t>
  </si>
  <si>
    <t>So try to do it by yourself for a little while, and then we will check it all together.</t>
  </si>
  <si>
    <t>So if I don’t know something, I am allowed to check the textbook?</t>
  </si>
  <si>
    <t xml:space="preserve">Yes, yes. If you really don’t remember something, you can check your textbook. </t>
  </si>
  <si>
    <t xml:space="preserve">[ss solving the crossword] </t>
  </si>
  <si>
    <t xml:space="preserve">So how is it? </t>
  </si>
  <si>
    <t xml:space="preserve">It’s extremely difficult. </t>
  </si>
  <si>
    <t xml:space="preserve">Extremely difficult!? </t>
  </si>
  <si>
    <t xml:space="preserve">If you’re trying to find the pages from the textbook, Mark that might help you, it would be pages 76 and 77 are correct. </t>
  </si>
  <si>
    <t xml:space="preserve">[ss taking their books] </t>
  </si>
  <si>
    <t xml:space="preserve">If you need to, you can quietly discuss it with your friend. </t>
  </si>
  <si>
    <t xml:space="preserve">[ss discussing with their neighbour] </t>
  </si>
  <si>
    <t xml:space="preserve">Is anybody all done with it?  </t>
  </si>
  <si>
    <t xml:space="preserve">[s raises hand] </t>
  </si>
  <si>
    <t xml:space="preserve">[t calls on student to answer and pointing on s] </t>
  </si>
  <si>
    <t xml:space="preserve">Do I have to write the solution down as well? </t>
  </si>
  <si>
    <t xml:space="preserve">Yes. Yes. </t>
  </si>
  <si>
    <t xml:space="preserve">What page is the German subject, again? </t>
  </si>
  <si>
    <t xml:space="preserve">Seventy-six. And seventy-seven. </t>
  </si>
  <si>
    <t xml:space="preserve">[s drops down a pencil] </t>
  </si>
  <si>
    <t xml:space="preserve">[t picks it up] </t>
  </si>
  <si>
    <t xml:space="preserve">Mh-m. </t>
  </si>
  <si>
    <t xml:space="preserve">S, are you all done? Not yet, I suppose? </t>
  </si>
  <si>
    <t xml:space="preserve">There is not enough room for number five. </t>
  </si>
  <si>
    <t xml:space="preserve">not enough room for number five? </t>
  </si>
  <si>
    <t xml:space="preserve">It should be “Weltmeister“ written here… or shouldn't it? </t>
  </si>
  <si>
    <t xml:space="preserve">I’ll take it for a second. [t takes worksheet] </t>
  </si>
  <si>
    <t xml:space="preserve">You are right. Absolutely correct. Yes, yes yes. [t returns worksheet] </t>
  </si>
  <si>
    <t xml:space="preserve">Exactly. Add another square. Excellent remark! </t>
  </si>
  <si>
    <t xml:space="preserve">What, do I have to write that way? Downwards? </t>
  </si>
  <si>
    <t xml:space="preserve">That goes for number five. </t>
  </si>
  <si>
    <t xml:space="preserve">Does it make the band also incorrect? </t>
  </si>
  <si>
    <t xml:space="preserve">There are 2 options for the band. </t>
  </si>
  <si>
    <t xml:space="preserve">Just try out different things. </t>
  </si>
  <si>
    <t xml:space="preserve">Is it an old time band or contemporary? </t>
  </si>
  <si>
    <t xml:space="preserve">Well, that depends on what do you mean by “old time.” I dare to say that it’s rather newer. </t>
  </si>
  <si>
    <t xml:space="preserve">Two thousand plus or minus? </t>
  </si>
  <si>
    <t xml:space="preserve">Rather plus. </t>
  </si>
  <si>
    <t xml:space="preserve">No, actually not. </t>
  </si>
  <si>
    <t xml:space="preserve">Ok, then it’s contemporary. </t>
  </si>
  <si>
    <t xml:space="preserve">Are you ready, Henry? </t>
  </si>
  <si>
    <t xml:space="preserve">No, not ready. </t>
  </si>
  <si>
    <t xml:space="preserve">Has anybody figured out the crossword solution? </t>
  </si>
  <si>
    <t xml:space="preserve">[students discuss with each other and suggest the answers, you can hear Schumann and Schimann…]  </t>
  </si>
  <si>
    <t xml:space="preserve">[some kind of bodily and verbal reaction] </t>
  </si>
  <si>
    <t xml:space="preserve">So. How about we start from the beginning all together? So, the first question was the number of the symphony by Beethoven from which the anthem of the European Union comes from? </t>
  </si>
  <si>
    <t xml:space="preserve">The seventh! The ninth! </t>
  </si>
  <si>
    <t xml:space="preserve">That’s exactly right. the ninth one. Exactly. </t>
  </si>
  <si>
    <t xml:space="preserve">Beethoven has written altogether 9 symphonies, and we listened to “Ode to Joy” from the end of the 9th symphony. That exact part – “Ode to Joy”, is the anthem of the European Union at the moment. </t>
  </si>
  <si>
    <t xml:space="preserve">Speaking of Beethoven, what do you still remember about him? </t>
  </si>
  <si>
    <t xml:space="preserve">Blind? </t>
  </si>
  <si>
    <t xml:space="preserve">Mmm... no. </t>
  </si>
  <si>
    <t xml:space="preserve">Deaf? </t>
  </si>
  <si>
    <t xml:space="preserve">Yes, you are right, he turned deaf towards the end of his life.  </t>
  </si>
  <si>
    <t xml:space="preserve">What else? </t>
  </si>
  <si>
    <t xml:space="preserve">I think he met Mozart at some point.  </t>
  </si>
  <si>
    <t xml:space="preserve">So. Kaspar? </t>
  </si>
  <si>
    <t xml:space="preserve">He was born in the year 1770.  </t>
  </si>
  <si>
    <t xml:space="preserve">Yes, year 1770. </t>
  </si>
  <si>
    <t xml:space="preserve">When did he die? </t>
  </si>
  <si>
    <t xml:space="preserve">1827. </t>
  </si>
  <si>
    <t xml:space="preserve">1827, exactly. </t>
  </si>
  <si>
    <t xml:space="preserve">What else has Beethoven composed besides the 9 symphonies? </t>
  </si>
  <si>
    <t xml:space="preserve">all kinds of things. Several symphonies. </t>
  </si>
  <si>
    <t xml:space="preserve">Yes exactly, we just talked about the 9 symphonies, </t>
  </si>
  <si>
    <t xml:space="preserve">what else besides that?  </t>
  </si>
  <si>
    <t xml:space="preserve">Songs. </t>
  </si>
  <si>
    <t xml:space="preserve">What instruments has he composed for? </t>
  </si>
  <si>
    <t xml:space="preserve">Piano. Violin. </t>
  </si>
  <si>
    <t xml:space="preserve">Undoubtedly for the piano, and also a lot of different chamber music. </t>
  </si>
  <si>
    <t>So, let’s continue. Number two was... Name the German composer whose last name means “brook”.</t>
  </si>
  <si>
    <t xml:space="preserve">Bach. </t>
  </si>
  <si>
    <t xml:space="preserve">Absolutely. </t>
  </si>
  <si>
    <t xml:space="preserve">About Bach, what else can you say? </t>
  </si>
  <si>
    <t xml:space="preserve">Nothing. </t>
  </si>
  <si>
    <t>Nothing at all??</t>
  </si>
  <si>
    <t xml:space="preserve">What era would you put him in? </t>
  </si>
  <si>
    <t>Baroque.</t>
  </si>
  <si>
    <t xml:space="preserve">Baroque era, that’s very true. </t>
  </si>
  <si>
    <t xml:space="preserve">Does anybody remember the years he was born and died? [to 88] </t>
  </si>
  <si>
    <t xml:space="preserve">Absolutely. Good job, Fred. </t>
  </si>
  <si>
    <t xml:space="preserve">1750. </t>
  </si>
  <si>
    <t>Until 1750. Right.</t>
  </si>
  <si>
    <t xml:space="preserve">What makes Bach an absolute genius? </t>
  </si>
  <si>
    <t>the organ… church music.</t>
  </si>
  <si>
    <t xml:space="preserve">Absolutely correct. Bach has composed a lot of church music. </t>
  </si>
  <si>
    <t xml:space="preserve">By the way, Beethoven has said about Bach and now we are using the word “brook” again that Bach is not a brook, he is the whole ocean. What he wanted to say with that is that Bach is a truly genius of a composer. Actually, also nowadays, he is considered to be the greatest composer of all times. It’s probably a little bit of a subjective evaluation of him, but there’s no question that we must not underestimate his genius. We listened to some of Bach’s works in the last lesson as well, but we have an opportunity to do that again today. I’m sure we are all happy to hear his music. </t>
  </si>
  <si>
    <t xml:space="preserve">Annabel has – exactly – started to learn Bach’s invention number 1 and she wants to play a little part of it for us today. </t>
  </si>
  <si>
    <t xml:space="preserve">Yay! </t>
  </si>
  <si>
    <t xml:space="preserve">[ss and t clapping] </t>
  </si>
  <si>
    <t>[s playing the piano]</t>
  </si>
  <si>
    <t>Very well done!</t>
  </si>
  <si>
    <t>[curtsies; sits down]</t>
  </si>
  <si>
    <t xml:space="preserve">So. Let’s continue. We’re at question number four. </t>
  </si>
  <si>
    <t>Three!</t>
  </si>
  <si>
    <t xml:space="preserve">Three. Excuse me. </t>
  </si>
  <si>
    <t>The last name of the German composer who considered Beethoven as a great role model for him.</t>
  </si>
  <si>
    <t>Brahms!</t>
  </si>
  <si>
    <t>That’s right. Johannes Brahms was the composer,</t>
  </si>
  <si>
    <t>so write Brahms to your crossword.</t>
  </si>
  <si>
    <t>What do you remember about Brahms?</t>
  </si>
  <si>
    <t xml:space="preserve">Maria? </t>
  </si>
  <si>
    <t>he lived in Vienna.</t>
  </si>
  <si>
    <t>What else?</t>
  </si>
  <si>
    <t xml:space="preserve">he wrote piano music. </t>
  </si>
  <si>
    <t xml:space="preserve">he wrote piano music. Yes. </t>
  </si>
  <si>
    <t xml:space="preserve">What else can you remember about Brahms? [to 147] </t>
  </si>
  <si>
    <t xml:space="preserve">There’s a little piece that we all listened to. It’s very well known, it’s a song. </t>
  </si>
  <si>
    <t xml:space="preserve">the Lullaby. </t>
  </si>
  <si>
    <t>Right! Brahms’ Lullaby.</t>
  </si>
  <si>
    <t>Let me remind you that much about Brahms. He was a composer who started composing his symphonies very late in his life.</t>
  </si>
  <si>
    <t>[s raises hand]</t>
  </si>
  <si>
    <t xml:space="preserve">What would you like to say, Liina? </t>
  </si>
  <si>
    <t>[raises hand]</t>
  </si>
  <si>
    <t xml:space="preserve">[raises hand] </t>
  </si>
  <si>
    <t xml:space="preserve">[goes to the piano] </t>
  </si>
  <si>
    <t>He was 43!</t>
  </si>
  <si>
    <t xml:space="preserve">Yes, he was 43, </t>
  </si>
  <si>
    <t xml:space="preserve">and he had a very specific reason for that. </t>
  </si>
  <si>
    <t xml:space="preserve">Brahms was so impressed with Beethoven’s symphonies that he thought he would never be able to compose something that would sound so good. For example, in a letter he wrote to a conductor named Hermann Lenn, he said: “I will never be able to write a symphony. You have no idea what it’s like to hear a giant walking behind you.” By that giant, he meant Beethoven, and especially Beethoven’s 9th Symphony. Actually the way it went, when Brahms was finished composing his first symphony, the people who heard it, thought it sounded quite a lot like Beethoven’s symphonies. When you think about it, it’s natural, considering what an example Beethoven was for him. </t>
  </si>
  <si>
    <t xml:space="preserve">So. Now number 4. The most common instrument used in a German folk music band? </t>
  </si>
  <si>
    <t>Harmonica</t>
  </si>
  <si>
    <t xml:space="preserve">Harmonica, exactly. </t>
  </si>
  <si>
    <t>Let’s move on… A German company that manufactures musical instruments?</t>
  </si>
  <si>
    <t xml:space="preserve">Weltmeister. </t>
  </si>
  <si>
    <t>Yes, the spelling is Weltmeister, but we pronounce it weltmAister, with an A. Weltmeister’s accordions, for example, are very well known and sought after.</t>
  </si>
  <si>
    <t xml:space="preserve">Six. German metal band. That is something we haven’t talked about yet, but I added that question in hopes that maybe you know it anyway. </t>
  </si>
  <si>
    <t>[ss talking]</t>
  </si>
  <si>
    <t>Rammstein? Metallica?</t>
  </si>
  <si>
    <t xml:space="preserve">Metallica isn’t German. </t>
  </si>
  <si>
    <t xml:space="preserve">They came together in the year 1993 and they’ve actually given several concerts in Estonia as well. Their performances have an incredible amount of pyrotechnics, that’s very characteristics of their stage shows. </t>
  </si>
  <si>
    <t>What would you like to say?</t>
  </si>
  <si>
    <t xml:space="preserve">How do you spell “Rammstein”? </t>
  </si>
  <si>
    <t xml:space="preserve">You write Ramm  two m's  and s-t-e-i-n. Rammstein. That’s how you write it. </t>
  </si>
  <si>
    <t xml:space="preserve">Has anybody been to Rammstein’s concert? </t>
  </si>
  <si>
    <t>no. my brother has.</t>
  </si>
  <si>
    <t>Your brother has?</t>
  </si>
  <si>
    <t>But does anybody here enjoy listening to Rammstein’s music?</t>
  </si>
  <si>
    <t>My brother does.</t>
  </si>
  <si>
    <t xml:space="preserve">Your brother does? Ok, so. </t>
  </si>
  <si>
    <t>It’s a metal band, so if you happen to be a fan of heavy metal, it’s exactly your cup of tea.</t>
  </si>
  <si>
    <t xml:space="preserve">Let’s continue. Number seven. A german dance? </t>
  </si>
  <si>
    <t>Allemande</t>
  </si>
  <si>
    <t xml:space="preserve">Allemande. </t>
  </si>
  <si>
    <t>And now a German composer who Has been buried in London?</t>
  </si>
  <si>
    <t>Handel.</t>
  </si>
  <si>
    <t xml:space="preserve">How Do we pronounce it? </t>
  </si>
  <si>
    <t xml:space="preserve">H-e-ndel. </t>
  </si>
  <si>
    <t xml:space="preserve">What else can you say about Handel besides that he has been buried in London? </t>
  </si>
  <si>
    <t xml:space="preserve">he composed some English opera? </t>
  </si>
  <si>
    <t>He has indeed composed a lot of baroque operas, and there was an opera theater in London that he was the director of. Yes,</t>
  </si>
  <si>
    <t>Kaspar?</t>
  </si>
  <si>
    <t xml:space="preserve">He was born in 1685 and died at 1759. </t>
  </si>
  <si>
    <t xml:space="preserve">So. You just looked that up. You are right. </t>
  </si>
  <si>
    <t>So, we are talking about a composer who lived right around the same time that Bach did. The cities they were born at were also quite close to each other. The one big difference is that while Bach stayed in Germany, in different German cities, Handel was a composer who travelled a lot. He was in Italy to learn the art of opera, the secrets about how to compose operas, and later he was indeed in England.</t>
  </si>
  <si>
    <t xml:space="preserve">Liina? </t>
  </si>
  <si>
    <t>was Handel originally supposed to become a lawyer or something?</t>
  </si>
  <si>
    <t xml:space="preserve">Handel – as far as I know – yes, actually. At first, yes, but later he dedicated himself to music and music only. </t>
  </si>
  <si>
    <t xml:space="preserve">[s talks] (untranslated/incomprehensible) </t>
  </si>
  <si>
    <t>[t reacts] (untranslated/incomprehensible)</t>
  </si>
  <si>
    <t xml:space="preserve">[t calls on s] </t>
  </si>
  <si>
    <t>was It that… that his opera theater went bankrupt many times?</t>
  </si>
  <si>
    <t xml:space="preserve">Yes, the opera theater that Handel was directing went through several economic crisis indeed, and there was even a period when Handel wasn’t even highly valued among Englishmen, but already the fact that in the end of his life, the fact that he’s been buried into Westminster Abbey, shows how well respected he eventually became there in England. </t>
  </si>
  <si>
    <t>So, let’s continue. The final word. What did you put together?</t>
  </si>
  <si>
    <t>Schumann.</t>
  </si>
  <si>
    <t>Schumann. That’s exactly right.</t>
  </si>
  <si>
    <t xml:space="preserve">[t shows picture] </t>
  </si>
  <si>
    <t xml:space="preserve">Schumann is another very-very well known German composer, and Schumann lived from 1810 until 1856. </t>
  </si>
  <si>
    <t xml:space="preserve">So as far as an era goes, where would we place him? </t>
  </si>
  <si>
    <t xml:space="preserve">Romanticism. </t>
  </si>
  <si>
    <t>Romanticism, that’s exactly right.</t>
  </si>
  <si>
    <t>He has composed a lot of vocal music, and a lot of piano music as well. A little bit more info about Schumann – he was born in Zwickau. When he first went to college, he majored in law because of practical reasons it would have paid a lot better.</t>
  </si>
  <si>
    <t>Yes, please?</t>
  </si>
  <si>
    <t xml:space="preserve">What’s his first name? </t>
  </si>
  <si>
    <t xml:space="preserve">Robert. Robert Schumann. </t>
  </si>
  <si>
    <t>Robert Schumann – 1810–1856. [t writing on the blackboard]</t>
  </si>
  <si>
    <t xml:space="preserve">(discussing a little mistake in the crosswords…) </t>
  </si>
  <si>
    <t>[t some kind of reaction]</t>
  </si>
  <si>
    <t xml:space="preserve">So, he was born in a family of a book salesman and a publisher, as I said before, he was planning to go study law at first, but later he changed his mind and decided to go with music instead. He actually decided one day that he was going to become a professional pianist, but since he ruined his hand – he had a joint inflammation – this plan didn’t come true. He studied piano with a man called Friedrich Wiek, and later he got married to Friedrich Wiek’s daughter Clara. What can definitely be said about Clara is that she was an excellent piano player. The two of them sat together and gave concerts,Robert Schumann was accompanying her, and by the way, they have been to Tartu in the year 1844. Clara Schumann performed a piano concerto in Tartu. </t>
  </si>
  <si>
    <t xml:space="preserve">As far as Schumann’s works, I would like to point out – and we will listen to an example of it – a work called the Childrens’ Scenes. It was written about children. The one we are listening to as an example is called “At the Height of Happiness”. [t writing on the blackboard] </t>
  </si>
  <si>
    <t xml:space="preserve">By the way, it was Schumann’s tradition to publish his works as collections, and this particular one is also a collection of piano works and it’s dearly loved everywhere in the world. </t>
  </si>
  <si>
    <t xml:space="preserve">It’s performed by a pianist Radu Lupu. </t>
  </si>
  <si>
    <t xml:space="preserve">At the Height of Happiness. </t>
  </si>
  <si>
    <t xml:space="preserve">[t starting audio sample] </t>
  </si>
  <si>
    <t xml:space="preserve">So that was an example about Schumann. </t>
  </si>
  <si>
    <t xml:space="preserve">You can set the crossword aside and I would like to go back to the genius of Bach for a moment. </t>
  </si>
  <si>
    <t>That’s because the piece we are going to learn on the recorder, is by Bach. As you know, Bach has composed several cantatas.</t>
  </si>
  <si>
    <t xml:space="preserve">[ss taking out their recorders] </t>
  </si>
  <si>
    <t xml:space="preserve">Cantata is a piece for a choir, vocalists and instrumentalists, and often times it’s religious. Altogether Bach has composed over 300 cantatas, but a little less than 200 have remained. So these are the religious cantatas. Along with the religious cantatas – many religious cantatas – there are about 20 secular cantatas. Of these 20 cantatas, a very well known one is the Coffee Cantata, which talks about a father’s endless battle against his daughter’s incessant coffee-drinking habit, and the other cantata is a Peasant Cantata, and it’s written in a rural dialect, it’s a fun, happy piece, and it’s meant to be a greeting to an official of a royal court. </t>
  </si>
  <si>
    <t>At first, we will listen to a segment of the Peasant Cantata, a part that is called Mer Hahn en neue Oberkeet, which means “We have a new boss”.</t>
  </si>
  <si>
    <t>[t starts audio sample]</t>
  </si>
  <si>
    <t xml:space="preserve">Did the melody…? [music starts again] Excuse me. Did the melody sound familiar to you? </t>
  </si>
  <si>
    <t xml:space="preserve">no. </t>
  </si>
  <si>
    <t xml:space="preserve">not at all?? </t>
  </si>
  <si>
    <t xml:space="preserve">Maybe a tiny bit. </t>
  </si>
  <si>
    <t xml:space="preserve">some of you recognized It a tiny bit. </t>
  </si>
  <si>
    <t xml:space="preserve">Actually we sung this very song towards the end of the last study period. </t>
  </si>
  <si>
    <t>The performers in this case were the bass Robert Holl, and a soprano Katarina Blasi. [t writing names to the blackboard]</t>
  </si>
  <si>
    <t xml:space="preserve">So if you will, please open the page 80 from your textbook… </t>
  </si>
  <si>
    <t>[ss taking their books]</t>
  </si>
  <si>
    <t>And we will try to remember that song all together.</t>
  </si>
  <si>
    <t>[pianoprelude by t]</t>
  </si>
  <si>
    <t>[making music]</t>
  </si>
  <si>
    <t xml:space="preserve">Let me stop this for a second. So the melody is starting to come back to you? </t>
  </si>
  <si>
    <t>Yes.</t>
  </si>
  <si>
    <t>Hmm, it’s very new to some of you. Oh well, it’s OK.</t>
  </si>
  <si>
    <t xml:space="preserve">Let’s repeat the first verse one more time. Please pronounce the lyrics in a clearer way, and also sing a little bit louder. </t>
  </si>
  <si>
    <t>Yes, that’s a lot better!</t>
  </si>
  <si>
    <t xml:space="preserve">Let’s go again with the second verse one more time. If you can, please pay more attention to your diction, and from the third line “We are stopping at the top of the mountain”, try to sing the higher notes a little more loudly and clearly. </t>
  </si>
  <si>
    <t xml:space="preserve">[pianoprelude by t] </t>
  </si>
  <si>
    <t xml:space="preserve">[making music] </t>
  </si>
  <si>
    <t xml:space="preserve">Good job! [while making music] </t>
  </si>
  <si>
    <t xml:space="preserve">Good. Now I am going to give you the sheet music, and we will try to play it on the recorder. </t>
  </si>
  <si>
    <t>[handing out the sheets]</t>
  </si>
  <si>
    <t>[ss some kind of reaction] (untranslated/incomprehensible)</t>
  </si>
  <si>
    <t>There are a lot of repetitions here, so don’t worry too much.</t>
  </si>
  <si>
    <t xml:space="preserve">Do I have to know It by heart? </t>
  </si>
  <si>
    <t>We… If you look at the first and the third line, they are completely identical to one another.</t>
  </si>
  <si>
    <t>Here you go.</t>
  </si>
  <si>
    <t>Do I have to know it by heart?</t>
  </si>
  <si>
    <t xml:space="preserve">Yes, one day, but not right now. We are just playing it for the first time right now. </t>
  </si>
  <si>
    <t>Listen for a second, I will play it for you.</t>
  </si>
  <si>
    <t>[Prelude on the recorder by t]</t>
  </si>
  <si>
    <t xml:space="preserve">[ss gripping on their recorders] </t>
  </si>
  <si>
    <t>So, in the version you have in front of you right now, the ending part is a little bit easier. Once you’ve mastered this version, you can move on to a more difficult version with all the thrillers in the end and all these other things.</t>
  </si>
  <si>
    <t xml:space="preserve">Let’s go all together. Pay attention to the fact that this song starts with a pick up measure. Pay very close attention to the rhythm. Let’s start with the first section and go until the repeat sign. One… Two… One… And </t>
  </si>
  <si>
    <t xml:space="preserve">Yes, thank you! </t>
  </si>
  <si>
    <t xml:space="preserve">Let’s make the beginning a little bit clearer, listen, please. </t>
  </si>
  <si>
    <t xml:space="preserve">The same place, this one: The ti-ti and the ta [t demonstrating the right way] [tmR.] have to be clearly distinguished from one another. </t>
  </si>
  <si>
    <t>Let’s go again from the beginning. Ready? And!</t>
  </si>
  <si>
    <t xml:space="preserve">Thank you. Please listen to the ending, I mean… We will start with the measure… </t>
  </si>
  <si>
    <t>From the last beat of the second measure, from E. I will play it from E for a moment, just listen and pay attention to the sheet music.</t>
  </si>
  <si>
    <t>[presentation on recorder by t]</t>
  </si>
  <si>
    <t>Let’s all go together from that E. Ready? And!</t>
  </si>
  <si>
    <t xml:space="preserve">Thank you. </t>
  </si>
  <si>
    <t>Only the first line. Kaspar, try to play along as well, all right? Only the first line, let’s play the same part as before. Let’s go. And!</t>
  </si>
  <si>
    <t xml:space="preserve">The second line, same part.  </t>
  </si>
  <si>
    <t xml:space="preserve">Very good! </t>
  </si>
  <si>
    <t xml:space="preserve">Let’s all do it again, all together, from the same place. And!  </t>
  </si>
  <si>
    <t>The same section from the beginning until the repeat sign.</t>
  </si>
  <si>
    <t xml:space="preserve">Go ahead. One… Two… One. </t>
  </si>
  <si>
    <t>Let’s stop here for a second.</t>
  </si>
  <si>
    <t xml:space="preserve">You know what? We have some rhythmical uncertainty if you look at the end of the second measure. There’s an E, and in the beginning of the third measure, there’s an F. They are both ta-s. Ta rhythm, but someone here wants to play it faster. Don’t play it faster there. </t>
  </si>
  <si>
    <t xml:space="preserve">Let’s repeat so that we all play both ta-s there.  </t>
  </si>
  <si>
    <t>Repeat from the beginning. And!</t>
  </si>
  <si>
    <t xml:space="preserve">Now TA-s [while making music] </t>
  </si>
  <si>
    <t xml:space="preserve">Good, </t>
  </si>
  <si>
    <t xml:space="preserve">let’s try to go on, everybody start with G.  </t>
  </si>
  <si>
    <t xml:space="preserve">OK, let’s stop here, the material is familiar going forward. </t>
  </si>
  <si>
    <t xml:space="preserve">The most difficult part of this piece is G. </t>
  </si>
  <si>
    <t xml:space="preserve">Actually the notes go in a row, you start with ascending from F, G, and then descend A, G, F, E. Right? </t>
  </si>
  <si>
    <t xml:space="preserve">Let’s try the same place, from the third measure of the second line. From G. Ready? And! </t>
  </si>
  <si>
    <t>One more time.</t>
  </si>
  <si>
    <t xml:space="preserve">Start with the third measure of the second line, from G. And! </t>
  </si>
  <si>
    <t xml:space="preserve">Good, that’s a lot better. </t>
  </si>
  <si>
    <t>Back row, only you play, same place. And!</t>
  </si>
  <si>
    <t>Good!</t>
  </si>
  <si>
    <t>Front row, your turn. And!</t>
  </si>
  <si>
    <t>And everybody together from the same place. And!</t>
  </si>
  <si>
    <t xml:space="preserve">Good! </t>
  </si>
  <si>
    <t xml:space="preserve">Now we’ll go again from the end of the  first line, again from G. </t>
  </si>
  <si>
    <t xml:space="preserve">Can you find it? </t>
  </si>
  <si>
    <t xml:space="preserve">Let’s keep going [while making music] </t>
  </si>
  <si>
    <t xml:space="preserve">Ta-s are coming up [while making music] </t>
  </si>
  <si>
    <t xml:space="preserve">There! Very good! </t>
  </si>
  <si>
    <t>How is it?</t>
  </si>
  <si>
    <t xml:space="preserve">It’s impossible! </t>
  </si>
  <si>
    <t xml:space="preserve">Does anybody here think otherwise? that It is possible? </t>
  </si>
  <si>
    <t xml:space="preserve">Yes!   </t>
  </si>
  <si>
    <t xml:space="preserve">No! </t>
  </si>
  <si>
    <t xml:space="preserve">Thank you! </t>
  </si>
  <si>
    <t xml:space="preserve">Let’s play the whole song from the beginning until the end. Let’s try it. </t>
  </si>
  <si>
    <t xml:space="preserve">[s playing inbetween] </t>
  </si>
  <si>
    <t xml:space="preserve">Leena, pay attention. </t>
  </si>
  <si>
    <t xml:space="preserve">The first line repeats and then we’ll go until the very end. Ready? One, two, and! </t>
  </si>
  <si>
    <t>Repeat [while making music]</t>
  </si>
  <si>
    <t xml:space="preserve">Well! Very good! It’s actually supposed to go a little bit faster, but since we are just getting familiar with it for the very first time, I think we should try it out so that I’ll accompany you with a piano a little bit. </t>
  </si>
  <si>
    <t xml:space="preserve">That way, everyone can go from the beginning to the end by yourselves. Keep trying, Kaspar? I mean, this part is a little difficult and if you need it, [t is going to Kaspar] I will help you individually, but try to play along as much as you can for now, all right? </t>
  </si>
  <si>
    <t>Let’s go again from the beginning, I will accompany you with a piano for a bit. [to 362]</t>
  </si>
  <si>
    <t xml:space="preserve">At home, everyone should keep practicing that! </t>
  </si>
  <si>
    <t>from the beginning?</t>
  </si>
  <si>
    <t xml:space="preserve">from the very beginning with the repeat. </t>
  </si>
  <si>
    <t>Pay attention to the TA rhythms, the ones that tend to….</t>
  </si>
  <si>
    <t>The E and F that somebody tends to turn into ti-tis still. Everybody ready? Well? Go.</t>
  </si>
  <si>
    <t xml:space="preserve">[pianoprelude] </t>
  </si>
  <si>
    <t xml:space="preserve">Peacefully. </t>
  </si>
  <si>
    <t xml:space="preserve">Repeat [while making music] </t>
  </si>
  <si>
    <t xml:space="preserve">Let’s keep going anyway! [while making music] </t>
  </si>
  <si>
    <t xml:space="preserve">Well? Excellent! That was very good! </t>
  </si>
  <si>
    <t xml:space="preserve">Set your recorders aside, and I’ll propose… </t>
  </si>
  <si>
    <t xml:space="preserve">[ss putting away their recorders] </t>
  </si>
  <si>
    <t xml:space="preserve">Are we going to need them again today? </t>
  </si>
  <si>
    <t xml:space="preserve">Why did you stop playing, what happened? </t>
  </si>
  <si>
    <t xml:space="preserve">No sound came out of it. </t>
  </si>
  <si>
    <t xml:space="preserve">No sound?  </t>
  </si>
  <si>
    <t>We’ll have to see about that. did you clean your recorder? With the cleaning stick? [to 376]</t>
  </si>
  <si>
    <t xml:space="preserve">It’s not even mine. </t>
  </si>
  <si>
    <t>It’s not yours?</t>
  </si>
  <si>
    <t>Does the recorder at your homework all right, at least?</t>
  </si>
  <si>
    <t>Yes, it does. It doesn’t have the back part.</t>
  </si>
  <si>
    <t xml:space="preserve">Keep listening. Since we have… Since we have worked with the Peasant Cantata in the second half of this lesson, I would like to offer the same Peasant Cantata for you to listen as a conclusion of this lesson, but not performed by a soprano and a bass, but instead performed by a bass guitar trio. </t>
  </si>
  <si>
    <t xml:space="preserve">When was invented… When did the mass production of bass guitars start, can anybody guess? When did the production begin? </t>
  </si>
  <si>
    <t xml:space="preserve">When they started using them! When it turned popular. </t>
  </si>
  <si>
    <t xml:space="preserve">But when did it turn popular? </t>
  </si>
  <si>
    <t xml:space="preserve">19th century! When some band started! </t>
  </si>
  <si>
    <t xml:space="preserve">You think already in the 19th century? </t>
  </si>
  <si>
    <t xml:space="preserve">18th! Eighties! </t>
  </si>
  <si>
    <t xml:space="preserve">We are talking about the bass guitar. An electrical bass guitar. </t>
  </si>
  <si>
    <t xml:space="preserve">20th century! 17th century! </t>
  </si>
  <si>
    <t>Actually the bass guitar became increasingly popular starting with 1950s.</t>
  </si>
  <si>
    <t xml:space="preserve">Meaning, it was that late. I think you can conclude it yourselves from the video that Bach’s music sounds very good also on bass guitars, even though that’s my subjective opinion. I’m going to need a moment here. </t>
  </si>
  <si>
    <t>So, please do me a favor and turn the lights off, at least one of them.</t>
  </si>
  <si>
    <t xml:space="preserve">[s turns off the light] </t>
  </si>
  <si>
    <t xml:space="preserve">[s talking] (untranlated/incomprehensible) </t>
  </si>
  <si>
    <t xml:space="preserve">Yes. My bad. Sorry. </t>
  </si>
  <si>
    <t xml:space="preserve">Let’s start it from the beginning if it’s ok. </t>
  </si>
  <si>
    <t xml:space="preserve">All right. </t>
  </si>
  <si>
    <t xml:space="preserve">Please turn the lights back on.  </t>
  </si>
  <si>
    <t xml:space="preserve">[s turns on the light] </t>
  </si>
  <si>
    <t xml:space="preserve">So how did you like it? </t>
  </si>
  <si>
    <t xml:space="preserve">It was very cool! </t>
  </si>
  <si>
    <t xml:space="preserve">Great. </t>
  </si>
  <si>
    <t xml:space="preserve">So practice it on your recorders and after that you can play the same thing with your class band. </t>
  </si>
  <si>
    <t xml:space="preserve">Yes! </t>
  </si>
  <si>
    <t xml:space="preserve">Thank you very much, see you next week. Have a nice day. Bye! </t>
  </si>
  <si>
    <t xml:space="preserve">Bye! [ss leaving their seats] </t>
  </si>
  <si>
    <t xml:space="preserve">Kaspar, you have to wash your recorder if you use it! </t>
  </si>
  <si>
    <t xml:space="preserve">Only when you use it. </t>
  </si>
  <si>
    <t xml:space="preserve">But he did use it. </t>
  </si>
  <si>
    <t xml:space="preserve">Kaspar! Kaspar. When something is too difficult on the recorder, just ask for my help. [t going to Kaspar] </t>
  </si>
  <si>
    <t xml:space="preserve">Bye! </t>
  </si>
  <si>
    <t>Codes</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</si>
</sst>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9"/>
      <name val="Courier New"/>
      <family val="3"/>
    </font>
    <font>
      <sz val="9"/>
      <color theme="1"/>
      <name val="Courier New"/>
      <family val="3"/>
    </font>
    <font>
      <b/>
      <sz val="9"/>
      <color theme="1"/>
      <name val="Courier New"/>
      <family val="3"/>
    </font>
    <font>
      <b/>
      <sz val="11"/>
      <color rgb="FF3F3F3F"/>
      <name val="Calibri"/>
      <family val="2"/>
      <scheme val="minor"/>
    </font>
    <font>
      <b/>
      <sz val="11"/>
      <color rgb="FFFA7D00"/>
      <name val="Calibri"/>
      <family val="2"/>
      <scheme val="minor"/>
    </font>
    <font>
      <sz val="11"/>
      <color theme="0"/>
      <name val="NeueHaasGroteskDisp Pro Md"/>
      <family val="2"/>
    </font>
    <font>
      <sz val="11"/>
      <name val="NeueHaasGroteskDisp Pro Md"/>
      <family val="2"/>
    </font>
    <font>
      <sz val="11"/>
      <color rgb="FF3F3F3F"/>
      <name val="NeueHaasGroteskDisp Pro Md"/>
      <family val="2"/>
    </font>
    <font>
      <sz val="11"/>
      <color theme="0"/>
      <name val="NeueHaasGroteskDisp Pro"/>
      <family val="2"/>
    </font>
    <font>
      <sz val="11"/>
      <color theme="1"/>
      <name val="NeueHaasGroteskDisp Pro"/>
      <family val="2"/>
    </font>
    <font>
      <sz val="11"/>
      <color theme="1"/>
      <name val="Adobe Garamond Pro"/>
      <family val="1"/>
    </font>
    <font>
      <sz val="10"/>
      <color rgb="FF9C0006"/>
      <name val="Calibri"/>
      <family val="2"/>
      <scheme val="minor"/>
    </font>
    <font>
      <sz val="9"/>
      <color theme="1"/>
      <name val="Adobe Garamond Pro"/>
      <family val="1"/>
    </font>
    <font>
      <sz val="9"/>
      <color theme="1"/>
      <name val="Calibri"/>
      <family val="2"/>
      <scheme val="minor"/>
    </font>
    <font>
      <sz val="11"/>
      <color theme="1"/>
      <name val="Source Code Pro Medium"/>
      <family val="3"/>
    </font>
    <font>
      <sz val="8"/>
      <name val="Calibri"/>
      <family val="2"/>
      <scheme val="minor"/>
    </font>
  </fonts>
  <fills count="7">
    <fill>
      <patternFill patternType="none"/>
    </fill>
    <fill>
      <patternFill patternType="gray125"/>
    </fill>
    <fill>
      <patternFill patternType="solid">
        <fgColor rgb="FFFFC7CE"/>
      </patternFill>
    </fill>
    <fill>
      <patternFill patternType="solid">
        <fgColor rgb="FFF2F2F2"/>
      </patternFill>
    </fill>
    <fill>
      <patternFill patternType="solid">
        <fgColor theme="2" tint="-0.749992370372631"/>
        <bgColor indexed="64"/>
      </patternFill>
    </fill>
    <fill>
      <patternFill patternType="solid">
        <fgColor theme="2" tint="-9.9978637043366805E-2"/>
        <bgColor indexed="64"/>
      </patternFill>
    </fill>
    <fill>
      <patternFill patternType="solid">
        <fgColor theme="2"/>
        <bgColor indexed="64"/>
      </patternFill>
    </fill>
  </fills>
  <borders count="37">
    <border>
      <left/>
      <right/>
      <top/>
      <bottom/>
      <diagonal/>
    </border>
    <border>
      <left/>
      <right/>
      <top style="thin">
        <color auto="1"/>
      </top>
      <bottom style="medium">
        <color auto="1"/>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auto="1"/>
      </top>
      <bottom/>
      <diagonal/>
    </border>
    <border>
      <left/>
      <right style="medium">
        <color auto="1"/>
      </right>
      <top style="thin">
        <color auto="1"/>
      </top>
      <bottom/>
      <diagonal/>
    </border>
    <border>
      <left style="thin">
        <color rgb="FF3F3F3F"/>
      </left>
      <right style="medium">
        <color auto="1"/>
      </right>
      <top/>
      <bottom style="thin">
        <color rgb="FF3F3F3F"/>
      </bottom>
      <diagonal/>
    </border>
    <border>
      <left/>
      <right style="thin">
        <color rgb="FF3F3F3F"/>
      </right>
      <top/>
      <bottom style="thin">
        <color rgb="FF3F3F3F"/>
      </bottom>
      <diagonal/>
    </border>
    <border>
      <left style="thin">
        <color rgb="FF3F3F3F"/>
      </left>
      <right style="thin">
        <color rgb="FF3F3F3F"/>
      </right>
      <top/>
      <bottom style="thin">
        <color rgb="FF3F3F3F"/>
      </bottom>
      <diagonal/>
    </border>
    <border>
      <left style="thin">
        <color rgb="FF3F3F3F"/>
      </left>
      <right style="medium">
        <color auto="1"/>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3F3F3F"/>
      </left>
      <right style="medium">
        <color auto="1"/>
      </right>
      <top style="thin">
        <color auto="1"/>
      </top>
      <bottom style="double">
        <color auto="1"/>
      </bottom>
      <diagonal/>
    </border>
    <border>
      <left/>
      <right style="thin">
        <color rgb="FF3F3F3F"/>
      </right>
      <top style="thin">
        <color auto="1"/>
      </top>
      <bottom style="double">
        <color auto="1"/>
      </bottom>
      <diagonal/>
    </border>
    <border>
      <left style="thin">
        <color rgb="FF3F3F3F"/>
      </left>
      <right style="thin">
        <color rgb="FF3F3F3F"/>
      </right>
      <top style="thin">
        <color auto="1"/>
      </top>
      <bottom style="double">
        <color auto="1"/>
      </bottom>
      <diagonal/>
    </border>
    <border>
      <left/>
      <right style="thin">
        <color rgb="FF7F7F7F"/>
      </right>
      <top/>
      <bottom style="thin">
        <color rgb="FF7F7F7F"/>
      </bottom>
      <diagonal/>
    </border>
    <border>
      <left style="thin">
        <color rgb="FF7F7F7F"/>
      </left>
      <right style="thin">
        <color rgb="FF7F7F7F"/>
      </right>
      <top/>
      <bottom style="thin">
        <color rgb="FF7F7F7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dashDotDot">
        <color auto="1"/>
      </bottom>
      <diagonal/>
    </border>
    <border>
      <left/>
      <right style="thin">
        <color auto="1"/>
      </right>
      <top style="thin">
        <color auto="1"/>
      </top>
      <bottom style="thin">
        <color auto="1"/>
      </bottom>
      <diagonal/>
    </border>
    <border>
      <left style="thin">
        <color auto="1"/>
      </left>
      <right style="dashDotDot">
        <color auto="1"/>
      </right>
      <top style="thin">
        <color auto="1"/>
      </top>
      <bottom style="dashDotDot">
        <color auto="1"/>
      </bottom>
      <diagonal/>
    </border>
    <border>
      <left style="dashDotDot">
        <color auto="1"/>
      </left>
      <right style="thin">
        <color auto="1"/>
      </right>
      <top style="thin">
        <color auto="1"/>
      </top>
      <bottom style="dashDotDot">
        <color auto="1"/>
      </bottom>
      <diagonal/>
    </border>
    <border>
      <left style="thin">
        <color auto="1"/>
      </left>
      <right style="dashDotDot">
        <color auto="1"/>
      </right>
      <top style="dashDotDot">
        <color auto="1"/>
      </top>
      <bottom style="dashDotDot">
        <color auto="1"/>
      </bottom>
      <diagonal/>
    </border>
    <border>
      <left style="dashDotDot">
        <color auto="1"/>
      </left>
      <right style="thin">
        <color auto="1"/>
      </right>
      <top style="dashDotDot">
        <color auto="1"/>
      </top>
      <bottom style="dashDotDot">
        <color auto="1"/>
      </bottom>
      <diagonal/>
    </border>
    <border>
      <left style="thin">
        <color auto="1"/>
      </left>
      <right style="dashDotDot">
        <color auto="1"/>
      </right>
      <top style="dashDotDot">
        <color auto="1"/>
      </top>
      <bottom style="thin">
        <color auto="1"/>
      </bottom>
      <diagonal/>
    </border>
    <border>
      <left style="dashDotDot">
        <color auto="1"/>
      </left>
      <right style="thin">
        <color auto="1"/>
      </right>
      <top style="dashDotDot">
        <color auto="1"/>
      </top>
      <bottom style="thin">
        <color auto="1"/>
      </bottom>
      <diagonal/>
    </border>
    <border>
      <left style="thin">
        <color auto="1"/>
      </left>
      <right style="dashDotDot">
        <color auto="1"/>
      </right>
      <top style="dashDotDot">
        <color auto="1"/>
      </top>
      <bottom/>
      <diagonal/>
    </border>
    <border>
      <left style="dashDotDot">
        <color auto="1"/>
      </left>
      <right style="thin">
        <color auto="1"/>
      </right>
      <top style="dashDotDot">
        <color auto="1"/>
      </top>
      <bottom/>
      <diagonal/>
    </border>
    <border>
      <left style="thin">
        <color auto="1"/>
      </left>
      <right/>
      <top style="thin">
        <color auto="1"/>
      </top>
      <bottom/>
      <diagonal/>
    </border>
    <border>
      <left style="thin">
        <color auto="1"/>
      </left>
      <right style="medium">
        <color auto="1"/>
      </right>
      <top style="thin">
        <color auto="1"/>
      </top>
      <bottom/>
      <diagonal/>
    </border>
    <border>
      <left/>
      <right/>
      <top/>
      <bottom style="double">
        <color auto="1"/>
      </bottom>
      <diagonal/>
    </border>
  </borders>
  <cellStyleXfs count="4">
    <xf numFmtId="0" fontId="0" fillId="0" borderId="0"/>
    <xf numFmtId="0" fontId="12" fillId="2" borderId="0" applyNumberFormat="0" applyBorder="0" applyAlignment="0" applyProtection="0"/>
    <xf numFmtId="0" fontId="4" fillId="3" borderId="7" applyNumberFormat="0" applyAlignment="0" applyProtection="0"/>
    <xf numFmtId="0" fontId="5" fillId="3" borderId="6" applyNumberFormat="0" applyAlignment="0" applyProtection="0"/>
  </cellStyleXfs>
  <cellXfs count="69">
    <xf numFmtId="0" fontId="0" fillId="0" borderId="0" xfId="0"/>
    <xf numFmtId="0" fontId="6" fillId="4" borderId="5" xfId="0" applyFont="1" applyFill="1" applyBorder="1"/>
    <xf numFmtId="0" fontId="6" fillId="4" borderId="4" xfId="0" applyFont="1" applyFill="1" applyBorder="1"/>
    <xf numFmtId="0" fontId="7" fillId="5" borderId="10" xfId="2" applyFont="1" applyFill="1" applyBorder="1"/>
    <xf numFmtId="0" fontId="8" fillId="5" borderId="11" xfId="2" applyFont="1" applyFill="1" applyBorder="1"/>
    <xf numFmtId="0" fontId="8" fillId="5" borderId="12" xfId="2" applyFont="1" applyFill="1" applyBorder="1"/>
    <xf numFmtId="0" fontId="9" fillId="4" borderId="3" xfId="0" applyFont="1" applyFill="1" applyBorder="1"/>
    <xf numFmtId="0" fontId="10" fillId="0" borderId="0" xfId="0" applyFont="1"/>
    <xf numFmtId="0" fontId="7" fillId="5" borderId="13" xfId="2" applyFont="1" applyFill="1" applyBorder="1"/>
    <xf numFmtId="0" fontId="8" fillId="5" borderId="14" xfId="2" applyFont="1" applyFill="1" applyBorder="1"/>
    <xf numFmtId="0" fontId="8" fillId="5" borderId="7" xfId="2" applyFont="1" applyFill="1"/>
    <xf numFmtId="0" fontId="7" fillId="5" borderId="15" xfId="2" applyFont="1" applyFill="1" applyBorder="1"/>
    <xf numFmtId="0" fontId="8" fillId="5" borderId="16" xfId="2" applyFont="1" applyFill="1" applyBorder="1"/>
    <xf numFmtId="0" fontId="8" fillId="5" borderId="17" xfId="2" applyFont="1" applyFill="1" applyBorder="1"/>
    <xf numFmtId="0" fontId="7" fillId="5" borderId="3" xfId="0" applyFont="1" applyFill="1" applyBorder="1"/>
    <xf numFmtId="0" fontId="7" fillId="5" borderId="18" xfId="3" applyFont="1" applyFill="1" applyBorder="1"/>
    <xf numFmtId="0" fontId="7" fillId="5" borderId="19" xfId="3" applyFont="1" applyFill="1" applyBorder="1"/>
    <xf numFmtId="0" fontId="6" fillId="4" borderId="0" xfId="0" applyFont="1" applyFill="1" applyBorder="1"/>
    <xf numFmtId="10" fontId="0" fillId="0" borderId="0" xfId="0" applyNumberFormat="1"/>
    <xf numFmtId="0" fontId="14" fillId="0" borderId="0" xfId="0" applyFont="1"/>
    <xf numFmtId="0" fontId="7" fillId="5" borderId="3" xfId="2" applyFont="1" applyFill="1" applyBorder="1"/>
    <xf numFmtId="0" fontId="1" fillId="0" borderId="0" xfId="0" applyFont="1" applyBorder="1" applyAlignment="1">
      <alignment horizontal="left" vertical="top" wrapText="1"/>
    </xf>
    <xf numFmtId="0" fontId="3" fillId="0" borderId="8" xfId="0" applyFont="1" applyBorder="1" applyAlignment="1">
      <alignment horizontal="center" vertical="top"/>
    </xf>
    <xf numFmtId="0" fontId="1" fillId="0" borderId="0" xfId="0" applyFont="1" applyBorder="1" applyAlignment="1">
      <alignment horizontal="center" vertical="top" wrapText="1"/>
    </xf>
    <xf numFmtId="0" fontId="2" fillId="0" borderId="0" xfId="0" applyFont="1" applyBorder="1" applyAlignment="1">
      <alignment horizontal="center" vertical="top"/>
    </xf>
    <xf numFmtId="0" fontId="2" fillId="0" borderId="24" xfId="0" applyFont="1" applyBorder="1" applyAlignment="1">
      <alignment horizontal="center" vertical="top"/>
    </xf>
    <xf numFmtId="0" fontId="2" fillId="0" borderId="0" xfId="0" applyFont="1" applyAlignment="1">
      <alignment horizontal="center" vertical="top"/>
    </xf>
    <xf numFmtId="0" fontId="3" fillId="0" borderId="9" xfId="0" applyFont="1" applyBorder="1" applyAlignment="1">
      <alignment horizontal="left" vertical="top" wrapText="1"/>
    </xf>
    <xf numFmtId="0" fontId="2" fillId="0" borderId="0" xfId="0" applyFont="1" applyBorder="1" applyAlignment="1">
      <alignment horizontal="left" vertical="top" wrapText="1"/>
    </xf>
    <xf numFmtId="0" fontId="2" fillId="0" borderId="24" xfId="0" applyFont="1" applyBorder="1" applyAlignment="1">
      <alignment horizontal="left" vertical="top" wrapText="1"/>
    </xf>
    <xf numFmtId="0" fontId="2" fillId="0" borderId="3" xfId="0" applyFont="1" applyBorder="1" applyAlignment="1">
      <alignment horizontal="left" vertical="top" wrapText="1"/>
    </xf>
    <xf numFmtId="0" fontId="3" fillId="0" borderId="8" xfId="0" applyFont="1" applyBorder="1" applyAlignment="1">
      <alignment horizontal="left" vertical="top"/>
    </xf>
    <xf numFmtId="0" fontId="2" fillId="0" borderId="0" xfId="0" applyFont="1" applyAlignment="1">
      <alignment horizontal="left" vertical="top"/>
    </xf>
    <xf numFmtId="0" fontId="3" fillId="0" borderId="8" xfId="0" applyFont="1" applyBorder="1" applyAlignment="1">
      <alignment horizontal="right" vertical="top"/>
    </xf>
    <xf numFmtId="0" fontId="1" fillId="0" borderId="0" xfId="0" applyFont="1" applyBorder="1" applyAlignment="1">
      <alignment horizontal="right" vertical="top" wrapText="1"/>
    </xf>
    <xf numFmtId="0" fontId="1" fillId="0" borderId="24" xfId="0" applyFont="1" applyBorder="1" applyAlignment="1">
      <alignment horizontal="right" vertical="top" wrapText="1"/>
    </xf>
    <xf numFmtId="0" fontId="2" fillId="0" borderId="0" xfId="0" applyFont="1" applyAlignment="1">
      <alignment horizontal="right" vertical="top"/>
    </xf>
    <xf numFmtId="0" fontId="3" fillId="0" borderId="1" xfId="0" applyFont="1" applyBorder="1" applyAlignment="1">
      <alignment horizontal="left" vertical="top"/>
    </xf>
    <xf numFmtId="0" fontId="2" fillId="0" borderId="0" xfId="0" applyFont="1" applyBorder="1" applyAlignment="1">
      <alignment horizontal="left" vertical="top"/>
    </xf>
    <xf numFmtId="0" fontId="2" fillId="0" borderId="24" xfId="0" applyFont="1" applyBorder="1" applyAlignment="1">
      <alignment horizontal="left" vertical="top"/>
    </xf>
    <xf numFmtId="0" fontId="2" fillId="0" borderId="4" xfId="0" applyFont="1" applyBorder="1" applyAlignment="1">
      <alignment horizontal="left" vertical="top"/>
    </xf>
    <xf numFmtId="0" fontId="2" fillId="0" borderId="2" xfId="0" applyFont="1" applyBorder="1" applyAlignment="1">
      <alignment horizontal="left" vertical="top"/>
    </xf>
    <xf numFmtId="0" fontId="2" fillId="0" borderId="3" xfId="0" applyFont="1" applyBorder="1" applyAlignment="1">
      <alignment horizontal="left" vertical="top"/>
    </xf>
    <xf numFmtId="0" fontId="2" fillId="0" borderId="0" xfId="0" applyFont="1" applyAlignment="1">
      <alignment horizontal="left" vertical="top" wrapText="1"/>
    </xf>
    <xf numFmtId="0" fontId="9" fillId="4" borderId="34" xfId="2" applyFont="1" applyFill="1" applyBorder="1"/>
    <xf numFmtId="0" fontId="8" fillId="5" borderId="0" xfId="2" applyFont="1" applyFill="1" applyBorder="1"/>
    <xf numFmtId="0" fontId="9" fillId="4" borderId="35" xfId="2" applyFont="1" applyFill="1" applyBorder="1"/>
    <xf numFmtId="0" fontId="2" fillId="0" borderId="0" xfId="0" applyFont="1" applyAlignment="1">
      <alignment horizontal="center" vertical="top" wrapText="1"/>
    </xf>
    <xf numFmtId="0" fontId="2" fillId="0" borderId="36" xfId="0" applyFont="1" applyBorder="1" applyAlignment="1">
      <alignment horizontal="right" vertical="top"/>
    </xf>
    <xf numFmtId="0" fontId="2" fillId="0" borderId="36" xfId="0" applyFont="1" applyBorder="1" applyAlignment="1">
      <alignment horizontal="left" vertical="top"/>
    </xf>
    <xf numFmtId="0" fontId="2" fillId="0" borderId="36" xfId="0" applyFont="1" applyBorder="1" applyAlignment="1">
      <alignment horizontal="center" vertical="top"/>
    </xf>
    <xf numFmtId="0" fontId="0" fillId="0" borderId="36" xfId="0" applyBorder="1" applyAlignment="1">
      <alignment vertical="top"/>
    </xf>
    <xf numFmtId="0" fontId="11" fillId="5" borderId="20" xfId="0" applyFont="1" applyFill="1" applyBorder="1" applyAlignment="1">
      <alignment horizontal="center" wrapText="1"/>
    </xf>
    <xf numFmtId="0" fontId="13" fillId="5" borderId="26" xfId="0" applyFont="1" applyFill="1" applyBorder="1" applyAlignment="1">
      <alignment horizontal="center" vertical="center" wrapText="1"/>
    </xf>
    <xf numFmtId="0" fontId="13" fillId="5" borderId="27" xfId="0" applyFont="1" applyFill="1" applyBorder="1" applyAlignment="1">
      <alignment horizontal="center" vertical="center" wrapText="1"/>
    </xf>
    <xf numFmtId="0" fontId="13" fillId="5" borderId="28" xfId="0" applyFont="1" applyFill="1" applyBorder="1" applyAlignment="1">
      <alignment horizontal="center" vertical="center" wrapText="1"/>
    </xf>
    <xf numFmtId="0" fontId="13" fillId="5" borderId="29" xfId="0" applyFont="1" applyFill="1" applyBorder="1" applyAlignment="1">
      <alignment horizontal="center" vertical="center" wrapText="1"/>
    </xf>
    <xf numFmtId="0" fontId="13" fillId="5" borderId="32" xfId="0" applyFont="1" applyFill="1" applyBorder="1" applyAlignment="1">
      <alignment horizontal="center" vertical="center" wrapText="1"/>
    </xf>
    <xf numFmtId="0" fontId="13" fillId="5" borderId="33" xfId="0" applyFont="1" applyFill="1" applyBorder="1" applyAlignment="1">
      <alignment horizontal="center" vertical="center" wrapText="1"/>
    </xf>
    <xf numFmtId="0" fontId="13" fillId="5" borderId="30" xfId="0" applyFont="1" applyFill="1" applyBorder="1" applyAlignment="1">
      <alignment horizontal="center" vertical="center" wrapText="1"/>
    </xf>
    <xf numFmtId="0" fontId="13" fillId="5" borderId="31" xfId="0" applyFont="1" applyFill="1" applyBorder="1" applyAlignment="1">
      <alignment horizontal="center" vertical="center" wrapText="1"/>
    </xf>
    <xf numFmtId="0" fontId="13" fillId="0" borderId="20" xfId="0" applyFont="1" applyBorder="1" applyAlignment="1">
      <alignment horizontal="center" vertical="center" wrapText="1"/>
    </xf>
    <xf numFmtId="0" fontId="11" fillId="0" borderId="25" xfId="0" applyFont="1" applyBorder="1" applyAlignment="1">
      <alignment horizontal="center" vertical="center" wrapText="1"/>
    </xf>
    <xf numFmtId="0" fontId="11" fillId="0" borderId="20" xfId="0" applyFont="1" applyBorder="1" applyAlignment="1">
      <alignment horizontal="center" vertical="center" wrapText="1"/>
    </xf>
    <xf numFmtId="0" fontId="13" fillId="0" borderId="25" xfId="0" applyFont="1" applyBorder="1" applyAlignment="1">
      <alignment horizontal="center" vertical="center" wrapText="1"/>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15" fillId="6" borderId="0" xfId="0" applyFont="1" applyFill="1" applyAlignment="1">
      <alignment horizontal="left" vertical="top" wrapText="1"/>
    </xf>
  </cellXfs>
  <cellStyles count="4">
    <cellStyle name="Ausgabe" xfId="2" builtinId="21"/>
    <cellStyle name="Berechnung" xfId="3" builtinId="22"/>
    <cellStyle name="Schlecht" xfId="1" builtinId="27" customBuiltin="1"/>
    <cellStyle name="Standard"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3:E431"/>
  <sheetViews>
    <sheetView tabSelected="1" view="pageLayout" zoomScale="160" zoomScaleNormal="130" zoomScalePageLayoutView="130" workbookViewId="0">
      <selection activeCell="E4" sqref="E4"/>
    </sheetView>
  </sheetViews>
  <sheetFormatPr baseColWidth="10" defaultColWidth="11.5" defaultRowHeight="14" x14ac:dyDescent="0"/>
  <cols>
    <col min="1" max="1" width="4.33203125" style="36" customWidth="1"/>
    <col min="2" max="2" width="15" style="32" customWidth="1"/>
    <col min="3" max="3" width="5.5" style="26" customWidth="1"/>
    <col min="4" max="4" width="60" style="30" customWidth="1"/>
    <col min="5" max="5" width="10" style="32" customWidth="1"/>
  </cols>
  <sheetData>
    <row r="3" spans="1:5" ht="15" thickBot="1">
      <c r="A3" s="33" t="s">
        <v>385</v>
      </c>
      <c r="B3" s="31" t="s">
        <v>60</v>
      </c>
      <c r="C3" s="22" t="s">
        <v>61</v>
      </c>
      <c r="D3" s="27" t="s">
        <v>62</v>
      </c>
      <c r="E3" s="37" t="s">
        <v>738</v>
      </c>
    </row>
    <row r="4" spans="1:5">
      <c r="A4" s="34">
        <f>ROW()-2</f>
        <v>2</v>
      </c>
      <c r="B4" s="23" t="s">
        <v>0</v>
      </c>
      <c r="C4" s="23" t="s">
        <v>56</v>
      </c>
      <c r="D4" s="21" t="s">
        <v>387</v>
      </c>
      <c r="E4" s="32" t="s">
        <v>248</v>
      </c>
    </row>
    <row r="5" spans="1:5">
      <c r="A5" s="34">
        <f t="shared" ref="A5:A71" si="0">ROW()-2</f>
        <v>3</v>
      </c>
      <c r="B5" s="23"/>
      <c r="C5" s="23" t="s">
        <v>57</v>
      </c>
      <c r="D5" s="21" t="s">
        <v>388</v>
      </c>
      <c r="E5" s="32" t="s">
        <v>251</v>
      </c>
    </row>
    <row r="6" spans="1:5">
      <c r="A6" s="34">
        <f t="shared" si="0"/>
        <v>4</v>
      </c>
      <c r="B6" s="23" t="s">
        <v>1</v>
      </c>
      <c r="C6" s="23" t="s">
        <v>56</v>
      </c>
      <c r="D6" s="21" t="s">
        <v>389</v>
      </c>
      <c r="E6" s="32" t="s">
        <v>249</v>
      </c>
    </row>
    <row r="7" spans="1:5">
      <c r="A7" s="34">
        <f t="shared" si="0"/>
        <v>5</v>
      </c>
      <c r="B7" s="23"/>
      <c r="C7" s="23" t="s">
        <v>57</v>
      </c>
      <c r="D7" s="21" t="s">
        <v>389</v>
      </c>
      <c r="E7" s="32" t="s">
        <v>250</v>
      </c>
    </row>
    <row r="8" spans="1:5">
      <c r="A8" s="34">
        <f t="shared" si="0"/>
        <v>6</v>
      </c>
      <c r="B8" s="23"/>
      <c r="C8" s="23" t="s">
        <v>56</v>
      </c>
      <c r="D8" s="21" t="s">
        <v>390</v>
      </c>
      <c r="E8" s="32" t="s">
        <v>252</v>
      </c>
    </row>
    <row r="9" spans="1:5">
      <c r="A9" s="34">
        <f t="shared" si="0"/>
        <v>7</v>
      </c>
      <c r="B9" s="23" t="s">
        <v>0</v>
      </c>
      <c r="C9" s="23" t="s">
        <v>56</v>
      </c>
      <c r="D9" s="21" t="s">
        <v>391</v>
      </c>
      <c r="E9" s="32" t="s">
        <v>248</v>
      </c>
    </row>
    <row r="10" spans="1:5">
      <c r="A10" s="34">
        <f t="shared" si="0"/>
        <v>8</v>
      </c>
      <c r="B10" s="23"/>
      <c r="C10" s="23" t="s">
        <v>57</v>
      </c>
      <c r="D10" s="21" t="s">
        <v>388</v>
      </c>
      <c r="E10" s="32" t="s">
        <v>253</v>
      </c>
    </row>
    <row r="11" spans="1:5">
      <c r="A11" s="34">
        <f t="shared" si="0"/>
        <v>9</v>
      </c>
      <c r="B11" s="23" t="s">
        <v>1</v>
      </c>
      <c r="C11" s="23" t="s">
        <v>56</v>
      </c>
      <c r="D11" s="21" t="s">
        <v>389</v>
      </c>
      <c r="E11" s="32" t="s">
        <v>249</v>
      </c>
    </row>
    <row r="12" spans="1:5">
      <c r="A12" s="34">
        <f t="shared" si="0"/>
        <v>10</v>
      </c>
      <c r="B12" s="23"/>
      <c r="C12" s="23" t="s">
        <v>57</v>
      </c>
      <c r="D12" s="21" t="s">
        <v>389</v>
      </c>
      <c r="E12" s="32" t="s">
        <v>260</v>
      </c>
    </row>
    <row r="13" spans="1:5">
      <c r="A13" s="34">
        <f t="shared" si="0"/>
        <v>11</v>
      </c>
      <c r="B13" s="23"/>
      <c r="C13" s="23" t="s">
        <v>56</v>
      </c>
      <c r="D13" s="21" t="s">
        <v>392</v>
      </c>
      <c r="E13" s="32" t="s">
        <v>252</v>
      </c>
    </row>
    <row r="14" spans="1:5">
      <c r="A14" s="34">
        <f t="shared" si="0"/>
        <v>12</v>
      </c>
      <c r="B14" s="23"/>
      <c r="C14" s="23" t="s">
        <v>57</v>
      </c>
      <c r="D14" s="21" t="s">
        <v>393</v>
      </c>
      <c r="E14" s="38" t="s">
        <v>253</v>
      </c>
    </row>
    <row r="15" spans="1:5">
      <c r="A15" s="34">
        <f t="shared" si="0"/>
        <v>13</v>
      </c>
      <c r="B15" s="23" t="s">
        <v>2</v>
      </c>
      <c r="C15" s="23" t="s">
        <v>56</v>
      </c>
      <c r="D15" s="21" t="s">
        <v>394</v>
      </c>
      <c r="E15" s="32" t="s">
        <v>254</v>
      </c>
    </row>
    <row r="16" spans="1:5">
      <c r="A16" s="34">
        <f t="shared" si="0"/>
        <v>14</v>
      </c>
      <c r="B16" s="23"/>
      <c r="C16" s="23" t="s">
        <v>57</v>
      </c>
      <c r="D16" s="21" t="s">
        <v>395</v>
      </c>
      <c r="E16" s="32" t="s">
        <v>255</v>
      </c>
    </row>
    <row r="17" spans="1:5">
      <c r="A17" s="34">
        <f t="shared" si="0"/>
        <v>15</v>
      </c>
      <c r="B17" s="23" t="s">
        <v>3</v>
      </c>
      <c r="C17" s="23" t="s">
        <v>56</v>
      </c>
      <c r="D17" s="21" t="s">
        <v>396</v>
      </c>
      <c r="E17" s="38" t="s">
        <v>256</v>
      </c>
    </row>
    <row r="18" spans="1:5" ht="33">
      <c r="A18" s="34">
        <f t="shared" si="0"/>
        <v>16</v>
      </c>
      <c r="B18" s="23" t="s">
        <v>4</v>
      </c>
      <c r="C18" s="23" t="s">
        <v>56</v>
      </c>
      <c r="D18" s="21" t="s">
        <v>397</v>
      </c>
      <c r="E18" s="32" t="s">
        <v>257</v>
      </c>
    </row>
    <row r="19" spans="1:5" ht="51" customHeight="1">
      <c r="A19" s="34">
        <f t="shared" si="0"/>
        <v>17</v>
      </c>
      <c r="B19" s="23" t="s">
        <v>5</v>
      </c>
      <c r="C19" s="23" t="s">
        <v>56</v>
      </c>
      <c r="D19" s="21" t="s">
        <v>398</v>
      </c>
      <c r="E19" s="32" t="s">
        <v>261</v>
      </c>
    </row>
    <row r="20" spans="1:5">
      <c r="A20" s="34">
        <f t="shared" si="0"/>
        <v>18</v>
      </c>
      <c r="B20" s="23"/>
      <c r="C20" s="23" t="s">
        <v>58</v>
      </c>
      <c r="D20" s="21" t="s">
        <v>399</v>
      </c>
      <c r="E20" s="38" t="s">
        <v>266</v>
      </c>
    </row>
    <row r="21" spans="1:5" ht="44">
      <c r="A21" s="34">
        <f t="shared" si="0"/>
        <v>19</v>
      </c>
      <c r="B21" s="23" t="s">
        <v>6</v>
      </c>
      <c r="C21" s="23" t="s">
        <v>56</v>
      </c>
      <c r="D21" s="21" t="s">
        <v>400</v>
      </c>
      <c r="E21" s="32" t="s">
        <v>257</v>
      </c>
    </row>
    <row r="22" spans="1:5">
      <c r="A22" s="34">
        <f t="shared" si="0"/>
        <v>20</v>
      </c>
      <c r="B22" s="23"/>
      <c r="C22" s="23" t="s">
        <v>56</v>
      </c>
      <c r="D22" s="21" t="s">
        <v>401</v>
      </c>
      <c r="E22" s="38" t="s">
        <v>258</v>
      </c>
    </row>
    <row r="23" spans="1:5">
      <c r="A23" s="34">
        <f t="shared" si="0"/>
        <v>21</v>
      </c>
      <c r="B23" s="23" t="s">
        <v>7</v>
      </c>
      <c r="C23" s="23" t="s">
        <v>58</v>
      </c>
      <c r="D23" s="21" t="s">
        <v>402</v>
      </c>
      <c r="E23" s="32" t="s">
        <v>267</v>
      </c>
    </row>
    <row r="24" spans="1:5">
      <c r="A24" s="34">
        <f t="shared" si="0"/>
        <v>22</v>
      </c>
      <c r="B24" s="23"/>
      <c r="C24" s="23" t="s">
        <v>56</v>
      </c>
      <c r="D24" s="21" t="s">
        <v>403</v>
      </c>
      <c r="E24" s="32" t="s">
        <v>268</v>
      </c>
    </row>
    <row r="25" spans="1:5">
      <c r="A25" s="34">
        <f t="shared" si="0"/>
        <v>23</v>
      </c>
      <c r="B25" s="23" t="s">
        <v>8</v>
      </c>
      <c r="C25" s="23" t="s">
        <v>57</v>
      </c>
      <c r="D25" s="21" t="s">
        <v>404</v>
      </c>
      <c r="E25" s="32" t="s">
        <v>269</v>
      </c>
    </row>
    <row r="26" spans="1:5">
      <c r="A26" s="34">
        <f t="shared" si="0"/>
        <v>24</v>
      </c>
      <c r="B26" s="23"/>
      <c r="C26" s="23" t="s">
        <v>56</v>
      </c>
      <c r="D26" s="21" t="s">
        <v>405</v>
      </c>
      <c r="E26" s="38" t="s">
        <v>259</v>
      </c>
    </row>
    <row r="27" spans="1:5">
      <c r="A27" s="34">
        <f t="shared" si="0"/>
        <v>25</v>
      </c>
      <c r="B27" s="23" t="s">
        <v>9</v>
      </c>
      <c r="C27" s="23" t="s">
        <v>58</v>
      </c>
      <c r="D27" s="21" t="s">
        <v>406</v>
      </c>
      <c r="E27" s="32" t="s">
        <v>270</v>
      </c>
    </row>
    <row r="28" spans="1:5">
      <c r="A28" s="34">
        <f t="shared" si="0"/>
        <v>26</v>
      </c>
      <c r="B28" s="23" t="s">
        <v>10</v>
      </c>
      <c r="C28" s="23" t="s">
        <v>56</v>
      </c>
      <c r="D28" s="21" t="s">
        <v>407</v>
      </c>
      <c r="E28" s="38" t="s">
        <v>262</v>
      </c>
    </row>
    <row r="29" spans="1:5" ht="22">
      <c r="A29" s="34">
        <f t="shared" si="0"/>
        <v>27</v>
      </c>
      <c r="B29" s="23" t="s">
        <v>11</v>
      </c>
      <c r="C29" s="23" t="s">
        <v>56</v>
      </c>
      <c r="D29" s="21" t="s">
        <v>408</v>
      </c>
      <c r="E29" s="32" t="s">
        <v>252</v>
      </c>
    </row>
    <row r="30" spans="1:5" ht="22">
      <c r="A30" s="34">
        <f t="shared" si="0"/>
        <v>28</v>
      </c>
      <c r="B30" s="23" t="s">
        <v>12</v>
      </c>
      <c r="C30" s="23" t="s">
        <v>58</v>
      </c>
      <c r="D30" s="21" t="s">
        <v>409</v>
      </c>
      <c r="E30" s="32" t="s">
        <v>263</v>
      </c>
    </row>
    <row r="31" spans="1:5" ht="22">
      <c r="A31" s="34">
        <f t="shared" si="0"/>
        <v>29</v>
      </c>
      <c r="B31" s="23" t="s">
        <v>13</v>
      </c>
      <c r="C31" s="23" t="s">
        <v>56</v>
      </c>
      <c r="D31" s="21" t="s">
        <v>410</v>
      </c>
      <c r="E31" s="32" t="s">
        <v>288</v>
      </c>
    </row>
    <row r="32" spans="1:5">
      <c r="A32" s="34">
        <f t="shared" si="0"/>
        <v>30</v>
      </c>
      <c r="B32" s="23"/>
      <c r="C32" s="23" t="s">
        <v>57</v>
      </c>
      <c r="D32" s="21" t="s">
        <v>411</v>
      </c>
      <c r="E32" s="32" t="s">
        <v>253</v>
      </c>
    </row>
    <row r="33" spans="1:5">
      <c r="A33" s="34">
        <f t="shared" si="0"/>
        <v>31</v>
      </c>
      <c r="B33" s="23" t="s">
        <v>14</v>
      </c>
      <c r="C33" s="23" t="s">
        <v>56</v>
      </c>
      <c r="D33" s="21" t="s">
        <v>412</v>
      </c>
      <c r="E33" s="32" t="s">
        <v>254</v>
      </c>
    </row>
    <row r="34" spans="1:5">
      <c r="A34" s="34">
        <f t="shared" si="0"/>
        <v>32</v>
      </c>
      <c r="B34" s="23" t="s">
        <v>15</v>
      </c>
      <c r="C34" s="23" t="s">
        <v>58</v>
      </c>
      <c r="D34" s="21" t="s">
        <v>413</v>
      </c>
      <c r="E34" s="32" t="s">
        <v>264</v>
      </c>
    </row>
    <row r="35" spans="1:5">
      <c r="A35" s="34">
        <f t="shared" si="0"/>
        <v>33</v>
      </c>
      <c r="B35" s="23"/>
      <c r="C35" s="23" t="s">
        <v>56</v>
      </c>
      <c r="D35" s="21" t="s">
        <v>414</v>
      </c>
      <c r="E35" s="32" t="s">
        <v>271</v>
      </c>
    </row>
    <row r="36" spans="1:5" ht="22">
      <c r="A36" s="34">
        <f t="shared" si="0"/>
        <v>34</v>
      </c>
      <c r="B36" s="23" t="s">
        <v>16</v>
      </c>
      <c r="C36" s="23"/>
      <c r="D36" s="21" t="s">
        <v>415</v>
      </c>
      <c r="E36" s="32" t="s">
        <v>257</v>
      </c>
    </row>
    <row r="37" spans="1:5">
      <c r="A37" s="34">
        <f t="shared" si="0"/>
        <v>35</v>
      </c>
      <c r="B37" s="23"/>
      <c r="C37" s="23" t="s">
        <v>57</v>
      </c>
      <c r="D37" s="21" t="s">
        <v>416</v>
      </c>
      <c r="E37" s="32" t="s">
        <v>253</v>
      </c>
    </row>
    <row r="38" spans="1:5">
      <c r="A38" s="34">
        <f t="shared" si="0"/>
        <v>36</v>
      </c>
      <c r="B38" s="23" t="s">
        <v>17</v>
      </c>
      <c r="C38" s="23" t="s">
        <v>56</v>
      </c>
      <c r="D38" s="21" t="s">
        <v>417</v>
      </c>
      <c r="E38" s="32" t="s">
        <v>257</v>
      </c>
    </row>
    <row r="39" spans="1:5">
      <c r="A39" s="34">
        <f t="shared" si="0"/>
        <v>37</v>
      </c>
      <c r="B39" s="23"/>
      <c r="C39" s="23" t="s">
        <v>57</v>
      </c>
      <c r="D39" s="21" t="s">
        <v>418</v>
      </c>
      <c r="E39" s="32" t="s">
        <v>277</v>
      </c>
    </row>
    <row r="40" spans="1:5">
      <c r="A40" s="34">
        <f t="shared" si="0"/>
        <v>38</v>
      </c>
      <c r="B40" s="23" t="s">
        <v>18</v>
      </c>
      <c r="C40" s="23" t="s">
        <v>56</v>
      </c>
      <c r="D40" s="21" t="s">
        <v>419</v>
      </c>
      <c r="E40" s="32" t="s">
        <v>254</v>
      </c>
    </row>
    <row r="41" spans="1:5" ht="15" customHeight="1">
      <c r="A41" s="34"/>
      <c r="B41" s="23"/>
      <c r="C41" s="23" t="s">
        <v>57</v>
      </c>
      <c r="D41" s="21" t="s">
        <v>372</v>
      </c>
      <c r="E41" s="32" t="s">
        <v>278</v>
      </c>
    </row>
    <row r="42" spans="1:5">
      <c r="A42" s="34"/>
      <c r="B42" s="23"/>
      <c r="C42" s="23" t="s">
        <v>56</v>
      </c>
      <c r="D42" s="21" t="s">
        <v>279</v>
      </c>
      <c r="E42" s="32" t="s">
        <v>280</v>
      </c>
    </row>
    <row r="43" spans="1:5">
      <c r="A43" s="34">
        <f t="shared" si="0"/>
        <v>41</v>
      </c>
      <c r="B43" s="23"/>
      <c r="C43" s="23" t="s">
        <v>58</v>
      </c>
      <c r="D43" s="21" t="s">
        <v>420</v>
      </c>
      <c r="E43" s="32" t="s">
        <v>272</v>
      </c>
    </row>
    <row r="44" spans="1:5">
      <c r="A44" s="34">
        <f t="shared" si="0"/>
        <v>42</v>
      </c>
      <c r="B44" s="23"/>
      <c r="C44" s="23" t="s">
        <v>56</v>
      </c>
      <c r="D44" s="21" t="s">
        <v>421</v>
      </c>
      <c r="E44" s="32" t="s">
        <v>282</v>
      </c>
    </row>
    <row r="45" spans="1:5">
      <c r="A45" s="34">
        <f t="shared" si="0"/>
        <v>43</v>
      </c>
      <c r="B45" s="23" t="s">
        <v>19</v>
      </c>
      <c r="C45" s="23" t="s">
        <v>58</v>
      </c>
      <c r="D45" s="21" t="s">
        <v>422</v>
      </c>
      <c r="E45" s="32" t="s">
        <v>263</v>
      </c>
    </row>
    <row r="46" spans="1:5">
      <c r="A46" s="34">
        <f t="shared" si="0"/>
        <v>44</v>
      </c>
      <c r="B46" s="23" t="s">
        <v>20</v>
      </c>
      <c r="C46" s="23" t="s">
        <v>56</v>
      </c>
      <c r="D46" s="21" t="s">
        <v>423</v>
      </c>
      <c r="E46" s="32" t="s">
        <v>259</v>
      </c>
    </row>
    <row r="47" spans="1:5" ht="15" customHeight="1">
      <c r="A47" s="34">
        <f t="shared" si="0"/>
        <v>45</v>
      </c>
      <c r="B47" s="23" t="s">
        <v>21</v>
      </c>
      <c r="C47" s="23" t="s">
        <v>58</v>
      </c>
      <c r="D47" s="21" t="s">
        <v>424</v>
      </c>
      <c r="E47" s="32" t="s">
        <v>247</v>
      </c>
    </row>
    <row r="48" spans="1:5" ht="15" customHeight="1">
      <c r="A48" s="34">
        <f t="shared" si="0"/>
        <v>46</v>
      </c>
      <c r="B48" s="23"/>
      <c r="C48" s="23" t="s">
        <v>56</v>
      </c>
      <c r="D48" s="21" t="s">
        <v>425</v>
      </c>
      <c r="E48" s="32" t="s">
        <v>249</v>
      </c>
    </row>
    <row r="49" spans="1:5" ht="15" customHeight="1">
      <c r="A49" s="34">
        <f t="shared" si="0"/>
        <v>47</v>
      </c>
      <c r="B49" s="23"/>
      <c r="C49" s="23" t="s">
        <v>58</v>
      </c>
      <c r="D49" s="21" t="s">
        <v>283</v>
      </c>
      <c r="E49" s="32" t="s">
        <v>284</v>
      </c>
    </row>
    <row r="50" spans="1:5" ht="15" customHeight="1">
      <c r="A50" s="34">
        <f t="shared" si="0"/>
        <v>48</v>
      </c>
      <c r="B50" s="23" t="s">
        <v>22</v>
      </c>
      <c r="C50" s="23" t="s">
        <v>58</v>
      </c>
      <c r="D50" s="21" t="s">
        <v>426</v>
      </c>
      <c r="E50" s="32" t="s">
        <v>285</v>
      </c>
    </row>
    <row r="51" spans="1:5" ht="15" customHeight="1">
      <c r="A51" s="34">
        <f t="shared" si="0"/>
        <v>49</v>
      </c>
      <c r="B51" s="23"/>
      <c r="C51" s="23" t="s">
        <v>56</v>
      </c>
      <c r="D51" s="21" t="s">
        <v>427</v>
      </c>
      <c r="E51" s="32" t="s">
        <v>286</v>
      </c>
    </row>
    <row r="52" spans="1:5" ht="15" customHeight="1">
      <c r="A52" s="34">
        <f t="shared" si="0"/>
        <v>50</v>
      </c>
      <c r="B52" s="23"/>
      <c r="C52" s="23" t="s">
        <v>58</v>
      </c>
      <c r="D52" s="21" t="s">
        <v>29</v>
      </c>
      <c r="E52" s="32" t="s">
        <v>274</v>
      </c>
    </row>
    <row r="53" spans="1:5">
      <c r="A53" s="34">
        <f t="shared" si="0"/>
        <v>51</v>
      </c>
      <c r="B53" s="23"/>
      <c r="C53" s="23" t="s">
        <v>56</v>
      </c>
      <c r="D53" s="21" t="s">
        <v>428</v>
      </c>
      <c r="E53" s="32" t="s">
        <v>256</v>
      </c>
    </row>
    <row r="54" spans="1:5">
      <c r="A54" s="34">
        <f t="shared" si="0"/>
        <v>52</v>
      </c>
      <c r="B54" s="23" t="s">
        <v>23</v>
      </c>
      <c r="C54" s="23" t="s">
        <v>58</v>
      </c>
      <c r="D54" s="21" t="s">
        <v>429</v>
      </c>
      <c r="E54" s="32" t="s">
        <v>247</v>
      </c>
    </row>
    <row r="55" spans="1:5">
      <c r="A55" s="34">
        <f t="shared" si="0"/>
        <v>53</v>
      </c>
      <c r="B55" s="23" t="s">
        <v>24</v>
      </c>
      <c r="C55" s="23" t="s">
        <v>58</v>
      </c>
      <c r="D55" s="21" t="s">
        <v>430</v>
      </c>
      <c r="E55" s="32" t="s">
        <v>287</v>
      </c>
    </row>
    <row r="56" spans="1:5">
      <c r="A56" s="34">
        <f t="shared" si="0"/>
        <v>54</v>
      </c>
      <c r="B56" s="23"/>
      <c r="C56" s="23" t="s">
        <v>56</v>
      </c>
      <c r="D56" s="21" t="s">
        <v>431</v>
      </c>
      <c r="E56" s="32" t="s">
        <v>276</v>
      </c>
    </row>
    <row r="57" spans="1:5">
      <c r="A57" s="34">
        <f t="shared" si="0"/>
        <v>55</v>
      </c>
      <c r="B57" s="24" t="s">
        <v>30</v>
      </c>
      <c r="C57" s="24" t="s">
        <v>58</v>
      </c>
      <c r="D57" s="28" t="s">
        <v>432</v>
      </c>
      <c r="E57" s="32" t="s">
        <v>263</v>
      </c>
    </row>
    <row r="58" spans="1:5">
      <c r="A58" s="34">
        <f t="shared" si="0"/>
        <v>56</v>
      </c>
      <c r="B58" s="24" t="s">
        <v>31</v>
      </c>
      <c r="C58" s="24" t="s">
        <v>56</v>
      </c>
      <c r="D58" s="28" t="s">
        <v>433</v>
      </c>
      <c r="E58" s="32" t="s">
        <v>273</v>
      </c>
    </row>
    <row r="59" spans="1:5" ht="22">
      <c r="A59" s="34">
        <f t="shared" si="0"/>
        <v>57</v>
      </c>
      <c r="B59" s="24" t="s">
        <v>32</v>
      </c>
      <c r="C59" s="24"/>
      <c r="D59" s="28" t="s">
        <v>434</v>
      </c>
      <c r="E59" s="32" t="s">
        <v>259</v>
      </c>
    </row>
    <row r="60" spans="1:5">
      <c r="A60" s="34">
        <f t="shared" si="0"/>
        <v>58</v>
      </c>
      <c r="B60" s="24" t="s">
        <v>33</v>
      </c>
      <c r="C60" s="24" t="s">
        <v>56</v>
      </c>
      <c r="D60" s="28" t="s">
        <v>435</v>
      </c>
      <c r="E60" s="32" t="s">
        <v>290</v>
      </c>
    </row>
    <row r="61" spans="1:5">
      <c r="A61" s="34">
        <f t="shared" si="0"/>
        <v>59</v>
      </c>
      <c r="B61" s="24" t="s">
        <v>34</v>
      </c>
      <c r="C61" s="24" t="s">
        <v>58</v>
      </c>
      <c r="D61" s="28" t="s">
        <v>436</v>
      </c>
      <c r="E61" s="32" t="s">
        <v>247</v>
      </c>
    </row>
    <row r="62" spans="1:5">
      <c r="A62" s="34">
        <f t="shared" si="0"/>
        <v>60</v>
      </c>
      <c r="B62" s="24" t="s">
        <v>35</v>
      </c>
      <c r="C62" s="24" t="s">
        <v>56</v>
      </c>
      <c r="D62" s="28" t="s">
        <v>437</v>
      </c>
      <c r="E62" s="32" t="s">
        <v>249</v>
      </c>
    </row>
    <row r="63" spans="1:5">
      <c r="A63" s="34">
        <f t="shared" si="0"/>
        <v>61</v>
      </c>
      <c r="B63" s="24" t="s">
        <v>36</v>
      </c>
      <c r="C63" s="24" t="s">
        <v>58</v>
      </c>
      <c r="D63" s="28" t="s">
        <v>438</v>
      </c>
      <c r="E63" s="32" t="s">
        <v>263</v>
      </c>
    </row>
    <row r="64" spans="1:5">
      <c r="A64" s="34">
        <f t="shared" si="0"/>
        <v>62</v>
      </c>
      <c r="B64" s="24"/>
      <c r="C64" s="24" t="s">
        <v>56</v>
      </c>
      <c r="D64" s="28" t="s">
        <v>445</v>
      </c>
      <c r="E64" s="32" t="s">
        <v>262</v>
      </c>
    </row>
    <row r="65" spans="1:5" ht="15" customHeight="1">
      <c r="A65" s="34">
        <f t="shared" si="0"/>
        <v>63</v>
      </c>
      <c r="B65" s="24" t="s">
        <v>37</v>
      </c>
      <c r="C65" s="24" t="s">
        <v>58</v>
      </c>
      <c r="D65" s="28" t="s">
        <v>439</v>
      </c>
      <c r="E65" s="32" t="s">
        <v>275</v>
      </c>
    </row>
    <row r="66" spans="1:5" ht="15" customHeight="1">
      <c r="A66" s="34">
        <f t="shared" si="0"/>
        <v>64</v>
      </c>
      <c r="B66" s="24" t="s">
        <v>38</v>
      </c>
      <c r="C66" s="24" t="s">
        <v>56</v>
      </c>
      <c r="D66" s="28" t="s">
        <v>440</v>
      </c>
      <c r="E66" s="32" t="s">
        <v>281</v>
      </c>
    </row>
    <row r="67" spans="1:5" ht="15" customHeight="1">
      <c r="A67" s="34">
        <f t="shared" si="0"/>
        <v>65</v>
      </c>
      <c r="B67" s="24" t="s">
        <v>39</v>
      </c>
      <c r="C67" s="24" t="s">
        <v>58</v>
      </c>
      <c r="D67" s="28" t="s">
        <v>441</v>
      </c>
      <c r="E67" s="32" t="s">
        <v>247</v>
      </c>
    </row>
    <row r="68" spans="1:5" ht="22">
      <c r="A68" s="34">
        <f t="shared" si="0"/>
        <v>66</v>
      </c>
      <c r="B68" s="24" t="s">
        <v>40</v>
      </c>
      <c r="C68" s="24" t="s">
        <v>56</v>
      </c>
      <c r="D68" s="28" t="s">
        <v>442</v>
      </c>
      <c r="E68" s="32" t="s">
        <v>249</v>
      </c>
    </row>
    <row r="69" spans="1:5">
      <c r="A69" s="34">
        <f t="shared" si="0"/>
        <v>67</v>
      </c>
      <c r="B69" s="24" t="s">
        <v>41</v>
      </c>
      <c r="C69" s="24" t="s">
        <v>58</v>
      </c>
      <c r="D69" s="28" t="s">
        <v>443</v>
      </c>
      <c r="E69" s="32" t="s">
        <v>263</v>
      </c>
    </row>
    <row r="70" spans="1:5">
      <c r="A70" s="34">
        <f t="shared" si="0"/>
        <v>68</v>
      </c>
      <c r="B70" s="24"/>
      <c r="C70" s="24" t="s">
        <v>56</v>
      </c>
      <c r="D70" s="28" t="s">
        <v>444</v>
      </c>
      <c r="E70" s="32" t="s">
        <v>288</v>
      </c>
    </row>
    <row r="71" spans="1:5">
      <c r="A71" s="34">
        <f t="shared" si="0"/>
        <v>69</v>
      </c>
      <c r="B71" s="24" t="s">
        <v>42</v>
      </c>
      <c r="C71" s="24" t="s">
        <v>58</v>
      </c>
      <c r="D71" s="28" t="s">
        <v>446</v>
      </c>
      <c r="E71" s="32" t="s">
        <v>264</v>
      </c>
    </row>
    <row r="72" spans="1:5">
      <c r="A72" s="34">
        <f t="shared" ref="A72:A137" si="1">ROW()-2</f>
        <v>70</v>
      </c>
      <c r="B72" s="24" t="s">
        <v>43</v>
      </c>
      <c r="C72" s="24" t="s">
        <v>56</v>
      </c>
      <c r="D72" s="28" t="s">
        <v>447</v>
      </c>
      <c r="E72" s="32" t="s">
        <v>254</v>
      </c>
    </row>
    <row r="73" spans="1:5">
      <c r="A73" s="34">
        <f t="shared" si="1"/>
        <v>71</v>
      </c>
      <c r="B73" s="24"/>
      <c r="C73" s="24" t="s">
        <v>58</v>
      </c>
      <c r="D73" s="28" t="s">
        <v>448</v>
      </c>
      <c r="E73" s="32" t="s">
        <v>289</v>
      </c>
    </row>
    <row r="74" spans="1:5">
      <c r="A74" s="34">
        <f t="shared" si="1"/>
        <v>72</v>
      </c>
      <c r="B74" s="24" t="s">
        <v>44</v>
      </c>
      <c r="C74" s="24" t="s">
        <v>56</v>
      </c>
      <c r="D74" s="28" t="s">
        <v>449</v>
      </c>
      <c r="E74" s="32" t="s">
        <v>254</v>
      </c>
    </row>
    <row r="75" spans="1:5" ht="22">
      <c r="A75" s="34">
        <f t="shared" si="1"/>
        <v>73</v>
      </c>
      <c r="B75" s="24" t="s">
        <v>45</v>
      </c>
      <c r="C75" s="24" t="s">
        <v>57</v>
      </c>
      <c r="D75" s="28" t="s">
        <v>450</v>
      </c>
      <c r="E75" s="32" t="s">
        <v>278</v>
      </c>
    </row>
    <row r="76" spans="1:5">
      <c r="A76" s="34">
        <f t="shared" si="1"/>
        <v>74</v>
      </c>
      <c r="B76" s="24" t="s">
        <v>46</v>
      </c>
      <c r="C76" s="24" t="s">
        <v>56</v>
      </c>
      <c r="D76" s="28" t="s">
        <v>451</v>
      </c>
      <c r="E76" s="32" t="s">
        <v>282</v>
      </c>
    </row>
    <row r="77" spans="1:5" ht="33">
      <c r="A77" s="34">
        <f t="shared" si="1"/>
        <v>75</v>
      </c>
      <c r="B77" s="24" t="s">
        <v>47</v>
      </c>
      <c r="C77" s="24" t="s">
        <v>56</v>
      </c>
      <c r="D77" s="28" t="s">
        <v>452</v>
      </c>
      <c r="E77" s="32" t="s">
        <v>254</v>
      </c>
    </row>
    <row r="78" spans="1:5">
      <c r="A78" s="34">
        <f t="shared" si="1"/>
        <v>76</v>
      </c>
      <c r="B78" s="24" t="s">
        <v>48</v>
      </c>
      <c r="C78" s="24" t="s">
        <v>57</v>
      </c>
      <c r="D78" s="28" t="s">
        <v>453</v>
      </c>
      <c r="E78" s="32" t="s">
        <v>278</v>
      </c>
    </row>
    <row r="79" spans="1:5">
      <c r="A79" s="34">
        <f t="shared" si="1"/>
        <v>77</v>
      </c>
      <c r="B79" s="24" t="s">
        <v>49</v>
      </c>
      <c r="C79" s="24" t="s">
        <v>56</v>
      </c>
      <c r="D79" s="28" t="s">
        <v>454</v>
      </c>
      <c r="E79" s="32" t="s">
        <v>288</v>
      </c>
    </row>
    <row r="80" spans="1:5" ht="44">
      <c r="A80" s="34">
        <f t="shared" si="1"/>
        <v>78</v>
      </c>
      <c r="B80" s="24" t="s">
        <v>50</v>
      </c>
      <c r="C80" s="24" t="s">
        <v>56</v>
      </c>
      <c r="D80" s="28" t="s">
        <v>455</v>
      </c>
      <c r="E80" s="32" t="s">
        <v>249</v>
      </c>
    </row>
    <row r="81" spans="1:5">
      <c r="A81" s="34">
        <f t="shared" si="1"/>
        <v>79</v>
      </c>
      <c r="B81" s="24" t="s">
        <v>51</v>
      </c>
      <c r="C81" s="24" t="s">
        <v>56</v>
      </c>
      <c r="D81" s="28" t="s">
        <v>456</v>
      </c>
      <c r="E81" s="32" t="s">
        <v>254</v>
      </c>
    </row>
    <row r="82" spans="1:5">
      <c r="A82" s="34">
        <f t="shared" si="1"/>
        <v>80</v>
      </c>
      <c r="B82" s="24"/>
      <c r="C82" s="24" t="s">
        <v>58</v>
      </c>
      <c r="D82" s="28" t="s">
        <v>457</v>
      </c>
      <c r="E82" s="32" t="s">
        <v>263</v>
      </c>
    </row>
    <row r="83" spans="1:5">
      <c r="A83" s="34">
        <f t="shared" si="1"/>
        <v>81</v>
      </c>
      <c r="B83" s="24"/>
      <c r="C83" s="24" t="s">
        <v>59</v>
      </c>
      <c r="D83" s="28" t="s">
        <v>458</v>
      </c>
      <c r="E83" s="32" t="s">
        <v>262</v>
      </c>
    </row>
    <row r="84" spans="1:5">
      <c r="A84" s="34">
        <f t="shared" si="1"/>
        <v>82</v>
      </c>
      <c r="B84" s="24" t="s">
        <v>25</v>
      </c>
      <c r="C84" s="24" t="s">
        <v>58</v>
      </c>
      <c r="D84" s="28" t="s">
        <v>459</v>
      </c>
      <c r="E84" s="32" t="s">
        <v>263</v>
      </c>
    </row>
    <row r="85" spans="1:5">
      <c r="A85" s="34">
        <f t="shared" si="1"/>
        <v>83</v>
      </c>
      <c r="B85" s="24" t="s">
        <v>52</v>
      </c>
      <c r="C85" s="24" t="s">
        <v>56</v>
      </c>
      <c r="D85" s="28" t="s">
        <v>460</v>
      </c>
      <c r="E85" s="32" t="s">
        <v>265</v>
      </c>
    </row>
    <row r="86" spans="1:5">
      <c r="A86" s="34">
        <f t="shared" si="1"/>
        <v>84</v>
      </c>
      <c r="B86" s="24"/>
      <c r="C86" s="24" t="s">
        <v>56</v>
      </c>
      <c r="D86" s="28" t="s">
        <v>461</v>
      </c>
      <c r="E86" s="32" t="s">
        <v>254</v>
      </c>
    </row>
    <row r="87" spans="1:5">
      <c r="A87" s="34">
        <f t="shared" si="1"/>
        <v>85</v>
      </c>
      <c r="B87" s="24" t="s">
        <v>53</v>
      </c>
      <c r="C87" s="24" t="s">
        <v>58</v>
      </c>
      <c r="D87" s="28" t="s">
        <v>462</v>
      </c>
      <c r="E87" s="32" t="s">
        <v>264</v>
      </c>
    </row>
    <row r="88" spans="1:5">
      <c r="A88" s="34">
        <f t="shared" si="1"/>
        <v>86</v>
      </c>
      <c r="B88" s="24"/>
      <c r="C88" s="24" t="s">
        <v>58</v>
      </c>
      <c r="D88" s="28" t="s">
        <v>420</v>
      </c>
      <c r="E88" s="32" t="s">
        <v>272</v>
      </c>
    </row>
    <row r="89" spans="1:5">
      <c r="A89" s="34">
        <f t="shared" si="1"/>
        <v>87</v>
      </c>
      <c r="B89" s="24" t="s">
        <v>26</v>
      </c>
      <c r="C89" s="24" t="s">
        <v>56</v>
      </c>
      <c r="D89" s="28" t="s">
        <v>463</v>
      </c>
      <c r="E89" s="32" t="s">
        <v>281</v>
      </c>
    </row>
    <row r="90" spans="1:5">
      <c r="A90" s="34">
        <f t="shared" si="1"/>
        <v>88</v>
      </c>
      <c r="B90" s="24"/>
      <c r="C90" s="24" t="s">
        <v>58</v>
      </c>
      <c r="D90" s="28" t="s">
        <v>464</v>
      </c>
      <c r="E90" s="32" t="s">
        <v>316</v>
      </c>
    </row>
    <row r="91" spans="1:5">
      <c r="A91" s="34">
        <f t="shared" si="1"/>
        <v>89</v>
      </c>
      <c r="B91" s="24" t="s">
        <v>27</v>
      </c>
      <c r="C91" s="24" t="s">
        <v>56</v>
      </c>
      <c r="D91" s="28" t="s">
        <v>465</v>
      </c>
      <c r="E91" s="32" t="s">
        <v>288</v>
      </c>
    </row>
    <row r="92" spans="1:5">
      <c r="A92" s="34">
        <f>ROW()-2</f>
        <v>90</v>
      </c>
      <c r="B92" s="24"/>
      <c r="C92" s="24" t="s">
        <v>56</v>
      </c>
      <c r="D92" s="28" t="s">
        <v>466</v>
      </c>
      <c r="E92" s="32" t="s">
        <v>254</v>
      </c>
    </row>
    <row r="93" spans="1:5">
      <c r="A93" s="34">
        <f t="shared" si="1"/>
        <v>91</v>
      </c>
      <c r="B93" s="24" t="s">
        <v>28</v>
      </c>
      <c r="C93" s="24" t="s">
        <v>58</v>
      </c>
      <c r="D93" s="28" t="s">
        <v>467</v>
      </c>
      <c r="E93" s="32" t="s">
        <v>264</v>
      </c>
    </row>
    <row r="94" spans="1:5">
      <c r="A94" s="34">
        <f t="shared" si="1"/>
        <v>92</v>
      </c>
      <c r="B94" s="24"/>
      <c r="C94" s="24" t="s">
        <v>56</v>
      </c>
      <c r="D94" s="28" t="s">
        <v>468</v>
      </c>
      <c r="E94" s="32" t="s">
        <v>288</v>
      </c>
    </row>
    <row r="95" spans="1:5">
      <c r="A95" s="34">
        <f t="shared" si="1"/>
        <v>93</v>
      </c>
      <c r="B95" s="24"/>
      <c r="C95" s="24" t="s">
        <v>56</v>
      </c>
      <c r="D95" s="28" t="s">
        <v>469</v>
      </c>
      <c r="E95" s="32" t="s">
        <v>254</v>
      </c>
    </row>
    <row r="96" spans="1:5">
      <c r="A96" s="34">
        <f t="shared" si="1"/>
        <v>94</v>
      </c>
      <c r="B96" s="24" t="s">
        <v>54</v>
      </c>
      <c r="C96" s="24" t="s">
        <v>58</v>
      </c>
      <c r="D96" s="28" t="s">
        <v>470</v>
      </c>
      <c r="E96" s="38" t="s">
        <v>264</v>
      </c>
    </row>
    <row r="97" spans="1:5">
      <c r="A97" s="34">
        <f t="shared" si="1"/>
        <v>95</v>
      </c>
      <c r="B97" s="24" t="s">
        <v>55</v>
      </c>
      <c r="C97" s="24" t="s">
        <v>56</v>
      </c>
      <c r="D97" s="28" t="s">
        <v>471</v>
      </c>
      <c r="E97" s="32" t="s">
        <v>265</v>
      </c>
    </row>
    <row r="98" spans="1:5">
      <c r="A98" s="34">
        <f t="shared" si="1"/>
        <v>96</v>
      </c>
      <c r="B98" s="24"/>
      <c r="C98" s="24" t="s">
        <v>56</v>
      </c>
      <c r="D98" s="28" t="s">
        <v>472</v>
      </c>
      <c r="E98" s="32" t="s">
        <v>254</v>
      </c>
    </row>
    <row r="99" spans="1:5">
      <c r="A99" s="34">
        <f t="shared" si="1"/>
        <v>97</v>
      </c>
      <c r="B99" s="24" t="s">
        <v>63</v>
      </c>
      <c r="C99" s="24" t="s">
        <v>58</v>
      </c>
      <c r="D99" s="28" t="s">
        <v>473</v>
      </c>
      <c r="E99" s="32" t="s">
        <v>264</v>
      </c>
    </row>
    <row r="100" spans="1:5">
      <c r="A100" s="34"/>
      <c r="B100" s="24"/>
      <c r="C100" s="24" t="s">
        <v>56</v>
      </c>
      <c r="D100" s="28" t="s">
        <v>317</v>
      </c>
      <c r="E100" s="32" t="s">
        <v>318</v>
      </c>
    </row>
    <row r="101" spans="1:5">
      <c r="A101" s="34">
        <f t="shared" si="1"/>
        <v>99</v>
      </c>
      <c r="B101" s="24" t="s">
        <v>74</v>
      </c>
      <c r="C101" s="24" t="s">
        <v>56</v>
      </c>
      <c r="D101" s="28" t="s">
        <v>474</v>
      </c>
      <c r="E101" s="32" t="s">
        <v>254</v>
      </c>
    </row>
    <row r="102" spans="1:5">
      <c r="A102" s="34">
        <f t="shared" si="1"/>
        <v>100</v>
      </c>
      <c r="B102" s="24"/>
      <c r="C102" s="24" t="s">
        <v>57</v>
      </c>
      <c r="D102" s="28" t="s">
        <v>475</v>
      </c>
      <c r="E102" s="32" t="s">
        <v>278</v>
      </c>
    </row>
    <row r="103" spans="1:5" ht="22">
      <c r="A103" s="34">
        <f t="shared" si="1"/>
        <v>101</v>
      </c>
      <c r="B103" s="24" t="s">
        <v>75</v>
      </c>
      <c r="C103" s="24" t="s">
        <v>56</v>
      </c>
      <c r="D103" s="28" t="s">
        <v>476</v>
      </c>
      <c r="E103" s="32" t="s">
        <v>291</v>
      </c>
    </row>
    <row r="104" spans="1:5" ht="22">
      <c r="A104" s="34">
        <f t="shared" si="1"/>
        <v>102</v>
      </c>
      <c r="B104" s="24" t="s">
        <v>82</v>
      </c>
      <c r="C104" s="24" t="s">
        <v>56</v>
      </c>
      <c r="D104" s="28" t="s">
        <v>477</v>
      </c>
      <c r="E104" s="32" t="s">
        <v>257</v>
      </c>
    </row>
    <row r="105" spans="1:5">
      <c r="A105" s="34">
        <f t="shared" si="1"/>
        <v>103</v>
      </c>
      <c r="B105" s="24" t="s">
        <v>64</v>
      </c>
      <c r="C105" s="24" t="s">
        <v>57</v>
      </c>
      <c r="D105" s="28" t="s">
        <v>478</v>
      </c>
      <c r="E105" s="32" t="s">
        <v>278</v>
      </c>
    </row>
    <row r="106" spans="1:5">
      <c r="A106" s="34">
        <f t="shared" si="1"/>
        <v>104</v>
      </c>
      <c r="B106" s="24" t="s">
        <v>65</v>
      </c>
      <c r="C106" s="24" t="s">
        <v>56</v>
      </c>
      <c r="D106" s="28" t="s">
        <v>479</v>
      </c>
      <c r="E106" s="32" t="s">
        <v>259</v>
      </c>
    </row>
    <row r="107" spans="1:5">
      <c r="A107" s="34">
        <f t="shared" si="1"/>
        <v>105</v>
      </c>
      <c r="B107" s="24"/>
      <c r="C107" s="24" t="s">
        <v>56</v>
      </c>
      <c r="D107" s="28" t="s">
        <v>480</v>
      </c>
      <c r="E107" s="32" t="s">
        <v>254</v>
      </c>
    </row>
    <row r="108" spans="1:5">
      <c r="A108" s="34">
        <f t="shared" si="1"/>
        <v>106</v>
      </c>
      <c r="B108" s="24" t="s">
        <v>66</v>
      </c>
      <c r="C108" s="24" t="s">
        <v>57</v>
      </c>
      <c r="D108" s="28" t="s">
        <v>481</v>
      </c>
      <c r="E108" s="32" t="s">
        <v>278</v>
      </c>
    </row>
    <row r="109" spans="1:5">
      <c r="A109" s="34">
        <f t="shared" si="1"/>
        <v>107</v>
      </c>
      <c r="B109" s="24"/>
      <c r="C109" s="24" t="s">
        <v>56</v>
      </c>
      <c r="D109" s="28" t="s">
        <v>482</v>
      </c>
      <c r="E109" s="32" t="s">
        <v>276</v>
      </c>
    </row>
    <row r="110" spans="1:5">
      <c r="A110" s="34">
        <f t="shared" si="1"/>
        <v>108</v>
      </c>
      <c r="B110" s="24" t="s">
        <v>81</v>
      </c>
      <c r="C110" s="24" t="s">
        <v>56</v>
      </c>
      <c r="D110" s="28" t="s">
        <v>483</v>
      </c>
      <c r="E110" s="32" t="s">
        <v>254</v>
      </c>
    </row>
    <row r="111" spans="1:5">
      <c r="A111" s="34">
        <f t="shared" si="1"/>
        <v>109</v>
      </c>
      <c r="B111" s="24"/>
      <c r="C111" s="24" t="s">
        <v>57</v>
      </c>
      <c r="D111" s="28" t="s">
        <v>484</v>
      </c>
      <c r="E111" s="32" t="s">
        <v>278</v>
      </c>
    </row>
    <row r="112" spans="1:5">
      <c r="A112" s="34">
        <f t="shared" si="1"/>
        <v>110</v>
      </c>
      <c r="B112" s="24" t="s">
        <v>80</v>
      </c>
      <c r="C112" s="24" t="s">
        <v>56</v>
      </c>
      <c r="D112" s="28" t="s">
        <v>485</v>
      </c>
      <c r="E112" s="32" t="s">
        <v>288</v>
      </c>
    </row>
    <row r="113" spans="1:5">
      <c r="A113" s="34">
        <f t="shared" si="1"/>
        <v>111</v>
      </c>
      <c r="B113" s="24"/>
      <c r="C113" s="24" t="s">
        <v>56</v>
      </c>
      <c r="D113" s="28" t="s">
        <v>486</v>
      </c>
      <c r="E113" s="32" t="s">
        <v>319</v>
      </c>
    </row>
    <row r="114" spans="1:5">
      <c r="A114" s="34">
        <f t="shared" si="1"/>
        <v>112</v>
      </c>
      <c r="B114" s="24" t="s">
        <v>67</v>
      </c>
      <c r="C114" s="24" t="s">
        <v>58</v>
      </c>
      <c r="D114" s="28">
        <v>1685</v>
      </c>
      <c r="E114" s="32" t="s">
        <v>264</v>
      </c>
    </row>
    <row r="115" spans="1:5">
      <c r="A115" s="34">
        <f t="shared" si="1"/>
        <v>113</v>
      </c>
      <c r="B115" s="24"/>
      <c r="C115" s="24" t="s">
        <v>56</v>
      </c>
      <c r="D115" s="28" t="s">
        <v>487</v>
      </c>
      <c r="E115" s="32" t="s">
        <v>259</v>
      </c>
    </row>
    <row r="116" spans="1:5">
      <c r="A116" s="34">
        <f t="shared" si="1"/>
        <v>114</v>
      </c>
      <c r="B116" s="24" t="s">
        <v>68</v>
      </c>
      <c r="C116" s="24" t="s">
        <v>58</v>
      </c>
      <c r="D116" s="28" t="s">
        <v>488</v>
      </c>
      <c r="E116" s="32" t="s">
        <v>316</v>
      </c>
    </row>
    <row r="117" spans="1:5">
      <c r="A117" s="34">
        <f t="shared" si="1"/>
        <v>115</v>
      </c>
      <c r="B117" s="24"/>
      <c r="C117" s="24" t="s">
        <v>56</v>
      </c>
      <c r="D117" s="28" t="s">
        <v>489</v>
      </c>
      <c r="E117" s="32" t="s">
        <v>288</v>
      </c>
    </row>
    <row r="118" spans="1:5">
      <c r="A118" s="34">
        <f t="shared" si="1"/>
        <v>116</v>
      </c>
      <c r="B118" s="24" t="s">
        <v>79</v>
      </c>
      <c r="C118" s="24" t="s">
        <v>56</v>
      </c>
      <c r="D118" s="28" t="s">
        <v>490</v>
      </c>
      <c r="E118" s="32" t="s">
        <v>254</v>
      </c>
    </row>
    <row r="119" spans="1:5">
      <c r="A119" s="34">
        <f t="shared" si="1"/>
        <v>117</v>
      </c>
      <c r="B119" s="24" t="s">
        <v>78</v>
      </c>
      <c r="C119" s="24" t="s">
        <v>58</v>
      </c>
      <c r="D119" s="28" t="s">
        <v>491</v>
      </c>
      <c r="E119" s="32" t="s">
        <v>264</v>
      </c>
    </row>
    <row r="120" spans="1:5">
      <c r="A120" s="34">
        <f t="shared" si="1"/>
        <v>118</v>
      </c>
      <c r="B120" s="24"/>
      <c r="C120" s="24" t="s">
        <v>56</v>
      </c>
      <c r="D120" s="28" t="s">
        <v>492</v>
      </c>
      <c r="E120" s="32" t="s">
        <v>265</v>
      </c>
    </row>
    <row r="121" spans="1:5" ht="134.25" customHeight="1">
      <c r="A121" s="34">
        <f t="shared" si="1"/>
        <v>119</v>
      </c>
      <c r="B121" s="24" t="s">
        <v>77</v>
      </c>
      <c r="C121" s="24" t="s">
        <v>56</v>
      </c>
      <c r="D121" s="28" t="s">
        <v>493</v>
      </c>
      <c r="E121" s="32" t="s">
        <v>257</v>
      </c>
    </row>
    <row r="122" spans="1:5" ht="22">
      <c r="A122" s="34">
        <f t="shared" si="1"/>
        <v>120</v>
      </c>
      <c r="B122" s="24" t="s">
        <v>76</v>
      </c>
      <c r="C122" s="24" t="s">
        <v>56</v>
      </c>
      <c r="D122" s="28" t="s">
        <v>494</v>
      </c>
      <c r="E122" s="32" t="s">
        <v>261</v>
      </c>
    </row>
    <row r="123" spans="1:5">
      <c r="A123" s="34">
        <f t="shared" si="1"/>
        <v>121</v>
      </c>
      <c r="B123" s="24" t="s">
        <v>69</v>
      </c>
      <c r="C123" s="24" t="s">
        <v>58</v>
      </c>
      <c r="D123" s="28" t="s">
        <v>495</v>
      </c>
      <c r="E123" s="32" t="s">
        <v>266</v>
      </c>
    </row>
    <row r="124" spans="1:5">
      <c r="A124" s="34">
        <f t="shared" si="1"/>
        <v>122</v>
      </c>
      <c r="B124" s="24"/>
      <c r="C124" s="24" t="s">
        <v>58</v>
      </c>
      <c r="D124" s="28" t="s">
        <v>522</v>
      </c>
      <c r="E124" s="32" t="s">
        <v>284</v>
      </c>
    </row>
    <row r="125" spans="1:5">
      <c r="A125" s="34">
        <f t="shared" si="1"/>
        <v>123</v>
      </c>
      <c r="B125" s="24"/>
      <c r="C125" s="24" t="s">
        <v>83</v>
      </c>
      <c r="D125" s="28" t="s">
        <v>496</v>
      </c>
      <c r="E125" s="32" t="s">
        <v>323</v>
      </c>
    </row>
    <row r="126" spans="1:5">
      <c r="A126" s="34">
        <f t="shared" si="1"/>
        <v>124</v>
      </c>
      <c r="B126" s="24"/>
      <c r="C126" s="24" t="s">
        <v>58</v>
      </c>
      <c r="D126" s="28" t="s">
        <v>497</v>
      </c>
      <c r="E126" s="32" t="s">
        <v>324</v>
      </c>
    </row>
    <row r="127" spans="1:5">
      <c r="A127" s="34">
        <f t="shared" si="1"/>
        <v>125</v>
      </c>
      <c r="B127" s="24" t="s">
        <v>70</v>
      </c>
      <c r="C127" s="24" t="s">
        <v>56</v>
      </c>
      <c r="D127" s="28" t="s">
        <v>498</v>
      </c>
      <c r="E127" s="32" t="s">
        <v>259</v>
      </c>
    </row>
    <row r="128" spans="1:5">
      <c r="A128" s="34">
        <f t="shared" si="1"/>
        <v>126</v>
      </c>
      <c r="B128" s="24"/>
      <c r="C128" s="24" t="s">
        <v>83</v>
      </c>
      <c r="D128" s="28" t="s">
        <v>496</v>
      </c>
      <c r="E128" s="32" t="s">
        <v>326</v>
      </c>
    </row>
    <row r="129" spans="1:5">
      <c r="A129" s="34">
        <f t="shared" si="1"/>
        <v>127</v>
      </c>
      <c r="B129" s="24"/>
      <c r="C129" s="24" t="s">
        <v>58</v>
      </c>
      <c r="D129" s="28" t="s">
        <v>499</v>
      </c>
      <c r="E129" s="32" t="s">
        <v>284</v>
      </c>
    </row>
    <row r="130" spans="1:5" ht="24" customHeight="1">
      <c r="A130" s="34">
        <f t="shared" si="1"/>
        <v>128</v>
      </c>
      <c r="B130" s="24" t="s">
        <v>71</v>
      </c>
      <c r="C130" s="24" t="s">
        <v>56</v>
      </c>
      <c r="D130" s="28" t="s">
        <v>500</v>
      </c>
      <c r="E130" s="32" t="s">
        <v>261</v>
      </c>
    </row>
    <row r="131" spans="1:5">
      <c r="A131" s="34">
        <f t="shared" si="1"/>
        <v>129</v>
      </c>
      <c r="B131" s="24" t="s">
        <v>72</v>
      </c>
      <c r="C131" s="24" t="s">
        <v>58</v>
      </c>
      <c r="D131" s="28" t="s">
        <v>501</v>
      </c>
      <c r="E131" s="32" t="s">
        <v>328</v>
      </c>
    </row>
    <row r="132" spans="1:5">
      <c r="A132" s="34">
        <f t="shared" si="1"/>
        <v>130</v>
      </c>
      <c r="B132" s="24" t="s">
        <v>73</v>
      </c>
      <c r="C132" s="24" t="s">
        <v>56</v>
      </c>
      <c r="D132" s="28" t="s">
        <v>502</v>
      </c>
      <c r="E132" s="32" t="s">
        <v>291</v>
      </c>
    </row>
    <row r="133" spans="1:5" ht="22">
      <c r="A133" s="34">
        <f t="shared" si="1"/>
        <v>131</v>
      </c>
      <c r="B133" s="24"/>
      <c r="C133" s="24" t="s">
        <v>56</v>
      </c>
      <c r="D133" s="28" t="s">
        <v>503</v>
      </c>
      <c r="E133" s="32" t="s">
        <v>257</v>
      </c>
    </row>
    <row r="134" spans="1:5">
      <c r="A134" s="34">
        <f t="shared" si="1"/>
        <v>132</v>
      </c>
      <c r="B134" s="24" t="s">
        <v>84</v>
      </c>
      <c r="C134" s="24" t="s">
        <v>57</v>
      </c>
      <c r="D134" s="28" t="s">
        <v>504</v>
      </c>
      <c r="E134" s="32" t="s">
        <v>278</v>
      </c>
    </row>
    <row r="135" spans="1:5">
      <c r="A135" s="34">
        <f t="shared" si="1"/>
        <v>133</v>
      </c>
      <c r="B135" s="24" t="s">
        <v>90</v>
      </c>
      <c r="C135" s="24" t="s">
        <v>56</v>
      </c>
      <c r="D135" s="28" t="s">
        <v>505</v>
      </c>
      <c r="E135" s="32" t="s">
        <v>288</v>
      </c>
    </row>
    <row r="136" spans="1:5">
      <c r="A136" s="34">
        <f t="shared" si="1"/>
        <v>134</v>
      </c>
      <c r="B136" s="24" t="s">
        <v>91</v>
      </c>
      <c r="C136" s="24" t="s">
        <v>56</v>
      </c>
      <c r="D136" s="28" t="s">
        <v>506</v>
      </c>
      <c r="E136" s="32" t="s">
        <v>281</v>
      </c>
    </row>
    <row r="137" spans="1:5">
      <c r="A137" s="34">
        <f t="shared" si="1"/>
        <v>135</v>
      </c>
      <c r="B137" s="24"/>
      <c r="C137" s="24" t="s">
        <v>56</v>
      </c>
      <c r="D137" s="28" t="s">
        <v>507</v>
      </c>
      <c r="E137" s="32" t="s">
        <v>254</v>
      </c>
    </row>
    <row r="138" spans="1:5">
      <c r="A138" s="34">
        <f t="shared" ref="A138:A196" si="2">ROW()-2</f>
        <v>136</v>
      </c>
      <c r="B138" s="24"/>
      <c r="C138" s="24" t="s">
        <v>58</v>
      </c>
      <c r="D138" s="28" t="s">
        <v>521</v>
      </c>
      <c r="E138" s="32" t="s">
        <v>272</v>
      </c>
    </row>
    <row r="139" spans="1:5">
      <c r="A139" s="34">
        <f t="shared" si="2"/>
        <v>137</v>
      </c>
      <c r="B139" s="24"/>
      <c r="C139" s="24" t="s">
        <v>56</v>
      </c>
      <c r="D139" s="28" t="s">
        <v>508</v>
      </c>
      <c r="E139" s="32" t="s">
        <v>280</v>
      </c>
    </row>
    <row r="140" spans="1:5">
      <c r="A140" s="34">
        <f t="shared" si="2"/>
        <v>138</v>
      </c>
      <c r="B140" s="24" t="s">
        <v>92</v>
      </c>
      <c r="C140" s="24" t="s">
        <v>58</v>
      </c>
      <c r="D140" s="28" t="s">
        <v>509</v>
      </c>
      <c r="E140" s="32" t="s">
        <v>264</v>
      </c>
    </row>
    <row r="141" spans="1:5">
      <c r="A141" s="34">
        <f t="shared" si="2"/>
        <v>139</v>
      </c>
      <c r="B141" s="24"/>
      <c r="C141" s="24" t="s">
        <v>56</v>
      </c>
      <c r="D141" s="28" t="s">
        <v>510</v>
      </c>
      <c r="E141" s="32" t="s">
        <v>254</v>
      </c>
    </row>
    <row r="142" spans="1:5">
      <c r="A142" s="34">
        <f t="shared" si="2"/>
        <v>140</v>
      </c>
      <c r="B142" s="24" t="s">
        <v>93</v>
      </c>
      <c r="C142" s="24" t="s">
        <v>58</v>
      </c>
      <c r="D142" s="28" t="s">
        <v>511</v>
      </c>
      <c r="E142" s="32" t="s">
        <v>330</v>
      </c>
    </row>
    <row r="143" spans="1:5">
      <c r="A143" s="34">
        <f t="shared" si="2"/>
        <v>141</v>
      </c>
      <c r="B143" s="24"/>
      <c r="C143" s="24" t="s">
        <v>56</v>
      </c>
      <c r="D143" s="28" t="s">
        <v>512</v>
      </c>
      <c r="E143" s="32" t="s">
        <v>288</v>
      </c>
    </row>
    <row r="144" spans="1:5">
      <c r="A144" s="34">
        <f t="shared" si="2"/>
        <v>142</v>
      </c>
      <c r="B144" s="24" t="s">
        <v>94</v>
      </c>
      <c r="C144" s="24" t="s">
        <v>56</v>
      </c>
      <c r="D144" s="28" t="s">
        <v>513</v>
      </c>
      <c r="E144" s="32" t="s">
        <v>254</v>
      </c>
    </row>
    <row r="145" spans="1:5" ht="22">
      <c r="A145" s="34">
        <f t="shared" si="2"/>
        <v>143</v>
      </c>
      <c r="B145" s="24" t="s">
        <v>95</v>
      </c>
      <c r="C145" s="24" t="s">
        <v>56</v>
      </c>
      <c r="D145" s="28" t="s">
        <v>514</v>
      </c>
      <c r="E145" s="32" t="s">
        <v>261</v>
      </c>
    </row>
    <row r="146" spans="1:5">
      <c r="A146" s="34">
        <f t="shared" si="2"/>
        <v>144</v>
      </c>
      <c r="B146" s="24" t="s">
        <v>85</v>
      </c>
      <c r="C146" s="24" t="s">
        <v>57</v>
      </c>
      <c r="D146" s="28" t="s">
        <v>515</v>
      </c>
      <c r="E146" s="32" t="s">
        <v>278</v>
      </c>
    </row>
    <row r="147" spans="1:5">
      <c r="A147" s="34">
        <f t="shared" si="2"/>
        <v>145</v>
      </c>
      <c r="B147" s="24"/>
      <c r="C147" s="24" t="s">
        <v>56</v>
      </c>
      <c r="D147" s="28" t="s">
        <v>516</v>
      </c>
      <c r="E147" s="32" t="s">
        <v>331</v>
      </c>
    </row>
    <row r="148" spans="1:5" ht="22">
      <c r="A148" s="34">
        <f t="shared" si="2"/>
        <v>146</v>
      </c>
      <c r="B148" s="24" t="s">
        <v>96</v>
      </c>
      <c r="C148" s="24" t="s">
        <v>56</v>
      </c>
      <c r="D148" s="28" t="s">
        <v>517</v>
      </c>
      <c r="E148" s="32" t="s">
        <v>261</v>
      </c>
    </row>
    <row r="149" spans="1:5">
      <c r="A149" s="34">
        <f t="shared" si="2"/>
        <v>147</v>
      </c>
      <c r="B149" s="24"/>
      <c r="C149" s="24" t="s">
        <v>58</v>
      </c>
      <c r="D149" s="28" t="s">
        <v>520</v>
      </c>
      <c r="E149" s="32" t="s">
        <v>325</v>
      </c>
    </row>
    <row r="150" spans="1:5">
      <c r="A150" s="34">
        <f t="shared" si="2"/>
        <v>148</v>
      </c>
      <c r="B150" s="24" t="s">
        <v>97</v>
      </c>
      <c r="C150" s="24" t="s">
        <v>56</v>
      </c>
      <c r="D150" s="28" t="s">
        <v>519</v>
      </c>
      <c r="E150" s="32" t="s">
        <v>280</v>
      </c>
    </row>
    <row r="151" spans="1:5">
      <c r="A151" s="34">
        <f t="shared" si="2"/>
        <v>149</v>
      </c>
      <c r="B151" s="24"/>
      <c r="C151" s="24" t="s">
        <v>58</v>
      </c>
      <c r="D151" s="28" t="s">
        <v>523</v>
      </c>
      <c r="E151" s="32" t="s">
        <v>316</v>
      </c>
    </row>
    <row r="152" spans="1:5">
      <c r="A152" s="34">
        <f t="shared" si="2"/>
        <v>150</v>
      </c>
      <c r="B152" s="24" t="s">
        <v>86</v>
      </c>
      <c r="C152" s="24" t="s">
        <v>56</v>
      </c>
      <c r="D152" s="28" t="s">
        <v>524</v>
      </c>
      <c r="E152" s="32" t="s">
        <v>288</v>
      </c>
    </row>
    <row r="153" spans="1:5">
      <c r="A153" s="34">
        <f t="shared" si="2"/>
        <v>151</v>
      </c>
      <c r="B153" s="24"/>
      <c r="C153" s="24" t="s">
        <v>56</v>
      </c>
      <c r="D153" s="28" t="s">
        <v>525</v>
      </c>
      <c r="E153" s="32" t="s">
        <v>261</v>
      </c>
    </row>
    <row r="154" spans="1:5" ht="148.5" customHeight="1">
      <c r="A154" s="34">
        <f t="shared" si="2"/>
        <v>152</v>
      </c>
      <c r="B154" s="24" t="s">
        <v>98</v>
      </c>
      <c r="C154" s="24" t="s">
        <v>56</v>
      </c>
      <c r="D154" s="28" t="s">
        <v>526</v>
      </c>
      <c r="E154" s="32" t="s">
        <v>261</v>
      </c>
    </row>
    <row r="155" spans="1:5" ht="22">
      <c r="A155" s="34">
        <f t="shared" si="2"/>
        <v>153</v>
      </c>
      <c r="B155" s="24" t="s">
        <v>99</v>
      </c>
      <c r="C155" s="24" t="s">
        <v>56</v>
      </c>
      <c r="D155" s="28" t="s">
        <v>527</v>
      </c>
      <c r="E155" s="32" t="s">
        <v>254</v>
      </c>
    </row>
    <row r="156" spans="1:5">
      <c r="A156" s="34">
        <f t="shared" si="2"/>
        <v>154</v>
      </c>
      <c r="B156" s="24" t="s">
        <v>87</v>
      </c>
      <c r="C156" s="24" t="s">
        <v>57</v>
      </c>
      <c r="D156" s="28" t="s">
        <v>528</v>
      </c>
      <c r="E156" s="32" t="s">
        <v>333</v>
      </c>
    </row>
    <row r="157" spans="1:5">
      <c r="A157" s="34">
        <f t="shared" si="2"/>
        <v>155</v>
      </c>
      <c r="B157" s="24"/>
      <c r="C157" s="24" t="s">
        <v>56</v>
      </c>
      <c r="D157" s="28" t="s">
        <v>529</v>
      </c>
      <c r="E157" s="32" t="s">
        <v>335</v>
      </c>
    </row>
    <row r="158" spans="1:5" ht="22">
      <c r="A158" s="34">
        <f t="shared" si="2"/>
        <v>156</v>
      </c>
      <c r="B158" s="24" t="s">
        <v>88</v>
      </c>
      <c r="C158" s="24" t="s">
        <v>56</v>
      </c>
      <c r="D158" s="28" t="s">
        <v>530</v>
      </c>
      <c r="E158" s="32" t="s">
        <v>254</v>
      </c>
    </row>
    <row r="159" spans="1:5">
      <c r="A159" s="34">
        <f t="shared" si="2"/>
        <v>157</v>
      </c>
      <c r="B159" s="24" t="s">
        <v>89</v>
      </c>
      <c r="C159" s="24" t="s">
        <v>57</v>
      </c>
      <c r="D159" s="28" t="s">
        <v>531</v>
      </c>
      <c r="E159" s="32" t="s">
        <v>278</v>
      </c>
    </row>
    <row r="160" spans="1:5" ht="33">
      <c r="A160" s="34">
        <f t="shared" si="2"/>
        <v>158</v>
      </c>
      <c r="B160" s="24"/>
      <c r="C160" s="24" t="s">
        <v>56</v>
      </c>
      <c r="D160" s="28" t="s">
        <v>532</v>
      </c>
      <c r="E160" s="32" t="s">
        <v>265</v>
      </c>
    </row>
    <row r="161" spans="1:5" ht="33">
      <c r="A161" s="34">
        <f t="shared" si="2"/>
        <v>159</v>
      </c>
      <c r="B161" s="24" t="s">
        <v>127</v>
      </c>
      <c r="C161" s="24" t="s">
        <v>56</v>
      </c>
      <c r="D161" s="28" t="s">
        <v>533</v>
      </c>
      <c r="E161" s="32" t="s">
        <v>336</v>
      </c>
    </row>
    <row r="162" spans="1:5">
      <c r="A162" s="34">
        <f t="shared" si="2"/>
        <v>160</v>
      </c>
      <c r="B162" s="24" t="s">
        <v>128</v>
      </c>
      <c r="C162" s="24" t="s">
        <v>57</v>
      </c>
      <c r="D162" s="28" t="s">
        <v>534</v>
      </c>
    </row>
    <row r="163" spans="1:5">
      <c r="A163" s="34">
        <f t="shared" si="2"/>
        <v>161</v>
      </c>
      <c r="B163" s="24" t="s">
        <v>129</v>
      </c>
      <c r="C163" s="24" t="s">
        <v>57</v>
      </c>
      <c r="D163" s="28" t="s">
        <v>535</v>
      </c>
      <c r="E163" s="32" t="s">
        <v>334</v>
      </c>
    </row>
    <row r="164" spans="1:5">
      <c r="A164" s="34">
        <f t="shared" si="2"/>
        <v>162</v>
      </c>
      <c r="B164" s="24"/>
      <c r="C164" s="24" t="s">
        <v>167</v>
      </c>
      <c r="D164" s="28" t="s">
        <v>536</v>
      </c>
      <c r="E164" s="32" t="s">
        <v>347</v>
      </c>
    </row>
    <row r="165" spans="1:5" ht="24.75" customHeight="1">
      <c r="A165" s="34">
        <f t="shared" si="2"/>
        <v>163</v>
      </c>
      <c r="B165" s="24" t="s">
        <v>130</v>
      </c>
      <c r="C165" s="24" t="s">
        <v>56</v>
      </c>
      <c r="D165" s="28" t="s">
        <v>349</v>
      </c>
      <c r="E165" s="47" t="s">
        <v>350</v>
      </c>
    </row>
    <row r="166" spans="1:5" ht="44">
      <c r="A166" s="34">
        <f t="shared" si="2"/>
        <v>164</v>
      </c>
      <c r="B166" s="24"/>
      <c r="C166" s="24" t="s">
        <v>300</v>
      </c>
      <c r="D166" s="28" t="s">
        <v>537</v>
      </c>
      <c r="E166" s="32" t="s">
        <v>249</v>
      </c>
    </row>
    <row r="167" spans="1:5" ht="12.75" customHeight="1">
      <c r="A167" s="34">
        <f t="shared" si="2"/>
        <v>165</v>
      </c>
      <c r="B167" s="24"/>
      <c r="C167" s="24" t="s">
        <v>58</v>
      </c>
      <c r="D167" s="28" t="s">
        <v>520</v>
      </c>
      <c r="E167" s="32" t="s">
        <v>272</v>
      </c>
    </row>
    <row r="168" spans="1:5" ht="12.75" customHeight="1">
      <c r="A168" s="34">
        <f t="shared" si="2"/>
        <v>166</v>
      </c>
      <c r="B168" s="24" t="s">
        <v>131</v>
      </c>
      <c r="C168" s="24" t="s">
        <v>56</v>
      </c>
      <c r="D168" s="28" t="s">
        <v>538</v>
      </c>
      <c r="E168" s="32" t="s">
        <v>280</v>
      </c>
    </row>
    <row r="169" spans="1:5">
      <c r="A169" s="34">
        <f t="shared" si="2"/>
        <v>167</v>
      </c>
      <c r="B169" s="24"/>
      <c r="C169" s="24" t="s">
        <v>58</v>
      </c>
      <c r="D169" s="28" t="s">
        <v>539</v>
      </c>
      <c r="E169" s="32" t="s">
        <v>351</v>
      </c>
    </row>
    <row r="170" spans="1:5" ht="22">
      <c r="A170" s="34">
        <f t="shared" si="2"/>
        <v>168</v>
      </c>
      <c r="B170" s="24" t="s">
        <v>132</v>
      </c>
      <c r="C170" s="24" t="s">
        <v>56</v>
      </c>
      <c r="D170" s="28" t="s">
        <v>540</v>
      </c>
      <c r="E170" s="32" t="s">
        <v>249</v>
      </c>
    </row>
    <row r="171" spans="1:5">
      <c r="A171" s="34">
        <f t="shared" si="2"/>
        <v>169</v>
      </c>
      <c r="B171" s="24" t="s">
        <v>133</v>
      </c>
      <c r="C171" s="24" t="s">
        <v>56</v>
      </c>
      <c r="D171" s="28" t="s">
        <v>541</v>
      </c>
      <c r="E171" s="32" t="s">
        <v>254</v>
      </c>
    </row>
    <row r="172" spans="1:5">
      <c r="A172" s="34">
        <f t="shared" si="2"/>
        <v>170</v>
      </c>
      <c r="B172" s="24" t="s">
        <v>134</v>
      </c>
      <c r="C172" s="24" t="s">
        <v>57</v>
      </c>
      <c r="D172" s="28" t="s">
        <v>542</v>
      </c>
      <c r="E172" s="32" t="s">
        <v>328</v>
      </c>
    </row>
    <row r="173" spans="1:5">
      <c r="A173" s="34">
        <f t="shared" si="2"/>
        <v>171</v>
      </c>
      <c r="B173" s="24"/>
      <c r="C173" s="24" t="s">
        <v>56</v>
      </c>
      <c r="D173" s="28" t="s">
        <v>543</v>
      </c>
      <c r="E173" s="32" t="s">
        <v>276</v>
      </c>
    </row>
    <row r="174" spans="1:5">
      <c r="A174" s="34">
        <f t="shared" si="2"/>
        <v>172</v>
      </c>
      <c r="B174" s="24" t="s">
        <v>135</v>
      </c>
      <c r="C174" s="24" t="s">
        <v>56</v>
      </c>
      <c r="D174" s="28" t="s">
        <v>544</v>
      </c>
      <c r="E174" s="32" t="s">
        <v>254</v>
      </c>
    </row>
    <row r="175" spans="1:5">
      <c r="A175" s="34">
        <f t="shared" si="2"/>
        <v>173</v>
      </c>
      <c r="B175" s="24" t="s">
        <v>136</v>
      </c>
      <c r="C175" s="24" t="s">
        <v>58</v>
      </c>
      <c r="D175" s="28" t="s">
        <v>545</v>
      </c>
      <c r="E175" s="32" t="s">
        <v>330</v>
      </c>
    </row>
    <row r="176" spans="1:5">
      <c r="A176" s="34">
        <f t="shared" si="2"/>
        <v>174</v>
      </c>
      <c r="B176" s="24"/>
      <c r="C176" s="24" t="s">
        <v>56</v>
      </c>
      <c r="D176" s="28" t="s">
        <v>546</v>
      </c>
      <c r="E176" s="32" t="s">
        <v>348</v>
      </c>
    </row>
    <row r="177" spans="1:5" ht="22">
      <c r="A177" s="34">
        <f t="shared" si="2"/>
        <v>175</v>
      </c>
      <c r="B177" s="24" t="s">
        <v>137</v>
      </c>
      <c r="C177" s="24" t="s">
        <v>56</v>
      </c>
      <c r="D177" s="28" t="s">
        <v>547</v>
      </c>
      <c r="E177" s="32" t="s">
        <v>261</v>
      </c>
    </row>
    <row r="178" spans="1:5">
      <c r="A178" s="34">
        <f t="shared" si="2"/>
        <v>176</v>
      </c>
      <c r="B178" s="24" t="s">
        <v>138</v>
      </c>
      <c r="C178" s="24" t="s">
        <v>56</v>
      </c>
      <c r="D178" s="28" t="s">
        <v>548</v>
      </c>
      <c r="E178" s="32" t="s">
        <v>254</v>
      </c>
    </row>
    <row r="179" spans="1:5">
      <c r="A179" s="34">
        <f t="shared" si="2"/>
        <v>177</v>
      </c>
      <c r="B179" s="24" t="s">
        <v>100</v>
      </c>
      <c r="C179" s="24" t="s">
        <v>57</v>
      </c>
      <c r="D179" s="28" t="s">
        <v>549</v>
      </c>
      <c r="E179" s="32" t="s">
        <v>278</v>
      </c>
    </row>
    <row r="180" spans="1:5">
      <c r="A180" s="35">
        <f t="shared" si="2"/>
        <v>178</v>
      </c>
      <c r="B180" s="25" t="s">
        <v>101</v>
      </c>
      <c r="C180" s="25" t="s">
        <v>56</v>
      </c>
      <c r="D180" s="29" t="s">
        <v>550</v>
      </c>
      <c r="E180" s="39" t="s">
        <v>327</v>
      </c>
    </row>
    <row r="181" spans="1:5">
      <c r="A181" s="34">
        <f t="shared" si="2"/>
        <v>179</v>
      </c>
      <c r="B181" s="24"/>
      <c r="C181" s="24" t="s">
        <v>56</v>
      </c>
      <c r="D181" s="28" t="s">
        <v>551</v>
      </c>
      <c r="E181" s="32" t="s">
        <v>254</v>
      </c>
    </row>
    <row r="182" spans="1:5">
      <c r="A182" s="34">
        <f t="shared" si="2"/>
        <v>180</v>
      </c>
      <c r="B182" s="24" t="s">
        <v>102</v>
      </c>
      <c r="C182" s="24" t="s">
        <v>57</v>
      </c>
      <c r="D182" s="28" t="s">
        <v>552</v>
      </c>
      <c r="E182" s="32" t="s">
        <v>278</v>
      </c>
    </row>
    <row r="183" spans="1:5">
      <c r="A183" s="34">
        <f t="shared" si="2"/>
        <v>181</v>
      </c>
      <c r="B183" s="24"/>
      <c r="C183" s="24" t="s">
        <v>56</v>
      </c>
      <c r="D183" s="28" t="s">
        <v>553</v>
      </c>
      <c r="E183" s="32" t="s">
        <v>373</v>
      </c>
    </row>
    <row r="184" spans="1:5">
      <c r="A184" s="34">
        <f t="shared" si="2"/>
        <v>182</v>
      </c>
      <c r="B184" s="24" t="s">
        <v>103</v>
      </c>
      <c r="C184" s="24" t="s">
        <v>57</v>
      </c>
      <c r="D184" s="28" t="s">
        <v>554</v>
      </c>
      <c r="E184" s="32" t="s">
        <v>278</v>
      </c>
    </row>
    <row r="185" spans="1:5">
      <c r="A185" s="35">
        <f t="shared" si="2"/>
        <v>183</v>
      </c>
      <c r="B185" s="25"/>
      <c r="C185" s="25" t="s">
        <v>56</v>
      </c>
      <c r="D185" s="29" t="s">
        <v>403</v>
      </c>
      <c r="E185" s="39" t="s">
        <v>259</v>
      </c>
    </row>
    <row r="186" spans="1:5" ht="22">
      <c r="A186" s="34">
        <f t="shared" si="2"/>
        <v>184</v>
      </c>
      <c r="B186" s="24" t="s">
        <v>139</v>
      </c>
      <c r="C186" s="24" t="s">
        <v>56</v>
      </c>
      <c r="D186" s="28" t="s">
        <v>555</v>
      </c>
      <c r="E186" s="32" t="s">
        <v>254</v>
      </c>
    </row>
    <row r="187" spans="1:5">
      <c r="A187" s="34">
        <f t="shared" si="2"/>
        <v>185</v>
      </c>
      <c r="B187" s="24" t="s">
        <v>140</v>
      </c>
      <c r="C187" s="24"/>
      <c r="D187" s="28" t="s">
        <v>556</v>
      </c>
      <c r="E187" s="32" t="s">
        <v>263</v>
      </c>
    </row>
    <row r="188" spans="1:5" ht="22">
      <c r="A188" s="34">
        <f t="shared" si="2"/>
        <v>186</v>
      </c>
      <c r="B188" s="24" t="s">
        <v>141</v>
      </c>
      <c r="C188" s="24" t="s">
        <v>56</v>
      </c>
      <c r="D188" s="28" t="s">
        <v>557</v>
      </c>
      <c r="E188" s="32" t="s">
        <v>265</v>
      </c>
    </row>
    <row r="189" spans="1:5">
      <c r="A189" s="34">
        <f t="shared" si="2"/>
        <v>187</v>
      </c>
      <c r="B189" s="24"/>
      <c r="C189" s="24" t="s">
        <v>58</v>
      </c>
      <c r="D189" s="28" t="s">
        <v>521</v>
      </c>
      <c r="E189" s="32" t="s">
        <v>353</v>
      </c>
    </row>
    <row r="190" spans="1:5">
      <c r="A190" s="34">
        <f t="shared" si="2"/>
        <v>188</v>
      </c>
      <c r="B190" s="24"/>
      <c r="C190" s="24" t="s">
        <v>56</v>
      </c>
      <c r="D190" s="28" t="s">
        <v>558</v>
      </c>
      <c r="E190" s="32" t="s">
        <v>281</v>
      </c>
    </row>
    <row r="191" spans="1:5">
      <c r="A191" s="34">
        <f t="shared" si="2"/>
        <v>189</v>
      </c>
      <c r="B191" s="24" t="s">
        <v>142</v>
      </c>
      <c r="C191" s="24" t="s">
        <v>58</v>
      </c>
      <c r="D191" s="28" t="s">
        <v>559</v>
      </c>
      <c r="E191" s="32" t="s">
        <v>316</v>
      </c>
    </row>
    <row r="192" spans="1:5">
      <c r="A192" s="34">
        <f t="shared" si="2"/>
        <v>190</v>
      </c>
      <c r="B192" s="24" t="s">
        <v>143</v>
      </c>
      <c r="C192" s="24" t="s">
        <v>56</v>
      </c>
      <c r="D192" s="28" t="s">
        <v>560</v>
      </c>
      <c r="E192" s="32" t="s">
        <v>259</v>
      </c>
    </row>
    <row r="193" spans="1:5" ht="77">
      <c r="A193" s="34">
        <f t="shared" si="2"/>
        <v>191</v>
      </c>
      <c r="B193" s="24" t="s">
        <v>144</v>
      </c>
      <c r="C193" s="24" t="s">
        <v>56</v>
      </c>
      <c r="D193" s="28" t="s">
        <v>561</v>
      </c>
      <c r="E193" s="32" t="s">
        <v>261</v>
      </c>
    </row>
    <row r="194" spans="1:5">
      <c r="A194" s="34">
        <f t="shared" si="2"/>
        <v>192</v>
      </c>
      <c r="B194" s="24"/>
      <c r="C194" s="24" t="s">
        <v>58</v>
      </c>
      <c r="D194" s="28" t="s">
        <v>521</v>
      </c>
      <c r="E194" s="32" t="s">
        <v>353</v>
      </c>
    </row>
    <row r="195" spans="1:5">
      <c r="A195" s="34">
        <f t="shared" si="2"/>
        <v>193</v>
      </c>
      <c r="B195" s="24"/>
      <c r="C195" s="24" t="s">
        <v>56</v>
      </c>
      <c r="D195" s="28" t="s">
        <v>562</v>
      </c>
      <c r="E195" s="38" t="s">
        <v>281</v>
      </c>
    </row>
    <row r="196" spans="1:5">
      <c r="A196" s="34">
        <f t="shared" si="2"/>
        <v>194</v>
      </c>
      <c r="B196" s="24" t="s">
        <v>145</v>
      </c>
      <c r="C196" s="24" t="s">
        <v>58</v>
      </c>
      <c r="D196" s="28" t="s">
        <v>563</v>
      </c>
      <c r="E196" s="38" t="s">
        <v>247</v>
      </c>
    </row>
    <row r="197" spans="1:5" ht="22">
      <c r="A197" s="34">
        <f t="shared" ref="A197:A260" si="3">ROW()-2</f>
        <v>195</v>
      </c>
      <c r="B197" s="24" t="s">
        <v>146</v>
      </c>
      <c r="C197" s="24"/>
      <c r="D197" s="28" t="s">
        <v>564</v>
      </c>
      <c r="E197" s="32" t="s">
        <v>249</v>
      </c>
    </row>
    <row r="198" spans="1:5">
      <c r="A198" s="34">
        <f t="shared" si="3"/>
        <v>196</v>
      </c>
      <c r="B198" s="24"/>
      <c r="C198" s="24" t="s">
        <v>58</v>
      </c>
      <c r="D198" s="28" t="s">
        <v>565</v>
      </c>
    </row>
    <row r="199" spans="1:5">
      <c r="A199" s="34">
        <f t="shared" si="3"/>
        <v>197</v>
      </c>
      <c r="B199" s="24"/>
      <c r="C199" s="24" t="s">
        <v>56</v>
      </c>
      <c r="D199" s="28" t="s">
        <v>566</v>
      </c>
    </row>
    <row r="200" spans="1:5">
      <c r="A200" s="34">
        <f t="shared" si="3"/>
        <v>198</v>
      </c>
      <c r="B200" s="24"/>
      <c r="C200" s="24" t="s">
        <v>58</v>
      </c>
      <c r="D200" s="28" t="s">
        <v>420</v>
      </c>
      <c r="E200" s="32" t="s">
        <v>353</v>
      </c>
    </row>
    <row r="201" spans="1:5">
      <c r="A201" s="34">
        <f t="shared" si="3"/>
        <v>199</v>
      </c>
      <c r="B201" s="24"/>
      <c r="C201" s="24" t="s">
        <v>56</v>
      </c>
      <c r="D201" s="28" t="s">
        <v>567</v>
      </c>
      <c r="E201" s="32" t="s">
        <v>354</v>
      </c>
    </row>
    <row r="202" spans="1:5">
      <c r="A202" s="34">
        <f t="shared" si="3"/>
        <v>200</v>
      </c>
      <c r="B202" s="24" t="s">
        <v>147</v>
      </c>
      <c r="C202" s="24" t="s">
        <v>58</v>
      </c>
      <c r="D202" s="28" t="s">
        <v>568</v>
      </c>
      <c r="E202" s="32" t="s">
        <v>247</v>
      </c>
    </row>
    <row r="203" spans="1:5" ht="66">
      <c r="A203" s="34">
        <f t="shared" si="3"/>
        <v>201</v>
      </c>
      <c r="B203" s="24" t="s">
        <v>148</v>
      </c>
      <c r="C203" s="24" t="s">
        <v>56</v>
      </c>
      <c r="D203" s="28" t="s">
        <v>569</v>
      </c>
      <c r="E203" s="32" t="s">
        <v>249</v>
      </c>
    </row>
    <row r="204" spans="1:5">
      <c r="A204" s="34">
        <f t="shared" si="3"/>
        <v>202</v>
      </c>
      <c r="B204" s="24" t="s">
        <v>149</v>
      </c>
      <c r="C204" s="24" t="s">
        <v>59</v>
      </c>
      <c r="D204" s="28" t="s">
        <v>570</v>
      </c>
      <c r="E204" s="32" t="s">
        <v>254</v>
      </c>
    </row>
    <row r="205" spans="1:5">
      <c r="A205" s="34">
        <f t="shared" si="3"/>
        <v>203</v>
      </c>
      <c r="B205" s="24" t="s">
        <v>104</v>
      </c>
      <c r="C205" s="24" t="s">
        <v>57</v>
      </c>
      <c r="D205" s="28" t="s">
        <v>571</v>
      </c>
      <c r="E205" s="32" t="s">
        <v>278</v>
      </c>
    </row>
    <row r="206" spans="1:5">
      <c r="A206" s="34">
        <f t="shared" si="3"/>
        <v>204</v>
      </c>
      <c r="B206" s="24" t="s">
        <v>150</v>
      </c>
      <c r="C206" s="24" t="s">
        <v>56</v>
      </c>
      <c r="D206" s="28" t="s">
        <v>572</v>
      </c>
      <c r="E206" s="32" t="s">
        <v>288</v>
      </c>
    </row>
    <row r="207" spans="1:5" ht="33">
      <c r="A207" s="34">
        <f t="shared" si="3"/>
        <v>205</v>
      </c>
      <c r="B207" s="24" t="s">
        <v>151</v>
      </c>
      <c r="C207" s="24" t="s">
        <v>56</v>
      </c>
      <c r="D207" s="28" t="s">
        <v>355</v>
      </c>
      <c r="E207" s="32" t="s">
        <v>261</v>
      </c>
    </row>
    <row r="208" spans="1:5">
      <c r="A208" s="34"/>
      <c r="B208" s="24"/>
      <c r="C208" s="24" t="s">
        <v>56</v>
      </c>
      <c r="D208" s="28" t="s">
        <v>573</v>
      </c>
      <c r="E208" s="32" t="s">
        <v>258</v>
      </c>
    </row>
    <row r="209" spans="1:5" ht="22">
      <c r="A209" s="34">
        <f t="shared" si="3"/>
        <v>207</v>
      </c>
      <c r="B209" s="24" t="s">
        <v>152</v>
      </c>
      <c r="C209" s="24" t="s">
        <v>56</v>
      </c>
      <c r="D209" s="28" t="s">
        <v>574</v>
      </c>
      <c r="E209" s="32" t="s">
        <v>257</v>
      </c>
    </row>
    <row r="210" spans="1:5">
      <c r="A210" s="34">
        <f t="shared" si="3"/>
        <v>208</v>
      </c>
      <c r="B210" s="24" t="s">
        <v>153</v>
      </c>
      <c r="C210" s="24" t="s">
        <v>56</v>
      </c>
      <c r="D210" s="28" t="s">
        <v>575</v>
      </c>
      <c r="E210" s="32" t="s">
        <v>254</v>
      </c>
    </row>
    <row r="211" spans="1:5">
      <c r="A211" s="34">
        <f t="shared" si="3"/>
        <v>209</v>
      </c>
      <c r="B211" s="24" t="s">
        <v>105</v>
      </c>
      <c r="C211" s="24" t="s">
        <v>57</v>
      </c>
      <c r="D211" s="28" t="s">
        <v>576</v>
      </c>
      <c r="E211" s="32" t="s">
        <v>278</v>
      </c>
    </row>
    <row r="212" spans="1:5">
      <c r="A212" s="34">
        <f t="shared" si="3"/>
        <v>210</v>
      </c>
      <c r="B212" s="24"/>
      <c r="C212" s="24" t="s">
        <v>56</v>
      </c>
      <c r="D212" s="28" t="s">
        <v>577</v>
      </c>
      <c r="E212" s="32" t="s">
        <v>288</v>
      </c>
    </row>
    <row r="213" spans="1:5" ht="44">
      <c r="A213" s="34">
        <f t="shared" si="3"/>
        <v>211</v>
      </c>
      <c r="B213" s="24" t="s">
        <v>154</v>
      </c>
      <c r="C213" s="24" t="s">
        <v>56</v>
      </c>
      <c r="D213" s="28" t="s">
        <v>578</v>
      </c>
      <c r="E213" s="32" t="s">
        <v>257</v>
      </c>
    </row>
    <row r="214" spans="1:5">
      <c r="A214" s="34">
        <f t="shared" si="3"/>
        <v>212</v>
      </c>
      <c r="B214" s="24"/>
      <c r="C214" s="24" t="s">
        <v>58</v>
      </c>
      <c r="D214" s="28" t="s">
        <v>518</v>
      </c>
      <c r="E214" s="32" t="s">
        <v>353</v>
      </c>
    </row>
    <row r="215" spans="1:5" ht="15" thickBot="1">
      <c r="A215" s="34">
        <f t="shared" si="3"/>
        <v>213</v>
      </c>
      <c r="B215" s="24"/>
      <c r="C215" s="24" t="s">
        <v>56</v>
      </c>
      <c r="D215" s="28" t="s">
        <v>579</v>
      </c>
      <c r="E215" s="40" t="s">
        <v>281</v>
      </c>
    </row>
    <row r="216" spans="1:5">
      <c r="A216" s="34">
        <f t="shared" si="3"/>
        <v>214</v>
      </c>
      <c r="B216" s="24" t="s">
        <v>155</v>
      </c>
      <c r="C216" s="24" t="s">
        <v>58</v>
      </c>
      <c r="D216" s="28" t="s">
        <v>580</v>
      </c>
      <c r="E216" s="41" t="s">
        <v>263</v>
      </c>
    </row>
    <row r="217" spans="1:5">
      <c r="A217" s="34">
        <f t="shared" si="3"/>
        <v>215</v>
      </c>
      <c r="B217" s="24"/>
      <c r="C217" s="24" t="s">
        <v>56</v>
      </c>
      <c r="D217" s="28" t="s">
        <v>581</v>
      </c>
      <c r="E217" s="42" t="s">
        <v>249</v>
      </c>
    </row>
    <row r="218" spans="1:5">
      <c r="A218" s="34">
        <f t="shared" si="3"/>
        <v>216</v>
      </c>
      <c r="B218" s="24" t="s">
        <v>156</v>
      </c>
      <c r="C218" s="24" t="s">
        <v>56</v>
      </c>
      <c r="D218" s="28" t="s">
        <v>582</v>
      </c>
      <c r="E218" s="32" t="s">
        <v>286</v>
      </c>
    </row>
    <row r="219" spans="1:5" ht="15" customHeight="1">
      <c r="A219" s="34">
        <f t="shared" si="3"/>
        <v>217</v>
      </c>
      <c r="B219" s="24" t="s">
        <v>157</v>
      </c>
      <c r="C219" s="24" t="s">
        <v>57</v>
      </c>
      <c r="D219" s="28" t="s">
        <v>583</v>
      </c>
      <c r="E219" s="32" t="s">
        <v>332</v>
      </c>
    </row>
    <row r="220" spans="1:5" ht="15" customHeight="1">
      <c r="A220" s="34">
        <f t="shared" si="3"/>
        <v>218</v>
      </c>
      <c r="B220" s="24"/>
      <c r="C220" s="24" t="s">
        <v>56</v>
      </c>
      <c r="D220" s="28" t="s">
        <v>584</v>
      </c>
    </row>
    <row r="221" spans="1:5" ht="132">
      <c r="A221" s="34">
        <f t="shared" si="3"/>
        <v>219</v>
      </c>
      <c r="B221" s="24" t="s">
        <v>158</v>
      </c>
      <c r="C221" s="24" t="s">
        <v>56</v>
      </c>
      <c r="D221" s="28" t="s">
        <v>585</v>
      </c>
      <c r="E221" s="32" t="s">
        <v>257</v>
      </c>
    </row>
    <row r="222" spans="1:5" ht="55">
      <c r="A222" s="34">
        <f t="shared" si="3"/>
        <v>220</v>
      </c>
      <c r="B222" s="24" t="s">
        <v>159</v>
      </c>
      <c r="C222" s="24" t="s">
        <v>56</v>
      </c>
      <c r="D222" s="28" t="s">
        <v>586</v>
      </c>
      <c r="E222" s="32" t="s">
        <v>257</v>
      </c>
    </row>
    <row r="223" spans="1:5" ht="33">
      <c r="A223" s="34">
        <f t="shared" si="3"/>
        <v>221</v>
      </c>
      <c r="B223" s="24" t="s">
        <v>160</v>
      </c>
      <c r="C223" s="24" t="s">
        <v>56</v>
      </c>
      <c r="D223" s="28" t="s">
        <v>587</v>
      </c>
      <c r="E223" s="32" t="s">
        <v>257</v>
      </c>
    </row>
    <row r="224" spans="1:5">
      <c r="A224" s="34">
        <f t="shared" si="3"/>
        <v>222</v>
      </c>
      <c r="B224" s="24" t="s">
        <v>161</v>
      </c>
      <c r="C224" s="24" t="s">
        <v>56</v>
      </c>
      <c r="D224" s="28" t="s">
        <v>588</v>
      </c>
      <c r="E224" s="32" t="s">
        <v>261</v>
      </c>
    </row>
    <row r="225" spans="1:5">
      <c r="A225" s="34">
        <f t="shared" si="3"/>
        <v>223</v>
      </c>
      <c r="B225" s="24" t="s">
        <v>162</v>
      </c>
      <c r="C225" s="24" t="s">
        <v>56</v>
      </c>
      <c r="D225" s="28" t="s">
        <v>589</v>
      </c>
      <c r="E225" s="32" t="s">
        <v>261</v>
      </c>
    </row>
    <row r="226" spans="1:5">
      <c r="A226" s="34">
        <f t="shared" si="3"/>
        <v>224</v>
      </c>
      <c r="B226" s="24"/>
      <c r="C226" s="24" t="s">
        <v>56</v>
      </c>
      <c r="D226" s="28" t="s">
        <v>590</v>
      </c>
    </row>
    <row r="227" spans="1:5">
      <c r="A227" s="34">
        <f t="shared" si="3"/>
        <v>225</v>
      </c>
      <c r="B227" s="24" t="s">
        <v>163</v>
      </c>
      <c r="C227" s="24" t="s">
        <v>56</v>
      </c>
      <c r="D227" s="28" t="s">
        <v>591</v>
      </c>
      <c r="E227" s="32" t="s">
        <v>257</v>
      </c>
    </row>
    <row r="228" spans="1:5" ht="22">
      <c r="A228" s="34">
        <f t="shared" si="3"/>
        <v>226</v>
      </c>
      <c r="B228" s="24" t="s">
        <v>164</v>
      </c>
      <c r="C228" s="24" t="s">
        <v>56</v>
      </c>
      <c r="D228" s="28" t="s">
        <v>592</v>
      </c>
      <c r="E228" s="32" t="s">
        <v>356</v>
      </c>
    </row>
    <row r="229" spans="1:5">
      <c r="A229" s="34"/>
      <c r="B229" s="24"/>
      <c r="C229" s="24" t="s">
        <v>57</v>
      </c>
      <c r="D229" s="28" t="s">
        <v>357</v>
      </c>
      <c r="E229" s="32" t="s">
        <v>253</v>
      </c>
    </row>
    <row r="230" spans="1:5" ht="22">
      <c r="A230" s="34">
        <f t="shared" si="3"/>
        <v>228</v>
      </c>
      <c r="B230" s="24" t="s">
        <v>165</v>
      </c>
      <c r="C230" s="24" t="s">
        <v>56</v>
      </c>
      <c r="D230" s="28" t="s">
        <v>593</v>
      </c>
      <c r="E230" s="43" t="s">
        <v>374</v>
      </c>
    </row>
    <row r="231" spans="1:5">
      <c r="A231" s="34">
        <f t="shared" si="3"/>
        <v>229</v>
      </c>
      <c r="B231" s="24" t="s">
        <v>166</v>
      </c>
      <c r="C231" s="24" t="s">
        <v>57</v>
      </c>
      <c r="D231" s="28" t="s">
        <v>594</v>
      </c>
      <c r="E231" s="32" t="s">
        <v>253</v>
      </c>
    </row>
    <row r="232" spans="1:5" ht="121">
      <c r="A232" s="34">
        <f t="shared" si="3"/>
        <v>230</v>
      </c>
      <c r="B232" s="24" t="s">
        <v>168</v>
      </c>
      <c r="C232" s="24" t="s">
        <v>56</v>
      </c>
      <c r="D232" s="28" t="s">
        <v>595</v>
      </c>
      <c r="E232" s="32" t="s">
        <v>261</v>
      </c>
    </row>
    <row r="233" spans="1:5" ht="33">
      <c r="A233" s="34">
        <f t="shared" si="3"/>
        <v>231</v>
      </c>
      <c r="B233" s="24" t="s">
        <v>169</v>
      </c>
      <c r="C233" s="24" t="s">
        <v>56</v>
      </c>
      <c r="D233" s="28" t="s">
        <v>596</v>
      </c>
      <c r="E233" s="32" t="s">
        <v>261</v>
      </c>
    </row>
    <row r="234" spans="1:5">
      <c r="A234" s="34">
        <f t="shared" si="3"/>
        <v>232</v>
      </c>
      <c r="B234" s="24"/>
      <c r="C234" s="24" t="s">
        <v>56</v>
      </c>
      <c r="D234" s="28" t="s">
        <v>597</v>
      </c>
      <c r="E234" s="32" t="s">
        <v>338</v>
      </c>
    </row>
    <row r="235" spans="1:5" ht="22">
      <c r="A235" s="34">
        <f t="shared" si="3"/>
        <v>233</v>
      </c>
      <c r="B235" s="24" t="s">
        <v>126</v>
      </c>
      <c r="C235" s="24" t="s">
        <v>56</v>
      </c>
      <c r="D235" s="28" t="s">
        <v>598</v>
      </c>
      <c r="E235" s="32" t="s">
        <v>254</v>
      </c>
    </row>
    <row r="236" spans="1:5">
      <c r="A236" s="34">
        <f t="shared" si="3"/>
        <v>234</v>
      </c>
      <c r="B236" s="24" t="s">
        <v>106</v>
      </c>
      <c r="C236" s="24" t="s">
        <v>57</v>
      </c>
      <c r="D236" s="28" t="s">
        <v>599</v>
      </c>
      <c r="E236" s="32" t="s">
        <v>339</v>
      </c>
    </row>
    <row r="237" spans="1:5">
      <c r="A237" s="34">
        <f t="shared" si="3"/>
        <v>235</v>
      </c>
      <c r="B237" s="24"/>
      <c r="C237" s="24" t="s">
        <v>56</v>
      </c>
      <c r="D237" s="28" t="s">
        <v>600</v>
      </c>
      <c r="E237" s="32" t="s">
        <v>340</v>
      </c>
    </row>
    <row r="238" spans="1:5">
      <c r="A238" s="34">
        <f t="shared" si="3"/>
        <v>236</v>
      </c>
      <c r="B238" s="24" t="s">
        <v>170</v>
      </c>
      <c r="C238" s="24" t="s">
        <v>57</v>
      </c>
      <c r="D238" s="28" t="s">
        <v>601</v>
      </c>
      <c r="E238" s="32" t="s">
        <v>278</v>
      </c>
    </row>
    <row r="239" spans="1:5">
      <c r="A239" s="34">
        <f t="shared" si="3"/>
        <v>237</v>
      </c>
      <c r="B239" s="24"/>
      <c r="C239" s="24" t="s">
        <v>56</v>
      </c>
      <c r="D239" s="28" t="s">
        <v>602</v>
      </c>
      <c r="E239" s="32" t="s">
        <v>348</v>
      </c>
    </row>
    <row r="240" spans="1:5" ht="22">
      <c r="A240" s="34">
        <f t="shared" si="3"/>
        <v>238</v>
      </c>
      <c r="B240" s="24" t="s">
        <v>171</v>
      </c>
      <c r="C240" s="24" t="s">
        <v>56</v>
      </c>
      <c r="D240" s="28" t="s">
        <v>603</v>
      </c>
      <c r="E240" s="32" t="s">
        <v>249</v>
      </c>
    </row>
    <row r="241" spans="1:5" ht="22">
      <c r="A241" s="34">
        <f t="shared" si="3"/>
        <v>239</v>
      </c>
      <c r="B241" s="24" t="s">
        <v>172</v>
      </c>
      <c r="C241" s="24" t="s">
        <v>56</v>
      </c>
      <c r="D241" s="28" t="s">
        <v>604</v>
      </c>
      <c r="E241" s="32" t="s">
        <v>337</v>
      </c>
    </row>
    <row r="242" spans="1:5">
      <c r="A242" s="34">
        <f t="shared" si="3"/>
        <v>240</v>
      </c>
      <c r="B242" s="24" t="s">
        <v>173</v>
      </c>
      <c r="C242" s="24" t="s">
        <v>56</v>
      </c>
      <c r="D242" s="28" t="s">
        <v>605</v>
      </c>
      <c r="E242" s="32" t="s">
        <v>252</v>
      </c>
    </row>
    <row r="243" spans="1:5">
      <c r="A243" s="34">
        <f t="shared" si="3"/>
        <v>241</v>
      </c>
      <c r="B243" s="24"/>
      <c r="C243" s="24" t="s">
        <v>57</v>
      </c>
      <c r="D243" s="28" t="s">
        <v>606</v>
      </c>
      <c r="E243" s="32" t="s">
        <v>253</v>
      </c>
    </row>
    <row r="244" spans="1:5">
      <c r="A244" s="34">
        <f t="shared" si="3"/>
        <v>242</v>
      </c>
      <c r="B244" s="24" t="s">
        <v>174</v>
      </c>
      <c r="C244" s="24" t="s">
        <v>56</v>
      </c>
      <c r="D244" s="28" t="s">
        <v>607</v>
      </c>
      <c r="E244" s="32" t="s">
        <v>358</v>
      </c>
    </row>
    <row r="245" spans="1:5" ht="13.5" customHeight="1">
      <c r="A245" s="34">
        <f t="shared" si="3"/>
        <v>243</v>
      </c>
      <c r="B245" s="24"/>
      <c r="C245" s="24" t="s">
        <v>56</v>
      </c>
      <c r="D245" s="28" t="s">
        <v>608</v>
      </c>
      <c r="E245" s="32" t="s">
        <v>359</v>
      </c>
    </row>
    <row r="246" spans="1:5">
      <c r="A246" s="34">
        <f t="shared" si="3"/>
        <v>244</v>
      </c>
      <c r="B246" s="24"/>
      <c r="C246" s="24" t="s">
        <v>83</v>
      </c>
      <c r="D246" s="28" t="s">
        <v>609</v>
      </c>
      <c r="E246" s="32" t="s">
        <v>360</v>
      </c>
    </row>
    <row r="247" spans="1:5" ht="22">
      <c r="A247" s="34">
        <f t="shared" si="3"/>
        <v>245</v>
      </c>
      <c r="B247" s="24" t="s">
        <v>175</v>
      </c>
      <c r="C247" s="24" t="s">
        <v>56</v>
      </c>
      <c r="D247" s="28" t="s">
        <v>610</v>
      </c>
      <c r="E247" s="32" t="s">
        <v>254</v>
      </c>
    </row>
    <row r="248" spans="1:5">
      <c r="A248" s="34">
        <f t="shared" si="3"/>
        <v>246</v>
      </c>
      <c r="B248" s="24" t="s">
        <v>107</v>
      </c>
      <c r="C248" s="24" t="s">
        <v>57</v>
      </c>
      <c r="D248" s="28" t="s">
        <v>611</v>
      </c>
      <c r="E248" s="32" t="s">
        <v>352</v>
      </c>
    </row>
    <row r="249" spans="1:5">
      <c r="A249" s="34"/>
      <c r="B249" s="24"/>
      <c r="C249" s="24" t="s">
        <v>57</v>
      </c>
      <c r="D249" s="28" t="s">
        <v>361</v>
      </c>
      <c r="E249" s="32" t="s">
        <v>339</v>
      </c>
    </row>
    <row r="250" spans="1:5">
      <c r="A250" s="34">
        <f t="shared" si="3"/>
        <v>248</v>
      </c>
      <c r="B250" s="24" t="s">
        <v>176</v>
      </c>
      <c r="C250" s="24" t="s">
        <v>56</v>
      </c>
      <c r="D250" s="28" t="s">
        <v>612</v>
      </c>
      <c r="E250" s="32" t="s">
        <v>249</v>
      </c>
    </row>
    <row r="251" spans="1:5" ht="22">
      <c r="A251" s="34">
        <f t="shared" si="3"/>
        <v>249</v>
      </c>
      <c r="B251" s="24" t="s">
        <v>177</v>
      </c>
      <c r="C251" s="24" t="s">
        <v>56</v>
      </c>
      <c r="D251" s="28" t="s">
        <v>613</v>
      </c>
      <c r="E251" s="32" t="s">
        <v>252</v>
      </c>
    </row>
    <row r="252" spans="1:5">
      <c r="A252" s="34">
        <f t="shared" si="3"/>
        <v>250</v>
      </c>
      <c r="B252" s="24"/>
      <c r="C252" s="24" t="s">
        <v>56</v>
      </c>
      <c r="D252" s="28" t="s">
        <v>608</v>
      </c>
      <c r="E252" s="32" t="s">
        <v>341</v>
      </c>
    </row>
    <row r="253" spans="1:5" ht="22">
      <c r="A253" s="34">
        <f t="shared" si="3"/>
        <v>251</v>
      </c>
      <c r="B253" s="24"/>
      <c r="C253" s="24" t="s">
        <v>83</v>
      </c>
      <c r="D253" s="28" t="s">
        <v>609</v>
      </c>
      <c r="E253" s="43" t="s">
        <v>362</v>
      </c>
    </row>
    <row r="254" spans="1:5">
      <c r="A254" s="34">
        <f t="shared" si="3"/>
        <v>252</v>
      </c>
      <c r="B254" s="24" t="s">
        <v>178</v>
      </c>
      <c r="C254" s="24" t="s">
        <v>56</v>
      </c>
      <c r="D254" s="28" t="s">
        <v>614</v>
      </c>
      <c r="E254" s="32" t="s">
        <v>256</v>
      </c>
    </row>
    <row r="255" spans="1:5" ht="44">
      <c r="A255" s="34">
        <f t="shared" si="3"/>
        <v>253</v>
      </c>
      <c r="B255" s="24"/>
      <c r="C255" s="24" t="s">
        <v>56</v>
      </c>
      <c r="D255" s="28" t="s">
        <v>615</v>
      </c>
      <c r="E255" s="32" t="s">
        <v>252</v>
      </c>
    </row>
    <row r="256" spans="1:5">
      <c r="A256" s="34">
        <f t="shared" si="3"/>
        <v>254</v>
      </c>
      <c r="B256" s="24" t="s">
        <v>179</v>
      </c>
      <c r="C256" s="24" t="s">
        <v>56</v>
      </c>
      <c r="D256" s="28" t="s">
        <v>616</v>
      </c>
      <c r="E256" s="32" t="s">
        <v>341</v>
      </c>
    </row>
    <row r="257" spans="1:5" ht="22">
      <c r="A257" s="34">
        <f t="shared" si="3"/>
        <v>255</v>
      </c>
      <c r="B257" s="24"/>
      <c r="C257" s="24" t="s">
        <v>83</v>
      </c>
      <c r="D257" s="28" t="s">
        <v>617</v>
      </c>
      <c r="E257" s="43" t="s">
        <v>362</v>
      </c>
    </row>
    <row r="258" spans="1:5">
      <c r="A258" s="34">
        <f t="shared" si="3"/>
        <v>256</v>
      </c>
      <c r="B258" s="24" t="s">
        <v>180</v>
      </c>
      <c r="C258" s="24" t="s">
        <v>56</v>
      </c>
      <c r="D258" s="28" t="s">
        <v>618</v>
      </c>
      <c r="E258" s="32" t="s">
        <v>256</v>
      </c>
    </row>
    <row r="259" spans="1:5" ht="22">
      <c r="A259" s="34">
        <f t="shared" si="3"/>
        <v>257</v>
      </c>
      <c r="B259" s="24" t="s">
        <v>181</v>
      </c>
      <c r="C259" s="24" t="s">
        <v>56</v>
      </c>
      <c r="D259" s="28" t="s">
        <v>619</v>
      </c>
      <c r="E259" s="32" t="s">
        <v>257</v>
      </c>
    </row>
    <row r="260" spans="1:5">
      <c r="A260" s="34">
        <f t="shared" si="3"/>
        <v>258</v>
      </c>
      <c r="B260" s="24"/>
      <c r="C260" s="24" t="s">
        <v>56</v>
      </c>
      <c r="D260" s="28" t="s">
        <v>620</v>
      </c>
      <c r="E260" s="32" t="s">
        <v>363</v>
      </c>
    </row>
    <row r="261" spans="1:5">
      <c r="A261" s="34">
        <f t="shared" ref="A261:A323" si="4">ROW()-2</f>
        <v>259</v>
      </c>
      <c r="B261" s="24"/>
      <c r="C261" s="24" t="s">
        <v>57</v>
      </c>
      <c r="D261" s="28" t="s">
        <v>621</v>
      </c>
    </row>
    <row r="262" spans="1:5">
      <c r="A262" s="34">
        <f t="shared" si="4"/>
        <v>260</v>
      </c>
      <c r="B262" s="24" t="s">
        <v>182</v>
      </c>
      <c r="C262" s="24" t="s">
        <v>56</v>
      </c>
      <c r="D262" s="28" t="s">
        <v>622</v>
      </c>
      <c r="E262" s="32" t="s">
        <v>257</v>
      </c>
    </row>
    <row r="263" spans="1:5">
      <c r="A263" s="34">
        <f t="shared" si="4"/>
        <v>261</v>
      </c>
      <c r="B263" s="24" t="s">
        <v>183</v>
      </c>
      <c r="C263" s="24" t="s">
        <v>57</v>
      </c>
      <c r="D263" s="28" t="s">
        <v>623</v>
      </c>
      <c r="E263" s="32" t="s">
        <v>247</v>
      </c>
    </row>
    <row r="264" spans="1:5" ht="22">
      <c r="A264" s="34">
        <f t="shared" si="4"/>
        <v>262</v>
      </c>
      <c r="B264" s="24" t="s">
        <v>184</v>
      </c>
      <c r="C264" s="24" t="s">
        <v>56</v>
      </c>
      <c r="D264" s="28" t="s">
        <v>624</v>
      </c>
      <c r="E264" s="32" t="s">
        <v>358</v>
      </c>
    </row>
    <row r="265" spans="1:5">
      <c r="A265" s="34">
        <f t="shared" si="4"/>
        <v>263</v>
      </c>
      <c r="B265" s="24" t="s">
        <v>108</v>
      </c>
      <c r="C265" s="24" t="s">
        <v>56</v>
      </c>
      <c r="D265" s="28" t="s">
        <v>625</v>
      </c>
      <c r="E265" s="32" t="s">
        <v>261</v>
      </c>
    </row>
    <row r="266" spans="1:5">
      <c r="A266" s="34">
        <f t="shared" si="4"/>
        <v>264</v>
      </c>
      <c r="B266" s="24"/>
      <c r="C266" s="24" t="s">
        <v>58</v>
      </c>
      <c r="D266" s="28" t="s">
        <v>626</v>
      </c>
      <c r="E266" s="32" t="s">
        <v>247</v>
      </c>
    </row>
    <row r="267" spans="1:5" ht="22">
      <c r="A267" s="34">
        <f t="shared" si="4"/>
        <v>265</v>
      </c>
      <c r="B267" s="24" t="s">
        <v>185</v>
      </c>
      <c r="C267" s="24" t="s">
        <v>56</v>
      </c>
      <c r="D267" s="28" t="s">
        <v>627</v>
      </c>
      <c r="E267" s="32" t="s">
        <v>259</v>
      </c>
    </row>
    <row r="268" spans="1:5">
      <c r="A268" s="34">
        <f t="shared" si="4"/>
        <v>266</v>
      </c>
      <c r="B268" s="24" t="s">
        <v>186</v>
      </c>
      <c r="C268" s="24" t="s">
        <v>56</v>
      </c>
      <c r="D268" s="28" t="s">
        <v>628</v>
      </c>
      <c r="E268" s="32" t="s">
        <v>252</v>
      </c>
    </row>
    <row r="269" spans="1:5">
      <c r="A269" s="34">
        <f t="shared" si="4"/>
        <v>267</v>
      </c>
      <c r="B269" s="24"/>
      <c r="C269" s="24" t="s">
        <v>56</v>
      </c>
      <c r="D269" s="28" t="s">
        <v>629</v>
      </c>
      <c r="E269" s="32" t="s">
        <v>359</v>
      </c>
    </row>
    <row r="270" spans="1:5">
      <c r="A270" s="34">
        <f t="shared" si="4"/>
        <v>268</v>
      </c>
      <c r="B270" s="24"/>
      <c r="C270" s="24" t="s">
        <v>57</v>
      </c>
      <c r="D270" s="28" t="s">
        <v>630</v>
      </c>
      <c r="E270" s="32" t="s">
        <v>344</v>
      </c>
    </row>
    <row r="271" spans="1:5" ht="44">
      <c r="A271" s="34">
        <f t="shared" si="4"/>
        <v>269</v>
      </c>
      <c r="B271" s="24" t="s">
        <v>187</v>
      </c>
      <c r="C271" s="24" t="s">
        <v>56</v>
      </c>
      <c r="D271" s="28" t="s">
        <v>631</v>
      </c>
      <c r="E271" s="32" t="s">
        <v>261</v>
      </c>
    </row>
    <row r="272" spans="1:5" ht="44">
      <c r="A272" s="34">
        <f t="shared" si="4"/>
        <v>270</v>
      </c>
      <c r="B272" s="24" t="s">
        <v>188</v>
      </c>
      <c r="C272" s="24" t="s">
        <v>56</v>
      </c>
      <c r="D272" s="28" t="s">
        <v>632</v>
      </c>
      <c r="E272" s="32" t="s">
        <v>252</v>
      </c>
    </row>
    <row r="273" spans="1:5">
      <c r="A273" s="34">
        <f t="shared" si="4"/>
        <v>271</v>
      </c>
      <c r="B273" s="24"/>
      <c r="C273" s="24" t="s">
        <v>83</v>
      </c>
      <c r="D273" s="28" t="s">
        <v>609</v>
      </c>
      <c r="E273" s="32" t="s">
        <v>343</v>
      </c>
    </row>
    <row r="274" spans="1:5">
      <c r="A274" s="34">
        <f t="shared" si="4"/>
        <v>272</v>
      </c>
      <c r="B274" s="24" t="s">
        <v>109</v>
      </c>
      <c r="C274" s="24" t="s">
        <v>56</v>
      </c>
      <c r="D274" s="28" t="s">
        <v>633</v>
      </c>
      <c r="E274" s="32" t="s">
        <v>256</v>
      </c>
    </row>
    <row r="275" spans="1:5">
      <c r="A275" s="34">
        <f t="shared" si="4"/>
        <v>273</v>
      </c>
      <c r="B275" s="24"/>
      <c r="C275" s="24" t="s">
        <v>56</v>
      </c>
      <c r="D275" s="28" t="s">
        <v>634</v>
      </c>
      <c r="E275" s="32" t="s">
        <v>364</v>
      </c>
    </row>
    <row r="276" spans="1:5" ht="33">
      <c r="A276" s="34">
        <f t="shared" si="4"/>
        <v>274</v>
      </c>
      <c r="B276" s="24" t="s">
        <v>189</v>
      </c>
      <c r="C276" s="24" t="s">
        <v>56</v>
      </c>
      <c r="D276" s="28" t="s">
        <v>635</v>
      </c>
      <c r="E276" s="32" t="s">
        <v>377</v>
      </c>
    </row>
    <row r="277" spans="1:5">
      <c r="A277" s="34">
        <f t="shared" si="4"/>
        <v>275</v>
      </c>
      <c r="B277" s="24" t="s">
        <v>190</v>
      </c>
      <c r="C277" s="24" t="s">
        <v>56</v>
      </c>
      <c r="D277" s="28" t="s">
        <v>636</v>
      </c>
      <c r="E277" s="32" t="s">
        <v>252</v>
      </c>
    </row>
    <row r="278" spans="1:5">
      <c r="A278" s="34">
        <f t="shared" si="4"/>
        <v>276</v>
      </c>
      <c r="B278" s="24"/>
      <c r="C278" s="24" t="s">
        <v>83</v>
      </c>
      <c r="D278" s="28" t="s">
        <v>609</v>
      </c>
      <c r="E278" s="32" t="s">
        <v>342</v>
      </c>
    </row>
    <row r="279" spans="1:5" ht="22">
      <c r="A279" s="34">
        <f t="shared" si="4"/>
        <v>277</v>
      </c>
      <c r="B279" s="24" t="s">
        <v>191</v>
      </c>
      <c r="C279" s="24" t="s">
        <v>56</v>
      </c>
      <c r="D279" s="28" t="s">
        <v>637</v>
      </c>
      <c r="E279" s="32" t="s">
        <v>265</v>
      </c>
    </row>
    <row r="280" spans="1:5" ht="33">
      <c r="A280" s="34">
        <f t="shared" si="4"/>
        <v>278</v>
      </c>
      <c r="B280" s="24" t="s">
        <v>192</v>
      </c>
      <c r="C280" s="24" t="s">
        <v>56</v>
      </c>
      <c r="D280" s="28" t="s">
        <v>638</v>
      </c>
      <c r="E280" s="32" t="s">
        <v>281</v>
      </c>
    </row>
    <row r="281" spans="1:5">
      <c r="A281" s="34">
        <f t="shared" si="4"/>
        <v>279</v>
      </c>
      <c r="B281" s="24"/>
      <c r="C281" s="24" t="s">
        <v>56</v>
      </c>
      <c r="D281" s="28" t="s">
        <v>639</v>
      </c>
      <c r="E281" s="32" t="s">
        <v>338</v>
      </c>
    </row>
    <row r="282" spans="1:5">
      <c r="A282" s="34">
        <f t="shared" si="4"/>
        <v>280</v>
      </c>
      <c r="B282" s="24" t="s">
        <v>193</v>
      </c>
      <c r="C282" s="24" t="s">
        <v>56</v>
      </c>
      <c r="D282" s="28" t="s">
        <v>640</v>
      </c>
      <c r="E282" s="32" t="s">
        <v>252</v>
      </c>
    </row>
    <row r="283" spans="1:5">
      <c r="A283" s="34"/>
      <c r="B283" s="24"/>
      <c r="C283" s="24" t="s">
        <v>83</v>
      </c>
      <c r="D283" s="28" t="s">
        <v>617</v>
      </c>
      <c r="E283" s="32" t="s">
        <v>343</v>
      </c>
    </row>
    <row r="284" spans="1:5">
      <c r="A284" s="34">
        <f t="shared" si="4"/>
        <v>282</v>
      </c>
      <c r="B284" s="24" t="s">
        <v>110</v>
      </c>
      <c r="C284" s="24" t="s">
        <v>56</v>
      </c>
      <c r="D284" s="28" t="s">
        <v>641</v>
      </c>
      <c r="E284" s="32" t="s">
        <v>345</v>
      </c>
    </row>
    <row r="285" spans="1:5" ht="33">
      <c r="A285" s="34">
        <f t="shared" si="4"/>
        <v>283</v>
      </c>
      <c r="B285" s="24"/>
      <c r="C285" s="24" t="s">
        <v>56</v>
      </c>
      <c r="D285" s="28" t="s">
        <v>642</v>
      </c>
      <c r="E285" s="32" t="s">
        <v>252</v>
      </c>
    </row>
    <row r="286" spans="1:5">
      <c r="A286" s="34">
        <f t="shared" si="4"/>
        <v>284</v>
      </c>
      <c r="B286" s="24"/>
      <c r="C286" s="24" t="s">
        <v>83</v>
      </c>
      <c r="D286" s="28" t="s">
        <v>617</v>
      </c>
      <c r="E286" s="32" t="s">
        <v>342</v>
      </c>
    </row>
    <row r="287" spans="1:5">
      <c r="A287" s="34">
        <f t="shared" si="4"/>
        <v>285</v>
      </c>
      <c r="B287" s="24" t="s">
        <v>111</v>
      </c>
      <c r="C287" s="24" t="s">
        <v>56</v>
      </c>
      <c r="D287" s="28" t="s">
        <v>641</v>
      </c>
      <c r="E287" s="32" t="s">
        <v>345</v>
      </c>
    </row>
    <row r="288" spans="1:5">
      <c r="A288" s="34">
        <f t="shared" si="4"/>
        <v>286</v>
      </c>
      <c r="B288" s="24"/>
      <c r="C288" s="24" t="s">
        <v>56</v>
      </c>
      <c r="D288" s="28" t="s">
        <v>643</v>
      </c>
      <c r="E288" s="32" t="s">
        <v>281</v>
      </c>
    </row>
    <row r="289" spans="1:5">
      <c r="A289" s="34">
        <f t="shared" si="4"/>
        <v>287</v>
      </c>
      <c r="B289" s="24"/>
      <c r="C289" s="24" t="s">
        <v>83</v>
      </c>
      <c r="D289" s="28" t="s">
        <v>617</v>
      </c>
      <c r="E289" s="32" t="s">
        <v>343</v>
      </c>
    </row>
    <row r="290" spans="1:5">
      <c r="A290" s="34">
        <f t="shared" si="4"/>
        <v>288</v>
      </c>
      <c r="B290" s="24" t="s">
        <v>112</v>
      </c>
      <c r="C290" s="24" t="s">
        <v>56</v>
      </c>
      <c r="D290" s="28" t="s">
        <v>644</v>
      </c>
      <c r="E290" s="32" t="s">
        <v>259</v>
      </c>
    </row>
    <row r="291" spans="1:5">
      <c r="A291" s="34">
        <f t="shared" si="4"/>
        <v>289</v>
      </c>
      <c r="B291" s="24"/>
      <c r="C291" s="24" t="s">
        <v>56</v>
      </c>
      <c r="D291" s="28" t="s">
        <v>645</v>
      </c>
      <c r="E291" s="32" t="s">
        <v>252</v>
      </c>
    </row>
    <row r="292" spans="1:5">
      <c r="A292" s="34">
        <f t="shared" si="4"/>
        <v>290</v>
      </c>
      <c r="B292" s="24"/>
      <c r="C292" s="24" t="s">
        <v>83</v>
      </c>
      <c r="D292" s="28" t="s">
        <v>617</v>
      </c>
      <c r="E292" s="32" t="s">
        <v>343</v>
      </c>
    </row>
    <row r="293" spans="1:5">
      <c r="A293" s="34">
        <f t="shared" si="4"/>
        <v>291</v>
      </c>
      <c r="B293" s="24" t="s">
        <v>194</v>
      </c>
      <c r="C293" s="24" t="s">
        <v>56</v>
      </c>
      <c r="D293" s="28" t="s">
        <v>376</v>
      </c>
      <c r="E293" s="32" t="s">
        <v>259</v>
      </c>
    </row>
    <row r="294" spans="1:5">
      <c r="A294" s="34"/>
      <c r="B294" s="24"/>
      <c r="C294" s="24" t="s">
        <v>56</v>
      </c>
      <c r="D294" s="28" t="s">
        <v>646</v>
      </c>
      <c r="E294" s="32" t="s">
        <v>257</v>
      </c>
    </row>
    <row r="295" spans="1:5">
      <c r="A295" s="34">
        <f t="shared" si="4"/>
        <v>293</v>
      </c>
      <c r="B295" s="24" t="s">
        <v>195</v>
      </c>
      <c r="C295" s="24" t="s">
        <v>56</v>
      </c>
      <c r="D295" s="28" t="s">
        <v>647</v>
      </c>
      <c r="E295" s="32" t="s">
        <v>252</v>
      </c>
    </row>
    <row r="296" spans="1:5" ht="22">
      <c r="A296" s="34">
        <f t="shared" si="4"/>
        <v>294</v>
      </c>
      <c r="B296" s="24"/>
      <c r="C296" s="24" t="s">
        <v>83</v>
      </c>
      <c r="D296" s="28" t="s">
        <v>609</v>
      </c>
      <c r="E296" s="43" t="s">
        <v>375</v>
      </c>
    </row>
    <row r="297" spans="1:5">
      <c r="A297" s="34">
        <f t="shared" si="4"/>
        <v>295</v>
      </c>
      <c r="B297" s="24" t="s">
        <v>196</v>
      </c>
      <c r="C297" s="24" t="s">
        <v>56</v>
      </c>
      <c r="D297" s="28" t="s">
        <v>648</v>
      </c>
      <c r="E297" s="32" t="s">
        <v>366</v>
      </c>
    </row>
    <row r="298" spans="1:5" ht="55">
      <c r="A298" s="34">
        <f t="shared" si="4"/>
        <v>296</v>
      </c>
      <c r="B298" s="24"/>
      <c r="C298" s="24" t="s">
        <v>56</v>
      </c>
      <c r="D298" s="28" t="s">
        <v>649</v>
      </c>
      <c r="E298" s="32" t="s">
        <v>281</v>
      </c>
    </row>
    <row r="299" spans="1:5">
      <c r="A299" s="34">
        <f t="shared" si="4"/>
        <v>297</v>
      </c>
      <c r="B299" s="24" t="s">
        <v>197</v>
      </c>
      <c r="C299" s="24" t="s">
        <v>56</v>
      </c>
      <c r="D299" s="28" t="s">
        <v>650</v>
      </c>
      <c r="E299" s="32" t="s">
        <v>252</v>
      </c>
    </row>
    <row r="300" spans="1:5">
      <c r="A300" s="34">
        <f t="shared" si="4"/>
        <v>298</v>
      </c>
      <c r="B300" s="24"/>
      <c r="C300" s="24" t="s">
        <v>83</v>
      </c>
      <c r="D300" s="28" t="s">
        <v>617</v>
      </c>
      <c r="E300" s="32" t="s">
        <v>343</v>
      </c>
    </row>
    <row r="301" spans="1:5">
      <c r="A301" s="34">
        <f t="shared" si="4"/>
        <v>299</v>
      </c>
      <c r="B301" s="24" t="s">
        <v>198</v>
      </c>
      <c r="C301" s="24" t="s">
        <v>56</v>
      </c>
      <c r="D301" s="28" t="s">
        <v>651</v>
      </c>
      <c r="E301" s="32" t="s">
        <v>252</v>
      </c>
    </row>
    <row r="302" spans="1:5">
      <c r="A302" s="34">
        <f t="shared" si="4"/>
        <v>300</v>
      </c>
      <c r="B302" s="24"/>
      <c r="C302" s="24" t="s">
        <v>83</v>
      </c>
      <c r="D302" s="28" t="s">
        <v>617</v>
      </c>
      <c r="E302" s="32" t="s">
        <v>343</v>
      </c>
    </row>
    <row r="303" spans="1:5">
      <c r="A303" s="34">
        <f t="shared" si="4"/>
        <v>301</v>
      </c>
      <c r="B303" s="24" t="s">
        <v>199</v>
      </c>
      <c r="C303" s="24" t="s">
        <v>56</v>
      </c>
      <c r="D303" s="28" t="s">
        <v>652</v>
      </c>
      <c r="E303" s="32" t="s">
        <v>281</v>
      </c>
    </row>
    <row r="304" spans="1:5">
      <c r="A304" s="34">
        <f t="shared" si="4"/>
        <v>302</v>
      </c>
      <c r="B304" s="24" t="s">
        <v>113</v>
      </c>
      <c r="C304" s="24" t="s">
        <v>56</v>
      </c>
      <c r="D304" s="28" t="s">
        <v>653</v>
      </c>
      <c r="E304" s="32" t="s">
        <v>256</v>
      </c>
    </row>
    <row r="305" spans="1:5">
      <c r="A305" s="34">
        <f t="shared" si="4"/>
        <v>303</v>
      </c>
      <c r="B305" s="24"/>
      <c r="C305" s="24" t="s">
        <v>83</v>
      </c>
      <c r="D305" s="28" t="s">
        <v>654</v>
      </c>
      <c r="E305" s="32" t="s">
        <v>252</v>
      </c>
    </row>
    <row r="306" spans="1:5">
      <c r="A306" s="34">
        <f t="shared" si="4"/>
        <v>304</v>
      </c>
      <c r="B306" s="24"/>
      <c r="C306" s="24" t="s">
        <v>83</v>
      </c>
      <c r="D306" s="28" t="s">
        <v>609</v>
      </c>
      <c r="E306" s="32" t="s">
        <v>342</v>
      </c>
    </row>
    <row r="307" spans="1:5">
      <c r="A307" s="34">
        <f t="shared" si="4"/>
        <v>305</v>
      </c>
      <c r="B307" s="24" t="s">
        <v>200</v>
      </c>
      <c r="C307" s="24" t="s">
        <v>56</v>
      </c>
      <c r="D307" s="28" t="s">
        <v>655</v>
      </c>
      <c r="E307" s="32" t="s">
        <v>281</v>
      </c>
    </row>
    <row r="308" spans="1:5">
      <c r="A308" s="34">
        <f t="shared" si="4"/>
        <v>306</v>
      </c>
      <c r="B308" s="24" t="s">
        <v>201</v>
      </c>
      <c r="C308" s="24" t="s">
        <v>56</v>
      </c>
      <c r="D308" s="28" t="s">
        <v>656</v>
      </c>
      <c r="E308" s="32" t="s">
        <v>252</v>
      </c>
    </row>
    <row r="309" spans="1:5" ht="22">
      <c r="A309" s="34">
        <f t="shared" si="4"/>
        <v>307</v>
      </c>
      <c r="B309" s="24" t="s">
        <v>202</v>
      </c>
      <c r="C309" s="24" t="s">
        <v>56</v>
      </c>
      <c r="D309" s="28" t="s">
        <v>657</v>
      </c>
      <c r="E309" s="32" t="s">
        <v>249</v>
      </c>
    </row>
    <row r="310" spans="1:5" ht="22">
      <c r="A310" s="34">
        <f t="shared" si="4"/>
        <v>308</v>
      </c>
      <c r="B310" s="24" t="s">
        <v>203</v>
      </c>
      <c r="C310" s="24" t="s">
        <v>56</v>
      </c>
      <c r="D310" s="28" t="s">
        <v>658</v>
      </c>
      <c r="E310" s="32" t="s">
        <v>252</v>
      </c>
    </row>
    <row r="311" spans="1:5">
      <c r="A311" s="34">
        <f t="shared" si="4"/>
        <v>309</v>
      </c>
      <c r="B311" s="24"/>
      <c r="C311" s="24" t="s">
        <v>83</v>
      </c>
      <c r="D311" s="28" t="s">
        <v>617</v>
      </c>
      <c r="E311" s="32" t="s">
        <v>343</v>
      </c>
    </row>
    <row r="312" spans="1:5">
      <c r="A312" s="34">
        <f t="shared" si="4"/>
        <v>310</v>
      </c>
      <c r="B312" s="24" t="s">
        <v>114</v>
      </c>
      <c r="C312" s="24" t="s">
        <v>59</v>
      </c>
      <c r="D312" s="28" t="s">
        <v>659</v>
      </c>
      <c r="E312" s="32" t="s">
        <v>281</v>
      </c>
    </row>
    <row r="313" spans="1:5">
      <c r="A313" s="34">
        <f t="shared" si="4"/>
        <v>311</v>
      </c>
      <c r="B313" s="24"/>
      <c r="C313" s="24" t="s">
        <v>56</v>
      </c>
      <c r="D313" s="28" t="s">
        <v>660</v>
      </c>
      <c r="E313" s="32" t="s">
        <v>252</v>
      </c>
    </row>
    <row r="314" spans="1:5">
      <c r="A314" s="34">
        <f t="shared" si="4"/>
        <v>312</v>
      </c>
      <c r="B314" s="24"/>
      <c r="C314" s="24" t="s">
        <v>83</v>
      </c>
      <c r="D314" s="28" t="s">
        <v>609</v>
      </c>
      <c r="E314" s="32" t="s">
        <v>343</v>
      </c>
    </row>
    <row r="315" spans="1:5">
      <c r="A315" s="34">
        <f t="shared" si="4"/>
        <v>313</v>
      </c>
      <c r="B315" s="24" t="s">
        <v>115</v>
      </c>
      <c r="C315" s="24" t="s">
        <v>56</v>
      </c>
      <c r="D315" s="28" t="s">
        <v>661</v>
      </c>
      <c r="E315" s="32" t="s">
        <v>259</v>
      </c>
    </row>
    <row r="316" spans="1:5">
      <c r="A316" s="34">
        <f t="shared" si="4"/>
        <v>314</v>
      </c>
      <c r="B316" s="24"/>
      <c r="C316" s="24" t="s">
        <v>56</v>
      </c>
      <c r="D316" s="28" t="s">
        <v>662</v>
      </c>
      <c r="E316" s="32" t="s">
        <v>252</v>
      </c>
    </row>
    <row r="317" spans="1:5">
      <c r="A317" s="34">
        <f t="shared" si="4"/>
        <v>315</v>
      </c>
      <c r="B317" s="24"/>
      <c r="C317" s="24" t="s">
        <v>83</v>
      </c>
      <c r="D317" s="28" t="s">
        <v>617</v>
      </c>
      <c r="E317" s="32" t="s">
        <v>343</v>
      </c>
    </row>
    <row r="318" spans="1:5">
      <c r="A318" s="34">
        <f t="shared" si="4"/>
        <v>316</v>
      </c>
      <c r="B318" s="24" t="s">
        <v>116</v>
      </c>
      <c r="C318" s="24" t="s">
        <v>56</v>
      </c>
      <c r="D318" s="28" t="s">
        <v>663</v>
      </c>
      <c r="E318" s="32" t="s">
        <v>256</v>
      </c>
    </row>
    <row r="319" spans="1:5">
      <c r="A319" s="34">
        <f t="shared" si="4"/>
        <v>317</v>
      </c>
      <c r="B319" s="24"/>
      <c r="C319" s="24" t="s">
        <v>56</v>
      </c>
      <c r="D319" s="28" t="s">
        <v>664</v>
      </c>
      <c r="E319" s="32" t="s">
        <v>252</v>
      </c>
    </row>
    <row r="320" spans="1:5">
      <c r="A320" s="34">
        <f t="shared" si="4"/>
        <v>318</v>
      </c>
      <c r="B320" s="24"/>
      <c r="C320" s="24" t="s">
        <v>83</v>
      </c>
      <c r="D320" s="28" t="s">
        <v>609</v>
      </c>
      <c r="E320" s="32" t="s">
        <v>344</v>
      </c>
    </row>
    <row r="321" spans="1:5">
      <c r="A321" s="34">
        <f t="shared" si="4"/>
        <v>319</v>
      </c>
      <c r="B321" s="24" t="s">
        <v>204</v>
      </c>
      <c r="C321" s="24" t="s">
        <v>56</v>
      </c>
      <c r="D321" s="28" t="s">
        <v>665</v>
      </c>
      <c r="E321" s="32" t="s">
        <v>252</v>
      </c>
    </row>
    <row r="322" spans="1:5">
      <c r="A322" s="34">
        <f t="shared" si="4"/>
        <v>320</v>
      </c>
      <c r="B322" s="24"/>
      <c r="C322" s="24" t="s">
        <v>83</v>
      </c>
      <c r="D322" s="28" t="s">
        <v>609</v>
      </c>
      <c r="E322" s="32" t="s">
        <v>343</v>
      </c>
    </row>
    <row r="323" spans="1:5">
      <c r="A323" s="34">
        <f t="shared" si="4"/>
        <v>321</v>
      </c>
      <c r="B323" s="24" t="s">
        <v>205</v>
      </c>
      <c r="C323" s="24" t="s">
        <v>56</v>
      </c>
      <c r="D323" s="28" t="s">
        <v>666</v>
      </c>
      <c r="E323" s="32" t="s">
        <v>322</v>
      </c>
    </row>
    <row r="324" spans="1:5" ht="22">
      <c r="A324" s="34"/>
      <c r="B324" s="24"/>
      <c r="C324" s="24"/>
      <c r="D324" s="28" t="s">
        <v>667</v>
      </c>
      <c r="E324" s="32" t="s">
        <v>252</v>
      </c>
    </row>
    <row r="325" spans="1:5">
      <c r="A325" s="34">
        <f t="shared" ref="A325:A390" si="5">ROW()-2</f>
        <v>323</v>
      </c>
      <c r="B325" s="24"/>
      <c r="C325" s="24" t="s">
        <v>56</v>
      </c>
      <c r="D325" s="28" t="s">
        <v>668</v>
      </c>
      <c r="E325" s="32" t="s">
        <v>254</v>
      </c>
    </row>
    <row r="326" spans="1:5">
      <c r="A326" s="34">
        <f t="shared" si="5"/>
        <v>324</v>
      </c>
      <c r="B326" s="24" t="s">
        <v>206</v>
      </c>
      <c r="C326" s="24" t="s">
        <v>56</v>
      </c>
      <c r="D326" s="28" t="s">
        <v>378</v>
      </c>
      <c r="E326" s="32" t="s">
        <v>257</v>
      </c>
    </row>
    <row r="327" spans="1:5">
      <c r="A327" s="34"/>
      <c r="B327" s="24"/>
      <c r="C327" s="24" t="s">
        <v>56</v>
      </c>
      <c r="D327" s="28" t="s">
        <v>379</v>
      </c>
      <c r="E327" s="32" t="s">
        <v>341</v>
      </c>
    </row>
    <row r="328" spans="1:5">
      <c r="A328" s="34"/>
      <c r="B328" s="24"/>
      <c r="C328" s="24" t="s">
        <v>83</v>
      </c>
      <c r="D328" s="28" t="s">
        <v>617</v>
      </c>
      <c r="E328" s="32" t="s">
        <v>343</v>
      </c>
    </row>
    <row r="329" spans="1:5">
      <c r="A329" s="34">
        <f t="shared" si="5"/>
        <v>327</v>
      </c>
      <c r="B329" s="24" t="s">
        <v>207</v>
      </c>
      <c r="C329" s="24" t="s">
        <v>56</v>
      </c>
      <c r="D329" s="28" t="s">
        <v>669</v>
      </c>
      <c r="E329" s="32" t="s">
        <v>281</v>
      </c>
    </row>
    <row r="330" spans="1:5">
      <c r="A330" s="34">
        <f t="shared" si="5"/>
        <v>328</v>
      </c>
      <c r="B330" s="24" t="s">
        <v>208</v>
      </c>
      <c r="C330" s="24" t="s">
        <v>56</v>
      </c>
      <c r="D330" s="28" t="s">
        <v>670</v>
      </c>
      <c r="E330" s="32" t="s">
        <v>249</v>
      </c>
    </row>
    <row r="331" spans="1:5">
      <c r="A331" s="34">
        <f t="shared" si="5"/>
        <v>329</v>
      </c>
      <c r="B331" s="24" t="s">
        <v>209</v>
      </c>
      <c r="C331" s="24" t="s">
        <v>56</v>
      </c>
      <c r="D331" s="28" t="s">
        <v>671</v>
      </c>
      <c r="E331" s="32" t="s">
        <v>259</v>
      </c>
    </row>
    <row r="332" spans="1:5">
      <c r="A332" s="34">
        <f t="shared" si="5"/>
        <v>330</v>
      </c>
      <c r="B332" s="24"/>
      <c r="C332" s="24" t="s">
        <v>56</v>
      </c>
      <c r="D332" s="28" t="s">
        <v>672</v>
      </c>
      <c r="E332" s="32" t="s">
        <v>254</v>
      </c>
    </row>
    <row r="333" spans="1:5">
      <c r="A333" s="34">
        <f t="shared" si="5"/>
        <v>331</v>
      </c>
      <c r="B333" s="24"/>
      <c r="C333" s="24" t="s">
        <v>57</v>
      </c>
      <c r="D333" s="28" t="s">
        <v>673</v>
      </c>
      <c r="E333" s="32" t="s">
        <v>365</v>
      </c>
    </row>
    <row r="334" spans="1:5">
      <c r="A334" s="34">
        <f t="shared" si="5"/>
        <v>332</v>
      </c>
      <c r="B334" s="24" t="s">
        <v>210</v>
      </c>
      <c r="C334" s="24" t="s">
        <v>56</v>
      </c>
      <c r="D334" s="28" t="s">
        <v>674</v>
      </c>
      <c r="E334" s="32" t="s">
        <v>280</v>
      </c>
    </row>
    <row r="335" spans="1:5">
      <c r="A335" s="34">
        <f t="shared" si="5"/>
        <v>333</v>
      </c>
      <c r="B335" s="24" t="s">
        <v>117</v>
      </c>
      <c r="C335" s="24" t="s">
        <v>57</v>
      </c>
      <c r="D335" s="28" t="s">
        <v>675</v>
      </c>
      <c r="E335" s="32" t="s">
        <v>352</v>
      </c>
    </row>
    <row r="336" spans="1:5">
      <c r="A336" s="34"/>
      <c r="B336" s="24"/>
      <c r="C336" s="24"/>
      <c r="D336" s="28" t="s">
        <v>676</v>
      </c>
      <c r="E336" s="32" t="s">
        <v>339</v>
      </c>
    </row>
    <row r="337" spans="1:5">
      <c r="A337" s="34">
        <f t="shared" si="5"/>
        <v>335</v>
      </c>
      <c r="B337" s="24" t="s">
        <v>118</v>
      </c>
      <c r="C337" s="24" t="s">
        <v>56</v>
      </c>
      <c r="D337" s="28" t="s">
        <v>677</v>
      </c>
      <c r="E337" s="32" t="s">
        <v>322</v>
      </c>
    </row>
    <row r="338" spans="1:5" ht="22">
      <c r="A338" s="34">
        <f t="shared" si="5"/>
        <v>336</v>
      </c>
      <c r="B338" s="24"/>
      <c r="C338" s="24" t="s">
        <v>56</v>
      </c>
      <c r="D338" s="28" t="s">
        <v>678</v>
      </c>
      <c r="E338" s="32" t="s">
        <v>252</v>
      </c>
    </row>
    <row r="339" spans="1:5">
      <c r="A339" s="34">
        <f t="shared" si="5"/>
        <v>337</v>
      </c>
      <c r="B339" s="24"/>
      <c r="C339" s="24" t="s">
        <v>58</v>
      </c>
      <c r="D339" s="28" t="s">
        <v>679</v>
      </c>
      <c r="E339" s="32" t="s">
        <v>367</v>
      </c>
    </row>
    <row r="340" spans="1:5">
      <c r="A340" s="34">
        <f t="shared" si="5"/>
        <v>338</v>
      </c>
      <c r="B340" s="24" t="s">
        <v>211</v>
      </c>
      <c r="C340" s="24" t="s">
        <v>56</v>
      </c>
      <c r="D340" s="28" t="s">
        <v>680</v>
      </c>
      <c r="E340" s="32" t="s">
        <v>364</v>
      </c>
    </row>
    <row r="341" spans="1:5" ht="22">
      <c r="A341" s="34">
        <f t="shared" si="5"/>
        <v>339</v>
      </c>
      <c r="B341" s="24"/>
      <c r="C341" s="24" t="s">
        <v>56</v>
      </c>
      <c r="D341" s="28" t="s">
        <v>681</v>
      </c>
      <c r="E341" s="32" t="s">
        <v>252</v>
      </c>
    </row>
    <row r="342" spans="1:5">
      <c r="A342" s="34">
        <f t="shared" si="5"/>
        <v>340</v>
      </c>
      <c r="B342" s="24"/>
      <c r="C342" s="24" t="s">
        <v>83</v>
      </c>
      <c r="D342" s="28" t="s">
        <v>617</v>
      </c>
      <c r="E342" s="32" t="s">
        <v>343</v>
      </c>
    </row>
    <row r="343" spans="1:5">
      <c r="A343" s="34">
        <f t="shared" si="5"/>
        <v>341</v>
      </c>
      <c r="B343" s="24" t="s">
        <v>212</v>
      </c>
      <c r="C343" s="24" t="s">
        <v>56</v>
      </c>
      <c r="D343" s="28" t="s">
        <v>682</v>
      </c>
      <c r="E343" s="32" t="s">
        <v>281</v>
      </c>
    </row>
    <row r="344" spans="1:5" ht="44">
      <c r="A344" s="34">
        <f t="shared" si="5"/>
        <v>342</v>
      </c>
      <c r="B344" s="24" t="s">
        <v>213</v>
      </c>
      <c r="C344" s="24" t="s">
        <v>56</v>
      </c>
      <c r="D344" s="28" t="s">
        <v>683</v>
      </c>
      <c r="E344" s="32" t="s">
        <v>265</v>
      </c>
    </row>
    <row r="345" spans="1:5" ht="55">
      <c r="A345" s="34">
        <f t="shared" si="5"/>
        <v>343</v>
      </c>
      <c r="B345" s="24" t="s">
        <v>214</v>
      </c>
      <c r="C345" s="24" t="s">
        <v>56</v>
      </c>
      <c r="D345" s="28" t="s">
        <v>684</v>
      </c>
      <c r="E345" s="32" t="s">
        <v>252</v>
      </c>
    </row>
    <row r="346" spans="1:5" ht="22">
      <c r="A346" s="34">
        <f t="shared" si="5"/>
        <v>344</v>
      </c>
      <c r="B346" s="24" t="s">
        <v>215</v>
      </c>
      <c r="C346" s="24" t="s">
        <v>56</v>
      </c>
      <c r="D346" s="28" t="s">
        <v>685</v>
      </c>
      <c r="E346" s="32" t="s">
        <v>252</v>
      </c>
    </row>
    <row r="347" spans="1:5">
      <c r="A347" s="34">
        <f t="shared" si="5"/>
        <v>345</v>
      </c>
      <c r="B347" s="24" t="s">
        <v>216</v>
      </c>
      <c r="C347" s="24" t="s">
        <v>56</v>
      </c>
      <c r="D347" s="28" t="s">
        <v>686</v>
      </c>
      <c r="E347" s="32" t="s">
        <v>252</v>
      </c>
    </row>
    <row r="348" spans="1:5">
      <c r="A348" s="34">
        <f t="shared" si="5"/>
        <v>346</v>
      </c>
      <c r="B348" s="24" t="s">
        <v>217</v>
      </c>
      <c r="C348" s="24" t="s">
        <v>58</v>
      </c>
      <c r="D348" s="28" t="s">
        <v>687</v>
      </c>
      <c r="E348" s="32" t="s">
        <v>263</v>
      </c>
    </row>
    <row r="349" spans="1:5">
      <c r="A349" s="34">
        <f t="shared" si="5"/>
        <v>347</v>
      </c>
      <c r="B349" s="24"/>
      <c r="C349" s="24" t="s">
        <v>56</v>
      </c>
      <c r="D349" s="28" t="s">
        <v>688</v>
      </c>
      <c r="E349" s="32" t="s">
        <v>265</v>
      </c>
    </row>
    <row r="350" spans="1:5">
      <c r="A350" s="34">
        <f t="shared" si="5"/>
        <v>348</v>
      </c>
      <c r="B350" s="24" t="s">
        <v>218</v>
      </c>
      <c r="C350" s="24" t="s">
        <v>56</v>
      </c>
      <c r="D350" s="28" t="s">
        <v>689</v>
      </c>
      <c r="E350" s="32" t="s">
        <v>261</v>
      </c>
    </row>
    <row r="351" spans="1:5" ht="22">
      <c r="A351" s="34">
        <f t="shared" si="5"/>
        <v>349</v>
      </c>
      <c r="B351" s="24" t="s">
        <v>219</v>
      </c>
      <c r="C351" s="24" t="s">
        <v>56</v>
      </c>
      <c r="D351" s="28" t="s">
        <v>690</v>
      </c>
      <c r="E351" s="32" t="s">
        <v>252</v>
      </c>
    </row>
    <row r="352" spans="1:5">
      <c r="A352" s="34">
        <f t="shared" si="5"/>
        <v>350</v>
      </c>
      <c r="B352" s="24"/>
      <c r="C352" s="24" t="s">
        <v>56</v>
      </c>
      <c r="D352" s="28" t="s">
        <v>691</v>
      </c>
      <c r="E352" s="32" t="s">
        <v>341</v>
      </c>
    </row>
    <row r="353" spans="1:5">
      <c r="A353" s="34">
        <f t="shared" si="5"/>
        <v>351</v>
      </c>
      <c r="B353" s="24" t="s">
        <v>119</v>
      </c>
      <c r="C353" s="24" t="s">
        <v>56</v>
      </c>
      <c r="D353" s="28" t="s">
        <v>692</v>
      </c>
      <c r="E353" s="32" t="s">
        <v>252</v>
      </c>
    </row>
    <row r="354" spans="1:5">
      <c r="A354" s="34">
        <f t="shared" si="5"/>
        <v>352</v>
      </c>
      <c r="B354" s="24"/>
      <c r="C354" s="24" t="s">
        <v>56</v>
      </c>
      <c r="D354" s="28" t="s">
        <v>617</v>
      </c>
      <c r="E354" s="32" t="s">
        <v>343</v>
      </c>
    </row>
    <row r="355" spans="1:5">
      <c r="A355" s="34">
        <f t="shared" si="5"/>
        <v>353</v>
      </c>
      <c r="B355" s="24" t="s">
        <v>220</v>
      </c>
      <c r="C355" s="24" t="s">
        <v>56</v>
      </c>
      <c r="D355" s="28" t="s">
        <v>693</v>
      </c>
      <c r="E355" s="32" t="s">
        <v>281</v>
      </c>
    </row>
    <row r="356" spans="1:5">
      <c r="A356" s="34">
        <f t="shared" si="5"/>
        <v>354</v>
      </c>
      <c r="B356" s="24" t="s">
        <v>221</v>
      </c>
      <c r="C356" s="24" t="s">
        <v>56</v>
      </c>
      <c r="D356" s="28" t="s">
        <v>694</v>
      </c>
      <c r="E356" s="32" t="s">
        <v>281</v>
      </c>
    </row>
    <row r="357" spans="1:5">
      <c r="A357" s="34">
        <f t="shared" si="5"/>
        <v>355</v>
      </c>
      <c r="B357" s="24" t="s">
        <v>222</v>
      </c>
      <c r="C357" s="24" t="s">
        <v>56</v>
      </c>
      <c r="D357" s="28" t="s">
        <v>695</v>
      </c>
      <c r="E357" s="32" t="s">
        <v>259</v>
      </c>
    </row>
    <row r="358" spans="1:5">
      <c r="A358" s="34">
        <f t="shared" si="5"/>
        <v>356</v>
      </c>
      <c r="B358" s="24"/>
      <c r="C358" s="24" t="s">
        <v>56</v>
      </c>
      <c r="D358" s="28" t="s">
        <v>696</v>
      </c>
      <c r="E358" s="32" t="s">
        <v>368</v>
      </c>
    </row>
    <row r="359" spans="1:5">
      <c r="A359" s="34">
        <f t="shared" si="5"/>
        <v>357</v>
      </c>
      <c r="B359" s="24"/>
      <c r="C359" s="24" t="s">
        <v>57</v>
      </c>
      <c r="D359" s="28" t="s">
        <v>697</v>
      </c>
      <c r="E359" s="32" t="s">
        <v>253</v>
      </c>
    </row>
    <row r="360" spans="1:5">
      <c r="A360" s="34">
        <f t="shared" si="5"/>
        <v>358</v>
      </c>
      <c r="B360" s="24" t="s">
        <v>223</v>
      </c>
      <c r="C360" s="24" t="s">
        <v>57</v>
      </c>
      <c r="D360" s="28" t="s">
        <v>698</v>
      </c>
      <c r="E360" s="32" t="s">
        <v>263</v>
      </c>
    </row>
    <row r="361" spans="1:5">
      <c r="A361" s="34">
        <f t="shared" si="5"/>
        <v>359</v>
      </c>
      <c r="B361" s="24"/>
      <c r="C361" s="24" t="s">
        <v>56</v>
      </c>
      <c r="D361" s="28" t="s">
        <v>699</v>
      </c>
      <c r="E361" s="32" t="s">
        <v>254</v>
      </c>
    </row>
    <row r="362" spans="1:5">
      <c r="A362" s="34">
        <f t="shared" si="5"/>
        <v>360</v>
      </c>
      <c r="B362" s="24" t="s">
        <v>224</v>
      </c>
      <c r="C362" s="24" t="s">
        <v>58</v>
      </c>
      <c r="D362" s="28" t="s">
        <v>700</v>
      </c>
      <c r="E362" s="32" t="s">
        <v>316</v>
      </c>
    </row>
    <row r="363" spans="1:5">
      <c r="A363" s="34">
        <f t="shared" si="5"/>
        <v>361</v>
      </c>
      <c r="B363" s="24" t="s">
        <v>225</v>
      </c>
      <c r="C363" s="24" t="s">
        <v>56</v>
      </c>
      <c r="D363" s="28" t="s">
        <v>701</v>
      </c>
      <c r="E363" s="32" t="s">
        <v>276</v>
      </c>
    </row>
    <row r="364" spans="1:5" ht="22">
      <c r="A364" s="34">
        <f t="shared" si="5"/>
        <v>362</v>
      </c>
      <c r="B364" s="24" t="s">
        <v>226</v>
      </c>
      <c r="C364" s="24" t="s">
        <v>56</v>
      </c>
      <c r="D364" s="28" t="s">
        <v>702</v>
      </c>
      <c r="E364" s="32" t="s">
        <v>249</v>
      </c>
    </row>
    <row r="365" spans="1:5">
      <c r="A365" s="34">
        <f t="shared" si="5"/>
        <v>363</v>
      </c>
      <c r="B365" s="24" t="s">
        <v>227</v>
      </c>
      <c r="C365" s="24" t="s">
        <v>58</v>
      </c>
      <c r="D365" s="28" t="s">
        <v>703</v>
      </c>
      <c r="E365" s="32" t="s">
        <v>264</v>
      </c>
    </row>
    <row r="366" spans="1:5">
      <c r="A366" s="34">
        <f t="shared" si="5"/>
        <v>364</v>
      </c>
      <c r="B366" s="24"/>
      <c r="C366" s="24" t="s">
        <v>56</v>
      </c>
      <c r="D366" s="28" t="s">
        <v>704</v>
      </c>
      <c r="E366" s="32" t="s">
        <v>340</v>
      </c>
    </row>
    <row r="367" spans="1:5">
      <c r="A367" s="34">
        <f t="shared" si="5"/>
        <v>365</v>
      </c>
      <c r="B367" s="24" t="s">
        <v>228</v>
      </c>
      <c r="C367" s="24" t="s">
        <v>56</v>
      </c>
      <c r="D367" s="28" t="s">
        <v>705</v>
      </c>
      <c r="E367" s="32" t="s">
        <v>280</v>
      </c>
    </row>
    <row r="368" spans="1:5">
      <c r="A368" s="34">
        <f t="shared" si="5"/>
        <v>366</v>
      </c>
      <c r="B368" s="24" t="s">
        <v>229</v>
      </c>
      <c r="C368" s="24" t="s">
        <v>58</v>
      </c>
      <c r="D368" s="28" t="s">
        <v>706</v>
      </c>
      <c r="E368" s="32" t="s">
        <v>329</v>
      </c>
    </row>
    <row r="369" spans="1:5" ht="55">
      <c r="A369" s="34">
        <f t="shared" si="5"/>
        <v>367</v>
      </c>
      <c r="B369" s="24" t="s">
        <v>230</v>
      </c>
      <c r="C369" s="24" t="s">
        <v>56</v>
      </c>
      <c r="D369" s="28" t="s">
        <v>707</v>
      </c>
      <c r="E369" s="32" t="s">
        <v>257</v>
      </c>
    </row>
    <row r="370" spans="1:5" ht="22">
      <c r="A370" s="34">
        <f t="shared" si="5"/>
        <v>368</v>
      </c>
      <c r="B370" s="24" t="s">
        <v>231</v>
      </c>
      <c r="C370" s="24" t="s">
        <v>56</v>
      </c>
      <c r="D370" s="28" t="s">
        <v>708</v>
      </c>
      <c r="E370" s="32" t="s">
        <v>254</v>
      </c>
    </row>
    <row r="371" spans="1:5">
      <c r="A371" s="34">
        <f t="shared" si="5"/>
        <v>369</v>
      </c>
      <c r="B371" s="24" t="s">
        <v>232</v>
      </c>
      <c r="C371" s="24" t="s">
        <v>57</v>
      </c>
      <c r="D371" s="28" t="s">
        <v>709</v>
      </c>
      <c r="E371" s="32" t="s">
        <v>278</v>
      </c>
    </row>
    <row r="372" spans="1:5">
      <c r="A372" s="34">
        <f t="shared" si="5"/>
        <v>370</v>
      </c>
      <c r="B372" s="24" t="s">
        <v>233</v>
      </c>
      <c r="C372" s="24" t="s">
        <v>56</v>
      </c>
      <c r="D372" s="28" t="s">
        <v>710</v>
      </c>
      <c r="E372" s="32" t="s">
        <v>331</v>
      </c>
    </row>
    <row r="373" spans="1:5">
      <c r="A373" s="34">
        <f t="shared" si="5"/>
        <v>371</v>
      </c>
      <c r="B373" s="24"/>
      <c r="C373" s="24" t="s">
        <v>57</v>
      </c>
      <c r="D373" s="28" t="s">
        <v>711</v>
      </c>
      <c r="E373" s="32" t="s">
        <v>278</v>
      </c>
    </row>
    <row r="374" spans="1:5" ht="18.75" customHeight="1">
      <c r="A374" s="34">
        <f t="shared" si="5"/>
        <v>372</v>
      </c>
      <c r="B374" s="24" t="s">
        <v>234</v>
      </c>
      <c r="C374" s="24" t="s">
        <v>56</v>
      </c>
      <c r="D374" s="28" t="s">
        <v>712</v>
      </c>
      <c r="E374" s="32" t="s">
        <v>280</v>
      </c>
    </row>
    <row r="375" spans="1:5" ht="18.75" customHeight="1">
      <c r="A375" s="34">
        <f t="shared" si="5"/>
        <v>373</v>
      </c>
      <c r="B375" s="24" t="s">
        <v>120</v>
      </c>
      <c r="C375" s="24" t="s">
        <v>57</v>
      </c>
      <c r="D375" s="28" t="s">
        <v>713</v>
      </c>
      <c r="E375" s="32" t="s">
        <v>278</v>
      </c>
    </row>
    <row r="376" spans="1:5">
      <c r="A376" s="34">
        <f t="shared" si="5"/>
        <v>374</v>
      </c>
      <c r="B376" s="24" t="s">
        <v>235</v>
      </c>
      <c r="C376" s="24" t="s">
        <v>56</v>
      </c>
      <c r="D376" s="28" t="s">
        <v>714</v>
      </c>
      <c r="E376" s="32" t="s">
        <v>347</v>
      </c>
    </row>
    <row r="377" spans="1:5">
      <c r="A377" s="34">
        <f t="shared" si="5"/>
        <v>375</v>
      </c>
      <c r="B377" s="24" t="s">
        <v>236</v>
      </c>
      <c r="C377" s="24" t="s">
        <v>57</v>
      </c>
      <c r="D377" s="28" t="s">
        <v>715</v>
      </c>
      <c r="E377" s="32" t="s">
        <v>278</v>
      </c>
    </row>
    <row r="378" spans="1:5" ht="22">
      <c r="A378" s="34">
        <f t="shared" si="5"/>
        <v>376</v>
      </c>
      <c r="B378" s="24" t="s">
        <v>237</v>
      </c>
      <c r="C378" s="24" t="s">
        <v>56</v>
      </c>
      <c r="D378" s="28" t="s">
        <v>716</v>
      </c>
      <c r="E378" s="32" t="s">
        <v>249</v>
      </c>
    </row>
    <row r="379" spans="1:5" ht="44">
      <c r="A379" s="34">
        <f t="shared" si="5"/>
        <v>377</v>
      </c>
      <c r="B379" s="24" t="s">
        <v>238</v>
      </c>
      <c r="C379" s="24" t="s">
        <v>56</v>
      </c>
      <c r="D379" s="28" t="s">
        <v>717</v>
      </c>
      <c r="E379" s="32" t="s">
        <v>257</v>
      </c>
    </row>
    <row r="380" spans="1:5" ht="22">
      <c r="A380" s="34">
        <f t="shared" si="5"/>
        <v>378</v>
      </c>
      <c r="B380" s="24" t="s">
        <v>239</v>
      </c>
      <c r="C380" s="24" t="s">
        <v>56</v>
      </c>
      <c r="D380" s="28" t="s">
        <v>718</v>
      </c>
      <c r="E380" s="32" t="s">
        <v>252</v>
      </c>
    </row>
    <row r="381" spans="1:5">
      <c r="A381" s="34">
        <f t="shared" si="5"/>
        <v>379</v>
      </c>
      <c r="B381" s="24"/>
      <c r="C381" s="24" t="s">
        <v>58</v>
      </c>
      <c r="D381" s="28" t="s">
        <v>719</v>
      </c>
      <c r="E381" s="32" t="s">
        <v>284</v>
      </c>
    </row>
    <row r="382" spans="1:5">
      <c r="A382" s="34">
        <f t="shared" si="5"/>
        <v>380</v>
      </c>
      <c r="B382" s="24"/>
      <c r="C382" s="24" t="s">
        <v>58</v>
      </c>
      <c r="D382" s="28" t="s">
        <v>720</v>
      </c>
    </row>
    <row r="383" spans="1:5">
      <c r="A383" s="34">
        <f t="shared" si="5"/>
        <v>381</v>
      </c>
      <c r="B383" s="24" t="s">
        <v>240</v>
      </c>
      <c r="C383" s="24" t="s">
        <v>56</v>
      </c>
      <c r="D383" s="28" t="s">
        <v>721</v>
      </c>
      <c r="E383" s="32" t="s">
        <v>249</v>
      </c>
    </row>
    <row r="384" spans="1:5">
      <c r="A384" s="34">
        <f t="shared" si="5"/>
        <v>382</v>
      </c>
      <c r="B384" s="24" t="s">
        <v>241</v>
      </c>
      <c r="C384" s="24" t="s">
        <v>56</v>
      </c>
      <c r="D384" s="28" t="s">
        <v>722</v>
      </c>
      <c r="E384" s="32" t="s">
        <v>259</v>
      </c>
    </row>
    <row r="385" spans="1:5">
      <c r="A385" s="34">
        <f t="shared" si="5"/>
        <v>383</v>
      </c>
      <c r="B385" s="24"/>
      <c r="C385" s="24"/>
      <c r="D385" s="28" t="s">
        <v>121</v>
      </c>
    </row>
    <row r="386" spans="1:5">
      <c r="A386" s="34">
        <f t="shared" si="5"/>
        <v>384</v>
      </c>
      <c r="B386" s="24" t="s">
        <v>122</v>
      </c>
      <c r="C386" s="24" t="s">
        <v>56</v>
      </c>
      <c r="D386" s="28" t="s">
        <v>723</v>
      </c>
      <c r="E386" s="32" t="s">
        <v>322</v>
      </c>
    </row>
    <row r="387" spans="1:5">
      <c r="A387" s="34">
        <f t="shared" si="5"/>
        <v>385</v>
      </c>
      <c r="B387" s="24"/>
      <c r="C387" s="24" t="s">
        <v>56</v>
      </c>
      <c r="D387" s="28" t="s">
        <v>724</v>
      </c>
      <c r="E387" s="32" t="s">
        <v>252</v>
      </c>
    </row>
    <row r="388" spans="1:5">
      <c r="A388" s="34">
        <f t="shared" si="5"/>
        <v>386</v>
      </c>
      <c r="B388" s="24"/>
      <c r="C388" s="24" t="s">
        <v>58</v>
      </c>
      <c r="D388" s="28" t="s">
        <v>725</v>
      </c>
      <c r="E388" s="32" t="s">
        <v>284</v>
      </c>
    </row>
    <row r="389" spans="1:5">
      <c r="A389" s="34">
        <f t="shared" si="5"/>
        <v>387</v>
      </c>
      <c r="B389" s="24"/>
      <c r="C389" s="24" t="s">
        <v>56</v>
      </c>
      <c r="D389" s="28" t="s">
        <v>726</v>
      </c>
      <c r="E389" s="32" t="s">
        <v>254</v>
      </c>
    </row>
    <row r="390" spans="1:5">
      <c r="A390" s="34">
        <f t="shared" si="5"/>
        <v>388</v>
      </c>
      <c r="B390" s="24" t="s">
        <v>123</v>
      </c>
      <c r="C390" s="24" t="s">
        <v>57</v>
      </c>
      <c r="D390" s="28" t="s">
        <v>727</v>
      </c>
      <c r="E390" s="32" t="s">
        <v>278</v>
      </c>
    </row>
    <row r="391" spans="1:5">
      <c r="A391" s="34">
        <f t="shared" ref="A391:A400" si="6">ROW()-2</f>
        <v>389</v>
      </c>
      <c r="B391" s="24"/>
      <c r="C391" s="24" t="s">
        <v>56</v>
      </c>
      <c r="D391" s="28" t="s">
        <v>728</v>
      </c>
      <c r="E391" s="32" t="s">
        <v>322</v>
      </c>
    </row>
    <row r="392" spans="1:5" ht="22">
      <c r="A392" s="34">
        <f t="shared" si="6"/>
        <v>390</v>
      </c>
      <c r="B392" s="24"/>
      <c r="C392" s="24" t="s">
        <v>56</v>
      </c>
      <c r="D392" s="28" t="s">
        <v>729</v>
      </c>
      <c r="E392" s="32" t="s">
        <v>252</v>
      </c>
    </row>
    <row r="393" spans="1:5">
      <c r="A393" s="34">
        <f t="shared" si="6"/>
        <v>391</v>
      </c>
      <c r="B393" s="24" t="s">
        <v>124</v>
      </c>
      <c r="C393" s="24" t="s">
        <v>58</v>
      </c>
      <c r="D393" s="28" t="s">
        <v>730</v>
      </c>
      <c r="E393" s="32" t="s">
        <v>274</v>
      </c>
    </row>
    <row r="394" spans="1:5">
      <c r="A394" s="34">
        <f t="shared" si="6"/>
        <v>392</v>
      </c>
      <c r="B394" s="24" t="s">
        <v>242</v>
      </c>
      <c r="C394" s="24" t="s">
        <v>56</v>
      </c>
      <c r="D394" s="28" t="s">
        <v>731</v>
      </c>
      <c r="E394" s="32" t="s">
        <v>257</v>
      </c>
    </row>
    <row r="395" spans="1:5">
      <c r="A395" s="34">
        <f t="shared" si="6"/>
        <v>393</v>
      </c>
      <c r="B395" s="24" t="s">
        <v>243</v>
      </c>
      <c r="C395" s="24" t="s">
        <v>57</v>
      </c>
      <c r="D395" s="28" t="s">
        <v>732</v>
      </c>
      <c r="E395" s="32" t="s">
        <v>278</v>
      </c>
    </row>
    <row r="396" spans="1:5">
      <c r="A396" s="34">
        <f t="shared" si="6"/>
        <v>394</v>
      </c>
      <c r="B396" s="24" t="s">
        <v>244</v>
      </c>
      <c r="C396" s="24" t="s">
        <v>58</v>
      </c>
      <c r="D396" s="28" t="s">
        <v>733</v>
      </c>
      <c r="E396" s="32" t="s">
        <v>346</v>
      </c>
    </row>
    <row r="397" spans="1:5">
      <c r="A397" s="34">
        <f t="shared" si="6"/>
        <v>395</v>
      </c>
      <c r="B397" s="24" t="s">
        <v>245</v>
      </c>
      <c r="C397" s="24" t="s">
        <v>58</v>
      </c>
      <c r="D397" s="28" t="s">
        <v>734</v>
      </c>
      <c r="E397" s="32" t="s">
        <v>264</v>
      </c>
    </row>
    <row r="398" spans="1:5">
      <c r="A398" s="34">
        <f t="shared" si="6"/>
        <v>396</v>
      </c>
      <c r="B398" s="24"/>
      <c r="C398" s="24" t="s">
        <v>58</v>
      </c>
      <c r="D398" s="28" t="s">
        <v>735</v>
      </c>
      <c r="E398" s="32" t="s">
        <v>328</v>
      </c>
    </row>
    <row r="399" spans="1:5" ht="22">
      <c r="A399" s="34">
        <f t="shared" si="6"/>
        <v>397</v>
      </c>
      <c r="B399" s="24" t="s">
        <v>246</v>
      </c>
      <c r="C399" s="24" t="s">
        <v>56</v>
      </c>
      <c r="D399" s="28" t="s">
        <v>736</v>
      </c>
      <c r="E399" s="32" t="s">
        <v>252</v>
      </c>
    </row>
    <row r="400" spans="1:5">
      <c r="A400" s="34">
        <f t="shared" si="6"/>
        <v>398</v>
      </c>
      <c r="B400" s="24" t="s">
        <v>125</v>
      </c>
      <c r="C400" s="24" t="s">
        <v>56</v>
      </c>
      <c r="D400" s="28" t="s">
        <v>737</v>
      </c>
      <c r="E400" s="32" t="s">
        <v>257</v>
      </c>
    </row>
    <row r="401" spans="1:5" ht="15" thickBot="1">
      <c r="A401" s="48"/>
      <c r="B401" s="49"/>
      <c r="C401" s="50"/>
      <c r="D401" s="51"/>
      <c r="E401" s="51"/>
    </row>
    <row r="402" spans="1:5" ht="15" thickTop="1">
      <c r="D402" s="28"/>
    </row>
    <row r="403" spans="1:5">
      <c r="D403" s="28"/>
    </row>
    <row r="404" spans="1:5">
      <c r="D404" s="28"/>
    </row>
    <row r="405" spans="1:5">
      <c r="D405" s="28"/>
    </row>
    <row r="406" spans="1:5">
      <c r="D406" s="28"/>
    </row>
    <row r="407" spans="1:5">
      <c r="D407" s="28"/>
    </row>
    <row r="408" spans="1:5">
      <c r="D408" s="28"/>
    </row>
    <row r="409" spans="1:5">
      <c r="D409" s="28"/>
    </row>
    <row r="410" spans="1:5">
      <c r="D410" s="28"/>
    </row>
    <row r="411" spans="1:5">
      <c r="D411" s="28"/>
    </row>
    <row r="412" spans="1:5">
      <c r="D412" s="28"/>
    </row>
    <row r="413" spans="1:5">
      <c r="D413" s="28"/>
    </row>
    <row r="414" spans="1:5">
      <c r="D414" s="28"/>
    </row>
    <row r="415" spans="1:5">
      <c r="D415" s="28"/>
    </row>
    <row r="416" spans="1:5">
      <c r="D416" s="28"/>
    </row>
    <row r="417" spans="4:5">
      <c r="D417" s="28"/>
    </row>
    <row r="418" spans="4:5">
      <c r="D418" s="28"/>
    </row>
    <row r="419" spans="4:5">
      <c r="D419" s="28"/>
    </row>
    <row r="420" spans="4:5">
      <c r="D420" s="28"/>
    </row>
    <row r="421" spans="4:5">
      <c r="D421" s="28"/>
    </row>
    <row r="422" spans="4:5">
      <c r="D422" s="28"/>
    </row>
    <row r="423" spans="4:5">
      <c r="D423" s="28"/>
    </row>
    <row r="424" spans="4:5">
      <c r="D424" s="28"/>
      <c r="E424" s="38"/>
    </row>
    <row r="425" spans="4:5">
      <c r="D425" s="28"/>
      <c r="E425" s="38"/>
    </row>
    <row r="426" spans="4:5">
      <c r="D426" s="28"/>
    </row>
    <row r="427" spans="4:5">
      <c r="D427" s="28"/>
      <c r="E427" s="38"/>
    </row>
    <row r="428" spans="4:5">
      <c r="D428" s="28"/>
    </row>
    <row r="429" spans="4:5">
      <c r="D429" s="28"/>
    </row>
    <row r="430" spans="4:5">
      <c r="D430" s="28"/>
    </row>
    <row r="431" spans="4:5">
      <c r="D431" s="28"/>
      <c r="E431" s="38"/>
    </row>
  </sheetData>
  <phoneticPr fontId="16" type="noConversion"/>
  <pageMargins left="0.43307086614173229" right="0.43307086614173229" top="0.74803149606299213" bottom="0.59055118110236227" header="0.31496062992125984" footer="0.31496062992125984"/>
  <pageSetup paperSize="9" orientation="portrait" horizontalDpi="1200" verticalDpi="1200"/>
  <headerFooter>
    <oddHeader>&amp;L&amp;"Courier New,Standard"Max Giebel&amp;C&amp;"Courier New,Standard"Estonia
transcript
&amp;R&amp;"NeueHaasGroteskDisp Pro Md,Standard"&amp;12Anhang&amp;11
&amp;10Staatsexamen</oddHeader>
    <oddFooter>&amp;C&amp;"Courier New,Standard"&amp;K000000EST.&amp;P</oddFooter>
  </headerFooter>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39997558519241921"/>
  </sheetPr>
  <dimension ref="B3:K42"/>
  <sheetViews>
    <sheetView topLeftCell="A7" workbookViewId="0">
      <selection activeCell="F27" sqref="F27"/>
    </sheetView>
  </sheetViews>
  <sheetFormatPr baseColWidth="10" defaultRowHeight="14" x14ac:dyDescent="0"/>
  <cols>
    <col min="15" max="15" width="12.33203125" customWidth="1"/>
  </cols>
  <sheetData>
    <row r="3" spans="2:11" ht="16" thickBot="1">
      <c r="B3" s="1" t="s">
        <v>292</v>
      </c>
      <c r="C3" s="2" t="s">
        <v>293</v>
      </c>
      <c r="D3" s="2" t="s">
        <v>294</v>
      </c>
      <c r="E3" s="17" t="s">
        <v>59</v>
      </c>
      <c r="F3" s="17" t="s">
        <v>167</v>
      </c>
      <c r="G3" s="17" t="s">
        <v>320</v>
      </c>
      <c r="H3" s="17" t="s">
        <v>321</v>
      </c>
      <c r="J3" s="17" t="s">
        <v>288</v>
      </c>
      <c r="K3" s="17" t="s">
        <v>353</v>
      </c>
    </row>
    <row r="4" spans="2:11" ht="15">
      <c r="B4" s="3" t="s">
        <v>295</v>
      </c>
      <c r="C4" s="4">
        <f>COUNTIF(ESTONIA!E:E, "t*I*")</f>
        <v>129</v>
      </c>
      <c r="D4" s="5">
        <f>COUNTIF(ESTONIA!E:E, "s*I*")</f>
        <v>29</v>
      </c>
      <c r="E4" s="18">
        <f>C4/C25</f>
        <v>0.45907473309608543</v>
      </c>
      <c r="F4" s="18">
        <f>D4/D25</f>
        <v>0.2</v>
      </c>
      <c r="G4" s="4">
        <f>COUNTIF(ESTONIA!E:E, "t*")</f>
        <v>271</v>
      </c>
      <c r="H4" s="4">
        <f>COUNTIF(ESTONIA!E:E, "s*")</f>
        <v>118</v>
      </c>
      <c r="J4" s="4">
        <f>COUNTIF(ESTONIA!E:E, "tvR*=*+*")</f>
        <v>16</v>
      </c>
      <c r="K4" s="5">
        <f>COUNTIF(ESTONIA!E:E, "s*bI*?*")</f>
        <v>9</v>
      </c>
    </row>
    <row r="5" spans="2:11" ht="15">
      <c r="B5" s="6" t="s">
        <v>296</v>
      </c>
      <c r="C5" s="7">
        <f>COUNTIF(ESTONIA!E:E, "t*I*~.*")</f>
        <v>50</v>
      </c>
      <c r="D5" s="7">
        <f>COUNTIF(ESTONIA!E:E, "s*I*~.*")</f>
        <v>9</v>
      </c>
    </row>
    <row r="6" spans="2:11" ht="15">
      <c r="B6" s="6" t="s">
        <v>297</v>
      </c>
      <c r="C6" s="7">
        <f>COUNTIF(ESTONIA!E:E, "t*I*~?*")</f>
        <v>35</v>
      </c>
      <c r="D6" s="7">
        <f>COUNTIF(ESTONIA!E:E, "s*I*~?*")</f>
        <v>15</v>
      </c>
    </row>
    <row r="7" spans="2:11" ht="15">
      <c r="B7" s="6" t="s">
        <v>298</v>
      </c>
      <c r="C7" s="7">
        <f>COUNTIF(ESTONIA!E:E, "t*I*~!*")</f>
        <v>43</v>
      </c>
      <c r="D7" s="7">
        <f>COUNTIF(ESTONIA!E:E, "s*I*~!*")</f>
        <v>5</v>
      </c>
      <c r="I7" t="s">
        <v>364</v>
      </c>
    </row>
    <row r="8" spans="2:11" ht="15">
      <c r="B8" s="8" t="s">
        <v>299</v>
      </c>
      <c r="C8" s="9">
        <f>COUNTIF(ESTONIA!E:E, "t*Ir*")</f>
        <v>5</v>
      </c>
      <c r="D8" s="10">
        <f>COUNTIF(ESTONIA!E:E, "s*Ir*")</f>
        <v>3</v>
      </c>
      <c r="E8" s="18">
        <f>C8/C25</f>
        <v>1.7793594306049824E-2</v>
      </c>
      <c r="F8" s="18">
        <f>D8/D25</f>
        <v>2.0689655172413793E-2</v>
      </c>
      <c r="I8" s="4">
        <f>COUNTIF(ESTONIA!E:E, "tvr-!")</f>
        <v>2</v>
      </c>
    </row>
    <row r="9" spans="2:11" ht="15">
      <c r="B9" s="8" t="s">
        <v>300</v>
      </c>
      <c r="C9" s="9">
        <f>COUNTIF(ESTONIA!E:E, "*t*R*")</f>
        <v>123</v>
      </c>
      <c r="D9" s="10">
        <f>COUNTIF(ESTONIA!E:E, "*s*R*")</f>
        <v>111</v>
      </c>
      <c r="E9" s="18">
        <f>C9/C25</f>
        <v>0.4377224199288256</v>
      </c>
      <c r="F9" s="18">
        <f>D9/D25</f>
        <v>0.76551724137931032</v>
      </c>
    </row>
    <row r="10" spans="2:11" ht="15">
      <c r="B10" s="6" t="s">
        <v>301</v>
      </c>
      <c r="C10" s="7">
        <f>COUNTIF(ESTONIA!E:E, "t*R*~.*")</f>
        <v>42</v>
      </c>
      <c r="D10" s="7">
        <f>COUNTIF(ESTONIA!E:E, "s*R*~.*")</f>
        <v>49</v>
      </c>
    </row>
    <row r="11" spans="2:11" ht="15">
      <c r="B11" s="6" t="s">
        <v>302</v>
      </c>
      <c r="C11" s="7">
        <f>COUNTIF(ESTONIA!E:E, "t*R*~+*")</f>
        <v>59</v>
      </c>
      <c r="D11" s="7">
        <f>COUNTIF(ESTONIA!E:E, "s*R*~+*")</f>
        <v>24</v>
      </c>
    </row>
    <row r="12" spans="2:11" ht="15">
      <c r="B12" s="6" t="s">
        <v>303</v>
      </c>
      <c r="C12" s="7">
        <f>COUNTIF(ESTONIA!E:E, "t*R*~-*")</f>
        <v>8</v>
      </c>
      <c r="D12" s="7">
        <f>COUNTIF(ESTONIA!E:E, "s*R*~-*")</f>
        <v>8</v>
      </c>
    </row>
    <row r="13" spans="2:11" ht="15">
      <c r="B13" s="6" t="s">
        <v>304</v>
      </c>
      <c r="C13" s="7">
        <f>COUNTIF(ESTONIA!E:E, "t*R*~=*")</f>
        <v>18</v>
      </c>
      <c r="D13" s="7">
        <f>COUNTIF(ESTONIA!E:E, "s*R*~=*")</f>
        <v>3</v>
      </c>
      <c r="K13" s="4">
        <f>COUNTIF(ESTONIA!E:E, "t*")-COUNTIF(ESTONIA!E:E, "t*s*")</f>
        <v>251</v>
      </c>
    </row>
    <row r="14" spans="2:11" ht="15">
      <c r="B14" s="6" t="s">
        <v>305</v>
      </c>
      <c r="C14" s="7">
        <f>COUNTIF(ESTONIA!E:E, "t*R*~!*")</f>
        <v>23</v>
      </c>
      <c r="D14" s="7">
        <f>COUNTIF(ESTONIA!E:E, "s*R*~!*")</f>
        <v>1</v>
      </c>
    </row>
    <row r="15" spans="2:11" ht="15">
      <c r="B15" s="6" t="s">
        <v>306</v>
      </c>
      <c r="C15" s="7">
        <f>COUNTIF(ESTONIA!E:E, "t*R*~?*")</f>
        <v>11</v>
      </c>
      <c r="D15" s="7">
        <f>COUNTIF(ESTONIA!E:E, "s*R*~?*")</f>
        <v>13</v>
      </c>
    </row>
    <row r="16" spans="2:11" ht="16" thickBot="1">
      <c r="B16" s="11" t="s">
        <v>307</v>
      </c>
      <c r="C16" s="12">
        <f>COUNTIF(ESTONIA!E:E, "t*E*")</f>
        <v>24</v>
      </c>
      <c r="D16" s="13">
        <f>COUNTIF(ESTONIA!E:E, "s*E*")</f>
        <v>2</v>
      </c>
      <c r="E16" s="18">
        <f>C16/C25</f>
        <v>8.5409252669039148E-2</v>
      </c>
      <c r="F16" s="18">
        <f>D16/D25</f>
        <v>1.3793103448275862E-2</v>
      </c>
    </row>
    <row r="17" spans="2:8" ht="16" thickTop="1">
      <c r="B17" s="44" t="s">
        <v>380</v>
      </c>
      <c r="C17" s="45">
        <f>COUNTIF(ESTONIA!E:E, "t*E*~.")</f>
        <v>4</v>
      </c>
      <c r="D17" s="45">
        <f>COUNTIF(ESTONIA!E:E, "S*E*~.")</f>
        <v>0</v>
      </c>
      <c r="E17" s="18"/>
      <c r="F17" s="18"/>
    </row>
    <row r="18" spans="2:8" ht="15">
      <c r="B18" s="46" t="s">
        <v>381</v>
      </c>
      <c r="C18" s="45">
        <f>COUNTIF(ESTONIA!E:E, "t*E*~=")</f>
        <v>1</v>
      </c>
      <c r="D18" s="45">
        <f>COUNTIF(ESTONIA!E:E, "S*E*~=")</f>
        <v>0</v>
      </c>
      <c r="E18" s="18"/>
      <c r="F18" s="18"/>
    </row>
    <row r="19" spans="2:8" ht="15">
      <c r="B19" s="46" t="s">
        <v>382</v>
      </c>
      <c r="C19" s="45">
        <f>COUNTIF(ESTONIA!E:E, "t*E*~-")</f>
        <v>1</v>
      </c>
      <c r="D19" s="45">
        <f>COUNTIF(ESTONIA!E:E, "S*E*~-")</f>
        <v>0</v>
      </c>
      <c r="E19" s="18"/>
      <c r="F19" s="18"/>
    </row>
    <row r="20" spans="2:8" ht="15">
      <c r="B20" s="46" t="s">
        <v>383</v>
      </c>
      <c r="C20" s="45">
        <f>COUNTIF(ESTONIA!E:E, "t*E*~?")</f>
        <v>6</v>
      </c>
      <c r="D20" s="45">
        <f>COUNTIF(ESTONIA!E:E, "S*E*~?")</f>
        <v>0</v>
      </c>
      <c r="E20">
        <f>SUM(C25:D25)</f>
        <v>426</v>
      </c>
    </row>
    <row r="21" spans="2:8" ht="15">
      <c r="B21" s="46" t="s">
        <v>384</v>
      </c>
      <c r="C21" s="45">
        <f>COUNTIF(ESTONIA!E:E, "t*E*~+")</f>
        <v>8</v>
      </c>
      <c r="D21" s="45">
        <f>COUNTIF(ESTONIA!E:E, "S*E*~+")</f>
        <v>0</v>
      </c>
    </row>
    <row r="22" spans="2:8" ht="15">
      <c r="B22" s="20" t="s">
        <v>369</v>
      </c>
      <c r="C22" s="9">
        <f>COUNTIF(ESTONIA!E:E, "*t*v*")</f>
        <v>237</v>
      </c>
      <c r="D22" s="10">
        <f>COUNTIF(ESTONIA!E:E, "*s*v*")</f>
        <v>88</v>
      </c>
    </row>
    <row r="23" spans="2:8" ht="15">
      <c r="B23" s="20" t="s">
        <v>370</v>
      </c>
      <c r="C23" s="9">
        <f>COUNTIF(ESTONIA!E:E, "*t*b*")</f>
        <v>15</v>
      </c>
      <c r="D23" s="10">
        <f>COUNTIF(ESTONIA!E:E, "*s*b*")</f>
        <v>26</v>
      </c>
    </row>
    <row r="24" spans="2:8" ht="15">
      <c r="B24" s="20" t="s">
        <v>371</v>
      </c>
      <c r="C24" s="9">
        <f>COUNTIF(ESTONIA!E:E, "*t*m*")</f>
        <v>27</v>
      </c>
      <c r="D24" s="10">
        <f>COUNTIF(ESTONIA!E:E, "*s*m*")</f>
        <v>24</v>
      </c>
    </row>
    <row r="25" spans="2:8" ht="15">
      <c r="B25" s="14" t="s">
        <v>312</v>
      </c>
      <c r="C25" s="15">
        <f>SUM(C4,C9,C8,C16)</f>
        <v>281</v>
      </c>
      <c r="D25" s="16">
        <f>SUM(D4,D8,D9,D16)</f>
        <v>145</v>
      </c>
    </row>
    <row r="29" spans="2:8">
      <c r="D29" s="52" t="s">
        <v>308</v>
      </c>
      <c r="E29" s="52" t="s">
        <v>309</v>
      </c>
      <c r="F29" s="52" t="s">
        <v>310</v>
      </c>
      <c r="G29" s="52" t="s">
        <v>311</v>
      </c>
      <c r="H29" s="52" t="s">
        <v>312</v>
      </c>
    </row>
    <row r="30" spans="2:8" ht="15" customHeight="1">
      <c r="D30" s="52"/>
      <c r="E30" s="52"/>
      <c r="F30" s="52"/>
      <c r="G30" s="52"/>
      <c r="H30" s="52"/>
    </row>
    <row r="31" spans="2:8">
      <c r="B31" s="53" t="s">
        <v>313</v>
      </c>
      <c r="C31" s="54"/>
      <c r="D31" s="62"/>
      <c r="E31" s="63"/>
      <c r="F31" s="63"/>
      <c r="G31" s="63"/>
      <c r="H31" s="63"/>
    </row>
    <row r="32" spans="2:8">
      <c r="B32" s="55"/>
      <c r="C32" s="56"/>
      <c r="D32" s="62"/>
      <c r="E32" s="63"/>
      <c r="F32" s="63"/>
      <c r="G32" s="63"/>
      <c r="H32" s="63"/>
    </row>
    <row r="33" spans="2:8">
      <c r="B33" s="55"/>
      <c r="C33" s="56"/>
      <c r="D33" s="62"/>
      <c r="E33" s="63"/>
      <c r="F33" s="63"/>
      <c r="G33" s="63"/>
      <c r="H33" s="63"/>
    </row>
    <row r="34" spans="2:8" s="19" customFormat="1" ht="12" customHeight="1">
      <c r="B34" s="57"/>
      <c r="C34" s="58"/>
      <c r="D34" s="62"/>
      <c r="E34" s="63"/>
      <c r="F34" s="63"/>
      <c r="G34" s="63"/>
      <c r="H34" s="63"/>
    </row>
    <row r="35" spans="2:8" s="19" customFormat="1" ht="12" customHeight="1">
      <c r="B35" s="53" t="s">
        <v>314</v>
      </c>
      <c r="C35" s="54"/>
      <c r="D35" s="62"/>
      <c r="E35" s="63"/>
      <c r="F35" s="63"/>
      <c r="G35" s="65"/>
      <c r="H35" s="63"/>
    </row>
    <row r="36" spans="2:8" s="19" customFormat="1" ht="12" customHeight="1">
      <c r="B36" s="55"/>
      <c r="C36" s="56"/>
      <c r="D36" s="62"/>
      <c r="E36" s="63"/>
      <c r="F36" s="63"/>
      <c r="G36" s="66"/>
      <c r="H36" s="63"/>
    </row>
    <row r="37" spans="2:8" s="19" customFormat="1" ht="12" customHeight="1">
      <c r="B37" s="55"/>
      <c r="C37" s="56"/>
      <c r="D37" s="62"/>
      <c r="E37" s="63"/>
      <c r="F37" s="63"/>
      <c r="G37" s="66"/>
      <c r="H37" s="63"/>
    </row>
    <row r="38" spans="2:8">
      <c r="B38" s="59"/>
      <c r="C38" s="60"/>
      <c r="D38" s="62"/>
      <c r="E38" s="63"/>
      <c r="F38" s="63"/>
      <c r="G38" s="67"/>
      <c r="H38" s="63"/>
    </row>
    <row r="39" spans="2:8">
      <c r="B39" s="53" t="s">
        <v>315</v>
      </c>
      <c r="C39" s="54"/>
      <c r="D39" s="64"/>
      <c r="E39" s="61"/>
      <c r="F39" s="61"/>
      <c r="G39" s="61"/>
      <c r="H39" s="61"/>
    </row>
    <row r="40" spans="2:8">
      <c r="B40" s="55"/>
      <c r="C40" s="56"/>
      <c r="D40" s="64"/>
      <c r="E40" s="61"/>
      <c r="F40" s="61"/>
      <c r="G40" s="61"/>
      <c r="H40" s="61"/>
    </row>
    <row r="41" spans="2:8">
      <c r="B41" s="55"/>
      <c r="C41" s="56"/>
      <c r="D41" s="64"/>
      <c r="E41" s="61"/>
      <c r="F41" s="61"/>
      <c r="G41" s="61"/>
      <c r="H41" s="61"/>
    </row>
    <row r="42" spans="2:8">
      <c r="B42" s="59"/>
      <c r="C42" s="60"/>
      <c r="D42" s="64"/>
      <c r="E42" s="61"/>
      <c r="F42" s="61"/>
      <c r="G42" s="61"/>
      <c r="H42" s="61"/>
    </row>
  </sheetData>
  <mergeCells count="23">
    <mergeCell ref="F31:F34"/>
    <mergeCell ref="G31:G34"/>
    <mergeCell ref="D29:D30"/>
    <mergeCell ref="E29:E30"/>
    <mergeCell ref="F29:F30"/>
    <mergeCell ref="G29:G30"/>
    <mergeCell ref="E31:E34"/>
    <mergeCell ref="H29:H30"/>
    <mergeCell ref="B31:C34"/>
    <mergeCell ref="B35:C38"/>
    <mergeCell ref="B39:C42"/>
    <mergeCell ref="H39:H42"/>
    <mergeCell ref="D35:D38"/>
    <mergeCell ref="E35:E38"/>
    <mergeCell ref="F35:F38"/>
    <mergeCell ref="H35:H38"/>
    <mergeCell ref="D39:D42"/>
    <mergeCell ref="E39:E42"/>
    <mergeCell ref="F39:F42"/>
    <mergeCell ref="G39:G42"/>
    <mergeCell ref="G35:G38"/>
    <mergeCell ref="H31:H34"/>
    <mergeCell ref="D31:D34"/>
  </mergeCells>
  <pageMargins left="0.7" right="0.7" top="0.78740157499999996" bottom="0.78740157499999996" header="0.3" footer="0.3"/>
  <pageSetup paperSize="9" orientation="portrait" horizontalDpi="1200" verticalDpi="12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B2:I22"/>
  <sheetViews>
    <sheetView workbookViewId="0">
      <selection activeCell="F29" sqref="F29"/>
    </sheetView>
  </sheetViews>
  <sheetFormatPr baseColWidth="10" defaultRowHeight="14" x14ac:dyDescent="0"/>
  <sheetData>
    <row r="2" spans="2:9" ht="15" customHeight="1">
      <c r="B2" s="68" t="s">
        <v>386</v>
      </c>
      <c r="C2" s="68"/>
      <c r="D2" s="68"/>
      <c r="E2" s="68"/>
      <c r="F2" s="68"/>
      <c r="G2" s="68"/>
      <c r="H2" s="68"/>
      <c r="I2" s="68"/>
    </row>
    <row r="3" spans="2:9">
      <c r="B3" s="68"/>
      <c r="C3" s="68"/>
      <c r="D3" s="68"/>
      <c r="E3" s="68"/>
      <c r="F3" s="68"/>
      <c r="G3" s="68"/>
      <c r="H3" s="68"/>
      <c r="I3" s="68"/>
    </row>
    <row r="4" spans="2:9">
      <c r="B4" s="68"/>
      <c r="C4" s="68"/>
      <c r="D4" s="68"/>
      <c r="E4" s="68"/>
      <c r="F4" s="68"/>
      <c r="G4" s="68"/>
      <c r="H4" s="68"/>
      <c r="I4" s="68"/>
    </row>
    <row r="5" spans="2:9">
      <c r="B5" s="68"/>
      <c r="C5" s="68"/>
      <c r="D5" s="68"/>
      <c r="E5" s="68"/>
      <c r="F5" s="68"/>
      <c r="G5" s="68"/>
      <c r="H5" s="68"/>
      <c r="I5" s="68"/>
    </row>
    <row r="6" spans="2:9">
      <c r="B6" s="68"/>
      <c r="C6" s="68"/>
      <c r="D6" s="68"/>
      <c r="E6" s="68"/>
      <c r="F6" s="68"/>
      <c r="G6" s="68"/>
      <c r="H6" s="68"/>
      <c r="I6" s="68"/>
    </row>
    <row r="7" spans="2:9">
      <c r="B7" s="68"/>
      <c r="C7" s="68"/>
      <c r="D7" s="68"/>
      <c r="E7" s="68"/>
      <c r="F7" s="68"/>
      <c r="G7" s="68"/>
      <c r="H7" s="68"/>
      <c r="I7" s="68"/>
    </row>
    <row r="8" spans="2:9">
      <c r="B8" s="68"/>
      <c r="C8" s="68"/>
      <c r="D8" s="68"/>
      <c r="E8" s="68"/>
      <c r="F8" s="68"/>
      <c r="G8" s="68"/>
      <c r="H8" s="68"/>
      <c r="I8" s="68"/>
    </row>
    <row r="9" spans="2:9">
      <c r="B9" s="68"/>
      <c r="C9" s="68"/>
      <c r="D9" s="68"/>
      <c r="E9" s="68"/>
      <c r="F9" s="68"/>
      <c r="G9" s="68"/>
      <c r="H9" s="68"/>
      <c r="I9" s="68"/>
    </row>
    <row r="10" spans="2:9">
      <c r="B10" s="68"/>
      <c r="C10" s="68"/>
      <c r="D10" s="68"/>
      <c r="E10" s="68"/>
      <c r="F10" s="68"/>
      <c r="G10" s="68"/>
      <c r="H10" s="68"/>
      <c r="I10" s="68"/>
    </row>
    <row r="11" spans="2:9">
      <c r="B11" s="68"/>
      <c r="C11" s="68"/>
      <c r="D11" s="68"/>
      <c r="E11" s="68"/>
      <c r="F11" s="68"/>
      <c r="G11" s="68"/>
      <c r="H11" s="68"/>
      <c r="I11" s="68"/>
    </row>
    <row r="12" spans="2:9">
      <c r="B12" s="68"/>
      <c r="C12" s="68"/>
      <c r="D12" s="68"/>
      <c r="E12" s="68"/>
      <c r="F12" s="68"/>
      <c r="G12" s="68"/>
      <c r="H12" s="68"/>
      <c r="I12" s="68"/>
    </row>
    <row r="13" spans="2:9">
      <c r="B13" s="68"/>
      <c r="C13" s="68"/>
      <c r="D13" s="68"/>
      <c r="E13" s="68"/>
      <c r="F13" s="68"/>
      <c r="G13" s="68"/>
      <c r="H13" s="68"/>
      <c r="I13" s="68"/>
    </row>
    <row r="14" spans="2:9">
      <c r="B14" s="68"/>
      <c r="C14" s="68"/>
      <c r="D14" s="68"/>
      <c r="E14" s="68"/>
      <c r="F14" s="68"/>
      <c r="G14" s="68"/>
      <c r="H14" s="68"/>
      <c r="I14" s="68"/>
    </row>
    <row r="15" spans="2:9">
      <c r="B15" s="68"/>
      <c r="C15" s="68"/>
      <c r="D15" s="68"/>
      <c r="E15" s="68"/>
      <c r="F15" s="68"/>
      <c r="G15" s="68"/>
      <c r="H15" s="68"/>
      <c r="I15" s="68"/>
    </row>
    <row r="16" spans="2:9">
      <c r="B16" s="68"/>
      <c r="C16" s="68"/>
      <c r="D16" s="68"/>
      <c r="E16" s="68"/>
      <c r="F16" s="68"/>
      <c r="G16" s="68"/>
      <c r="H16" s="68"/>
      <c r="I16" s="68"/>
    </row>
    <row r="17" spans="2:9">
      <c r="B17" s="68"/>
      <c r="C17" s="68"/>
      <c r="D17" s="68"/>
      <c r="E17" s="68"/>
      <c r="F17" s="68"/>
      <c r="G17" s="68"/>
      <c r="H17" s="68"/>
      <c r="I17" s="68"/>
    </row>
    <row r="18" spans="2:9">
      <c r="B18" s="68"/>
      <c r="C18" s="68"/>
      <c r="D18" s="68"/>
      <c r="E18" s="68"/>
      <c r="F18" s="68"/>
      <c r="G18" s="68"/>
      <c r="H18" s="68"/>
      <c r="I18" s="68"/>
    </row>
    <row r="19" spans="2:9">
      <c r="B19" s="68"/>
      <c r="C19" s="68"/>
      <c r="D19" s="68"/>
      <c r="E19" s="68"/>
      <c r="F19" s="68"/>
      <c r="G19" s="68"/>
      <c r="H19" s="68"/>
      <c r="I19" s="68"/>
    </row>
    <row r="20" spans="2:9">
      <c r="B20" s="68"/>
      <c r="C20" s="68"/>
      <c r="D20" s="68"/>
      <c r="E20" s="68"/>
      <c r="F20" s="68"/>
      <c r="G20" s="68"/>
      <c r="H20" s="68"/>
      <c r="I20" s="68"/>
    </row>
    <row r="21" spans="2:9">
      <c r="B21" s="68"/>
      <c r="C21" s="68"/>
      <c r="D21" s="68"/>
      <c r="E21" s="68"/>
      <c r="F21" s="68"/>
      <c r="G21" s="68"/>
      <c r="H21" s="68"/>
      <c r="I21" s="68"/>
    </row>
    <row r="22" spans="2:9">
      <c r="B22" s="68"/>
      <c r="C22" s="68"/>
      <c r="D22" s="68"/>
      <c r="E22" s="68"/>
      <c r="F22" s="68"/>
      <c r="G22" s="68"/>
      <c r="H22" s="68"/>
      <c r="I22" s="68"/>
    </row>
  </sheetData>
  <mergeCells count="1">
    <mergeCell ref="B2:I22"/>
  </mergeCells>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ESTONIA</vt:lpstr>
      <vt:lpstr>EST statistics</vt:lpstr>
      <vt:lpstr>Information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Giebel</dc:creator>
  <cp:lastModifiedBy>Benno  Lindner</cp:lastModifiedBy>
  <dcterms:created xsi:type="dcterms:W3CDTF">2019-05-03T11:47:11Z</dcterms:created>
  <dcterms:modified xsi:type="dcterms:W3CDTF">2020-10-31T23:30:34Z</dcterms:modified>
</cp:coreProperties>
</file>