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maxgi\Documents\HMT Leipzig\Staatsexamen\USB STICK\Transkripte\"/>
    </mc:Choice>
  </mc:AlternateContent>
  <xr:revisionPtr revIDLastSave="0" documentId="13_ncr:1_{A921F9DD-1F19-4CDE-893A-32D3FF7E08BE}" xr6:coauthVersionLast="43" xr6:coauthVersionMax="43" xr10:uidLastSave="{00000000-0000-0000-0000-000000000000}"/>
  <bookViews>
    <workbookView xWindow="-120" yWindow="-120" windowWidth="29040" windowHeight="15840" activeTab="1" xr2:uid="{2A28418F-1A08-4113-A274-308364043967}"/>
  </bookViews>
  <sheets>
    <sheet name="SCOTLAND " sheetId="3" r:id="rId1"/>
    <sheet name="SCO statistics" sheetId="4" r:id="rId2"/>
    <sheet name="Informationen "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4" l="1"/>
  <c r="M862" i="4" l="1"/>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9" i="4"/>
  <c r="I9" i="4" l="1"/>
  <c r="D24" i="4"/>
  <c r="D23" i="4"/>
  <c r="D22" i="4"/>
  <c r="D21" i="4"/>
  <c r="C24" i="4"/>
  <c r="C23" i="4"/>
  <c r="C22" i="4"/>
  <c r="C21" i="4"/>
  <c r="D20" i="4"/>
  <c r="D19" i="4"/>
  <c r="D18" i="4"/>
  <c r="D17" i="4"/>
  <c r="C20" i="4"/>
  <c r="C19" i="4"/>
  <c r="C18" i="4"/>
  <c r="C17" i="4"/>
  <c r="A25" i="3" l="1"/>
  <c r="A93" i="3"/>
  <c r="A95" i="3"/>
  <c r="A96" i="3"/>
  <c r="A97" i="3"/>
  <c r="A136" i="3"/>
  <c r="A137" i="3"/>
  <c r="A147" i="3"/>
  <c r="A148" i="3"/>
  <c r="A165" i="3"/>
  <c r="A184" i="3"/>
  <c r="A194" i="3"/>
  <c r="A195" i="3"/>
  <c r="A196" i="3"/>
  <c r="A197" i="3"/>
  <c r="A312" i="3"/>
  <c r="A339" i="3"/>
  <c r="A343" i="3"/>
  <c r="A400" i="3"/>
  <c r="A401" i="3"/>
  <c r="A431" i="3"/>
  <c r="A432" i="3"/>
  <c r="A433" i="3"/>
  <c r="A434" i="3"/>
  <c r="A435" i="3"/>
  <c r="A436" i="3"/>
  <c r="A574" i="3"/>
  <c r="A575" i="3"/>
  <c r="A576" i="3"/>
  <c r="A615" i="3"/>
  <c r="A654" i="3"/>
  <c r="A655" i="3"/>
  <c r="A679" i="3"/>
  <c r="A680" i="3"/>
  <c r="A681" i="3"/>
  <c r="A682" i="3"/>
  <c r="A712" i="3"/>
  <c r="A717" i="3"/>
  <c r="A740" i="3"/>
  <c r="A735" i="3"/>
  <c r="A736" i="3"/>
  <c r="A737" i="3"/>
  <c r="A738" i="3"/>
  <c r="A739" i="3"/>
  <c r="A726" i="3"/>
  <c r="A727" i="3"/>
  <c r="A728" i="3"/>
  <c r="A729" i="3"/>
  <c r="A730" i="3"/>
  <c r="A731" i="3"/>
  <c r="A732" i="3"/>
  <c r="A733" i="3"/>
  <c r="A734" i="3"/>
  <c r="A833" i="3"/>
  <c r="A834" i="3"/>
  <c r="A835" i="3"/>
  <c r="I5" i="4" l="1"/>
  <c r="D4" i="4" l="1"/>
  <c r="C16" i="4" l="1"/>
  <c r="C15" i="4"/>
  <c r="C14" i="4"/>
  <c r="C13" i="4"/>
  <c r="C12" i="4"/>
  <c r="C11" i="4"/>
  <c r="C10" i="4"/>
  <c r="C9" i="4"/>
  <c r="C8" i="4"/>
  <c r="D16" i="4"/>
  <c r="D15" i="4"/>
  <c r="D14" i="4"/>
  <c r="D13" i="4"/>
  <c r="D12" i="4"/>
  <c r="D11" i="4"/>
  <c r="D10" i="4"/>
  <c r="D9" i="4"/>
  <c r="D8" i="4"/>
  <c r="D7" i="4"/>
  <c r="D6" i="4"/>
  <c r="D5" i="4"/>
  <c r="C7" i="4"/>
  <c r="C6" i="4"/>
  <c r="C5" i="4"/>
  <c r="C4" i="4"/>
  <c r="C25" i="4" s="1"/>
  <c r="D25" i="4" l="1"/>
  <c r="G4" i="4" s="1"/>
  <c r="F8" i="4"/>
  <c r="A44" i="3"/>
  <c r="G16" i="4" l="1"/>
  <c r="F4" i="4"/>
  <c r="G8" i="4"/>
  <c r="F9" i="4"/>
  <c r="F16" i="4"/>
  <c r="G9" i="4"/>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6" i="3"/>
  <c r="A647" i="3"/>
  <c r="A648" i="3"/>
  <c r="A649" i="3"/>
  <c r="A650" i="3"/>
  <c r="A651" i="3"/>
  <c r="A652" i="3"/>
  <c r="A653" i="3"/>
  <c r="A656" i="3"/>
  <c r="A657" i="3"/>
  <c r="A658" i="3"/>
  <c r="A659" i="3"/>
  <c r="A660" i="3"/>
  <c r="A661" i="3"/>
  <c r="A662" i="3"/>
  <c r="A663" i="3"/>
  <c r="A664" i="3"/>
  <c r="A665" i="3"/>
  <c r="A666" i="3"/>
  <c r="A667" i="3"/>
  <c r="A668" i="3"/>
  <c r="A669" i="3"/>
  <c r="A670" i="3"/>
  <c r="A671" i="3"/>
  <c r="A672" i="3"/>
  <c r="A673" i="3"/>
  <c r="A674" i="3"/>
  <c r="A675" i="3"/>
  <c r="A676" i="3"/>
  <c r="A677" i="3"/>
  <c r="A678"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3" i="3"/>
  <c r="A714" i="3"/>
  <c r="A715" i="3"/>
  <c r="A716" i="3"/>
  <c r="A718" i="3"/>
  <c r="A719" i="3"/>
  <c r="A720" i="3"/>
  <c r="A721" i="3"/>
  <c r="A722" i="3"/>
  <c r="A723" i="3"/>
  <c r="A724" i="3"/>
  <c r="A725"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6" i="3"/>
  <c r="A837" i="3"/>
  <c r="A838" i="3"/>
  <c r="A839" i="3"/>
  <c r="A840" i="3"/>
  <c r="A841" i="3"/>
  <c r="A842" i="3"/>
  <c r="A843" i="3"/>
  <c r="A844" i="3"/>
  <c r="A845" i="3"/>
  <c r="A846" i="3"/>
  <c r="A847" i="3"/>
  <c r="A848" i="3"/>
  <c r="A849" i="3"/>
  <c r="A850" i="3"/>
  <c r="A851" i="3"/>
  <c r="A852" i="3"/>
  <c r="A853" i="3"/>
  <c r="A854" i="3"/>
  <c r="A855" i="3"/>
  <c r="A856" i="3"/>
  <c r="A857" i="3"/>
  <c r="A398" i="3"/>
  <c r="A5" i="3" l="1"/>
  <c r="A6" i="3"/>
  <c r="A7" i="3"/>
  <c r="A8" i="3"/>
  <c r="A9" i="3"/>
  <c r="A10" i="3"/>
  <c r="A11" i="3"/>
  <c r="A12" i="3"/>
  <c r="A13" i="3"/>
  <c r="A14" i="3"/>
  <c r="A15" i="3"/>
  <c r="A16" i="3"/>
  <c r="A17" i="3"/>
  <c r="A18" i="3"/>
  <c r="A19" i="3"/>
  <c r="A20" i="3"/>
  <c r="A21" i="3"/>
  <c r="A22" i="3"/>
  <c r="A23" i="3"/>
  <c r="A24" i="3"/>
  <c r="A26" i="3"/>
  <c r="A27" i="3"/>
  <c r="A28" i="3"/>
  <c r="A29" i="3"/>
  <c r="A30" i="3"/>
  <c r="A31" i="3"/>
  <c r="A32" i="3"/>
  <c r="A33" i="3"/>
  <c r="A34" i="3"/>
  <c r="A35" i="3"/>
  <c r="A36" i="3"/>
  <c r="A37" i="3"/>
  <c r="A38" i="3"/>
  <c r="A39" i="3"/>
  <c r="A40" i="3"/>
  <c r="A41" i="3"/>
  <c r="A42" i="3"/>
  <c r="A43"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4"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8" i="3"/>
  <c r="A139" i="3"/>
  <c r="A140" i="3"/>
  <c r="A141" i="3"/>
  <c r="A142" i="3"/>
  <c r="A143" i="3"/>
  <c r="A144" i="3"/>
  <c r="A145" i="3"/>
  <c r="A146" i="3"/>
  <c r="A149" i="3"/>
  <c r="A150" i="3"/>
  <c r="A151" i="3"/>
  <c r="A152" i="3"/>
  <c r="A153" i="3"/>
  <c r="A154" i="3"/>
  <c r="A155" i="3"/>
  <c r="A156" i="3"/>
  <c r="A157" i="3"/>
  <c r="A158" i="3"/>
  <c r="A159" i="3"/>
  <c r="A160" i="3"/>
  <c r="A161" i="3"/>
  <c r="A162" i="3"/>
  <c r="A163" i="3"/>
  <c r="A164" i="3"/>
  <c r="A166" i="3"/>
  <c r="A167" i="3"/>
  <c r="A168" i="3"/>
  <c r="A169" i="3"/>
  <c r="A170" i="3"/>
  <c r="A171" i="3"/>
  <c r="A172" i="3"/>
  <c r="A173" i="3"/>
  <c r="A174" i="3"/>
  <c r="A175" i="3"/>
  <c r="A176" i="3"/>
  <c r="A177" i="3"/>
  <c r="A178" i="3"/>
  <c r="A179" i="3"/>
  <c r="A180" i="3"/>
  <c r="A181" i="3"/>
  <c r="A182" i="3"/>
  <c r="A183" i="3"/>
  <c r="A185" i="3"/>
  <c r="A186" i="3"/>
  <c r="A187" i="3"/>
  <c r="A188" i="3"/>
  <c r="A189" i="3"/>
  <c r="A190" i="3"/>
  <c r="A191" i="3"/>
  <c r="A192" i="3"/>
  <c r="A193"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1" i="3"/>
  <c r="A242" i="3"/>
  <c r="A243" i="3"/>
  <c r="A244" i="3"/>
  <c r="A245" i="3"/>
  <c r="A246" i="3"/>
  <c r="A247" i="3"/>
  <c r="A248" i="3"/>
  <c r="A249" i="3"/>
  <c r="A250" i="3"/>
  <c r="A251" i="3"/>
  <c r="A252" i="3"/>
  <c r="A253"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5" i="3"/>
  <c r="A286" i="3"/>
  <c r="A287" i="3"/>
  <c r="A288" i="3"/>
  <c r="A289" i="3"/>
  <c r="A290" i="3"/>
  <c r="A291" i="3"/>
  <c r="A293" i="3"/>
  <c r="A294" i="3"/>
  <c r="A295" i="3"/>
  <c r="A296" i="3"/>
  <c r="A297" i="3"/>
  <c r="A298" i="3"/>
  <c r="A299" i="3"/>
  <c r="A300" i="3"/>
  <c r="A301" i="3"/>
  <c r="A302" i="3"/>
  <c r="A303" i="3"/>
  <c r="A304" i="3"/>
  <c r="A305" i="3"/>
  <c r="A306" i="3"/>
  <c r="A307" i="3"/>
  <c r="A308" i="3"/>
  <c r="A309" i="3"/>
  <c r="A310" i="3"/>
  <c r="A311" i="3"/>
  <c r="A313" i="3"/>
  <c r="A314" i="3"/>
  <c r="A315" i="3"/>
  <c r="A316" i="3"/>
  <c r="A317" i="3"/>
  <c r="A318" i="3"/>
  <c r="A319" i="3"/>
  <c r="A320" i="3"/>
  <c r="A321" i="3"/>
  <c r="A322" i="3"/>
  <c r="A323" i="3"/>
  <c r="A324" i="3"/>
  <c r="A325" i="3"/>
  <c r="A326" i="3"/>
  <c r="A327" i="3"/>
  <c r="A329" i="3"/>
  <c r="A330" i="3"/>
  <c r="A331" i="3"/>
  <c r="A332" i="3"/>
  <c r="A333" i="3"/>
  <c r="A334" i="3"/>
  <c r="A335" i="3"/>
  <c r="A336" i="3"/>
  <c r="A337" i="3"/>
  <c r="A338" i="3"/>
  <c r="A340" i="3"/>
  <c r="A341" i="3"/>
  <c r="A342" i="3"/>
  <c r="A344" i="3"/>
  <c r="A345" i="3"/>
  <c r="A346" i="3"/>
  <c r="A347" i="3"/>
  <c r="A348" i="3"/>
  <c r="A349" i="3"/>
  <c r="A350" i="3"/>
  <c r="A351" i="3"/>
  <c r="A352" i="3"/>
  <c r="A353" i="3"/>
  <c r="A354" i="3"/>
  <c r="A355" i="3"/>
  <c r="A356" i="3"/>
  <c r="A357" i="3"/>
  <c r="A358" i="3"/>
  <c r="A359" i="3"/>
  <c r="A360" i="3"/>
  <c r="A361" i="3"/>
  <c r="A362" i="3"/>
  <c r="A363" i="3"/>
  <c r="A364" i="3"/>
  <c r="A366" i="3"/>
  <c r="A367" i="3"/>
  <c r="A368" i="3"/>
  <c r="A369" i="3"/>
  <c r="A370" i="3"/>
  <c r="A371" i="3"/>
  <c r="A372" i="3"/>
  <c r="A373" i="3"/>
  <c r="A374" i="3"/>
  <c r="A375" i="3"/>
  <c r="A376" i="3"/>
  <c r="A377" i="3"/>
  <c r="A378" i="3"/>
  <c r="A381" i="3"/>
  <c r="A382" i="3"/>
  <c r="A383" i="3"/>
  <c r="A384" i="3"/>
  <c r="A385" i="3"/>
  <c r="A386" i="3"/>
  <c r="A387" i="3"/>
  <c r="A388" i="3"/>
  <c r="A389" i="3"/>
  <c r="A392" i="3"/>
  <c r="A393" i="3"/>
  <c r="A394" i="3"/>
  <c r="A395" i="3"/>
  <c r="A396" i="3"/>
  <c r="A397" i="3"/>
  <c r="A399"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4" i="3"/>
  <c r="A505" i="3"/>
  <c r="A506" i="3"/>
  <c r="A507" i="3"/>
  <c r="A508" i="3"/>
  <c r="A509" i="3"/>
  <c r="A510" i="3"/>
  <c r="A511" i="3"/>
  <c r="A512" i="3"/>
  <c r="A4" i="3"/>
</calcChain>
</file>

<file path=xl/sharedStrings.xml><?xml version="1.0" encoding="utf-8"?>
<sst xmlns="http://schemas.openxmlformats.org/spreadsheetml/2006/main" count="2476" uniqueCount="993">
  <si>
    <t>T</t>
  </si>
  <si>
    <t>Ss</t>
  </si>
  <si>
    <t>S1</t>
  </si>
  <si>
    <t>S7</t>
  </si>
  <si>
    <t>S</t>
  </si>
  <si>
    <t>ss</t>
  </si>
  <si>
    <t>S10</t>
  </si>
  <si>
    <t>S12</t>
  </si>
  <si>
    <t>T/S1</t>
  </si>
  <si>
    <t>S6</t>
  </si>
  <si>
    <t>S9</t>
  </si>
  <si>
    <t>So…</t>
  </si>
  <si>
    <t>S14</t>
  </si>
  <si>
    <t>S2</t>
  </si>
  <si>
    <t>S4</t>
  </si>
  <si>
    <t>No. [some Ss are shaking their heads]</t>
  </si>
  <si>
    <t>Is it small?</t>
  </si>
  <si>
    <t>Yes.</t>
  </si>
  <si>
    <t>Is it a woodwind?</t>
  </si>
  <si>
    <t>No.</t>
  </si>
  <si>
    <t>Yes. [some Ss are nodding]</t>
  </si>
  <si>
    <t>It is, em, wooden?</t>
  </si>
  <si>
    <t>Is it the fiddle?</t>
  </si>
  <si>
    <t>all</t>
  </si>
  <si>
    <t>Is it big?</t>
  </si>
  <si>
    <t>Yes</t>
  </si>
  <si>
    <t>Is it woodwind?</t>
  </si>
  <si>
    <t>No. [shaking heads]</t>
  </si>
  <si>
    <t>Is it a Scottish instrument?</t>
  </si>
  <si>
    <t>Yes?</t>
  </si>
  <si>
    <t>It is stings?</t>
  </si>
  <si>
    <t>Eh, yes.</t>
  </si>
  <si>
    <t>[clapping]</t>
  </si>
  <si>
    <t>Does it have buttons down the other? [hand gesture] (tv/bE?)</t>
  </si>
  <si>
    <t>S11</t>
  </si>
  <si>
    <t>Because of the music playing, nearly no conversation is comprehensible on the video. You can see, that T and Ss are talking to another, but the topic is not identifiable. S14 asks T for a tissue.</t>
  </si>
  <si>
    <t>S13</t>
  </si>
  <si>
    <t>Alright, so if you can hurry that process up, please. (tvI!)</t>
  </si>
  <si>
    <t>again, conversation is not comprehensible. T seems to explain the next task already to S4 and S3.</t>
  </si>
  <si>
    <t>S0-2</t>
  </si>
  <si>
    <t>S3</t>
  </si>
  <si>
    <t>S7+8</t>
  </si>
  <si>
    <t>S0</t>
  </si>
  <si>
    <t>Yes, S8?</t>
  </si>
  <si>
    <t>T+Ss</t>
  </si>
  <si>
    <t>play music</t>
  </si>
  <si>
    <t>S5</t>
  </si>
  <si>
    <t>Ss+T</t>
  </si>
  <si>
    <t>[T leaves the piano and talks to S4 who plays the bass guitar]</t>
  </si>
  <si>
    <t>…two Fs, two Gs</t>
  </si>
  <si>
    <t>play music. T starts with introduction</t>
  </si>
  <si>
    <t>Now, what did you think, …</t>
  </si>
  <si>
    <r>
      <t>[</t>
    </r>
    <r>
      <rPr>
        <i/>
        <sz val="9"/>
        <rFont val="Courier New"/>
        <family val="3"/>
      </rPr>
      <t>incomprehensible</t>
    </r>
    <r>
      <rPr>
        <sz val="9"/>
        <rFont val="Courier New"/>
        <family val="3"/>
      </rPr>
      <t>]</t>
    </r>
  </si>
  <si>
    <r>
      <t>S13, could you finish your paper please. [</t>
    </r>
    <r>
      <rPr>
        <i/>
        <sz val="9"/>
        <rFont val="Courier New"/>
        <family val="3"/>
      </rPr>
      <t>incomprehensible</t>
    </r>
    <r>
      <rPr>
        <sz val="9"/>
        <rFont val="Courier New"/>
        <family val="3"/>
      </rPr>
      <t>]</t>
    </r>
  </si>
  <si>
    <r>
      <t>Right, S11, how are you getting on? Good. [S11 is not visible on video] Do you [</t>
    </r>
    <r>
      <rPr>
        <i/>
        <sz val="9"/>
        <rFont val="Courier New"/>
        <family val="3"/>
      </rPr>
      <t>incomprehensible</t>
    </r>
    <r>
      <rPr>
        <sz val="9"/>
        <rFont val="Courier New"/>
        <family val="3"/>
      </rPr>
      <t>] percussion, ok?</t>
    </r>
  </si>
  <si>
    <r>
      <t xml:space="preserve">[S2 answers </t>
    </r>
    <r>
      <rPr>
        <i/>
        <sz val="9"/>
        <rFont val="Courier New"/>
        <family val="3"/>
      </rPr>
      <t>incomprehensible</t>
    </r>
    <r>
      <rPr>
        <sz val="9"/>
        <rFont val="Courier New"/>
        <family val="3"/>
      </rPr>
      <t>.]</t>
    </r>
  </si>
  <si>
    <r>
      <t>There’s no [</t>
    </r>
    <r>
      <rPr>
        <i/>
        <sz val="9"/>
        <rFont val="Courier New"/>
        <family val="3"/>
      </rPr>
      <t>incomprehensible</t>
    </r>
    <r>
      <rPr>
        <sz val="9"/>
        <rFont val="Courier New"/>
        <family val="3"/>
      </rPr>
      <t>] Good. [</t>
    </r>
    <r>
      <rPr>
        <i/>
        <sz val="9"/>
        <rFont val="Courier New"/>
        <family val="3"/>
      </rPr>
      <t>incomprehensible</t>
    </r>
    <r>
      <rPr>
        <sz val="9"/>
        <rFont val="Courier New"/>
        <family val="3"/>
      </rPr>
      <t>] So what you need to do is to use your personal practice time more. (tvR!) A little less chat a little more practice and you can manage that. [</t>
    </r>
    <r>
      <rPr>
        <i/>
        <sz val="9"/>
        <rFont val="Courier New"/>
        <family val="3"/>
      </rPr>
      <t>incomprehensible</t>
    </r>
    <r>
      <rPr>
        <sz val="9"/>
        <rFont val="Courier New"/>
        <family val="3"/>
      </rPr>
      <t>] Good. You need the practise [</t>
    </r>
    <r>
      <rPr>
        <i/>
        <sz val="9"/>
        <rFont val="Courier New"/>
        <family val="3"/>
      </rPr>
      <t>incomprehensible</t>
    </r>
    <r>
      <rPr>
        <sz val="9"/>
        <rFont val="Courier New"/>
        <family val="3"/>
      </rPr>
      <t>]</t>
    </r>
  </si>
  <si>
    <t xml:space="preserve">[stop chatting] </t>
  </si>
  <si>
    <t>ssbR+</t>
  </si>
  <si>
    <t>tvE?</t>
  </si>
  <si>
    <t xml:space="preserve">…can we please have a look at the smart board? (tvI!) </t>
  </si>
  <si>
    <t>tvI!</t>
  </si>
  <si>
    <t xml:space="preserve">[S0 is entering the room] </t>
  </si>
  <si>
    <t xml:space="preserve">S0 </t>
  </si>
  <si>
    <t xml:space="preserve">[Ss are giggling and chatting] </t>
  </si>
  <si>
    <t>Alright. Around of applause for S.</t>
  </si>
  <si>
    <t>t</t>
  </si>
  <si>
    <t>s</t>
  </si>
  <si>
    <t>ssbE</t>
  </si>
  <si>
    <t>Is everybody clear with this instruction? (tvI?)</t>
  </si>
  <si>
    <t xml:space="preserve">Once you have done that with your partner, I would like you to transfer that information onto this worksheet. (tvI!) </t>
  </si>
  <si>
    <t xml:space="preserve">T </t>
  </si>
  <si>
    <t>Let’s have a look… Good… Fantastic. Very well done. (tvR+) Brilliant.</t>
  </si>
  <si>
    <t xml:space="preserve">Ok, second year we’ve had our first group to complete that challenge. </t>
  </si>
  <si>
    <t xml:space="preserve">Very well done. S1, S2, and S0. </t>
  </si>
  <si>
    <t xml:space="preserve">Can we now put our cards together in a nice neat pile please and put them back into your Polly pocket? </t>
  </si>
  <si>
    <t xml:space="preserve">[Ss start packing up the cards.] </t>
  </si>
  <si>
    <t xml:space="preserve">And we are going to move on to our next task which is recognising the Scottish dances by hearing them. </t>
  </si>
  <si>
    <t>[S13 puts his hand down, S7, S8 put hands up.]</t>
  </si>
  <si>
    <t>S8</t>
  </si>
  <si>
    <t>sbR+</t>
  </si>
  <si>
    <t>tvR+</t>
  </si>
  <si>
    <t>Alright, S4. How are you getting on? Are you alright? (tvI?)</t>
  </si>
  <si>
    <t>[incomprehensible]</t>
  </si>
  <si>
    <t xml:space="preserve">S? </t>
  </si>
  <si>
    <t xml:space="preserve">[S takes it.] </t>
  </si>
  <si>
    <t>sbIr.</t>
  </si>
  <si>
    <t>S(1)0</t>
  </si>
  <si>
    <r>
      <t>[</t>
    </r>
    <r>
      <rPr>
        <i/>
        <sz val="9"/>
        <rFont val="Courier New"/>
        <family val="3"/>
      </rPr>
      <t>incomprehensible</t>
    </r>
    <r>
      <rPr>
        <sz val="9"/>
        <rFont val="Courier New"/>
        <family val="3"/>
      </rPr>
      <t xml:space="preserve">; points on the keyboard] </t>
    </r>
  </si>
  <si>
    <t>[S14 leans over and pushes buttons to help.]</t>
  </si>
  <si>
    <t>sie kommen der Aufforderung nach, daher +</t>
  </si>
  <si>
    <t>tvI.</t>
  </si>
  <si>
    <t>A</t>
  </si>
  <si>
    <t>sbE</t>
  </si>
  <si>
    <t>tvR+.</t>
  </si>
  <si>
    <t>svR-</t>
  </si>
  <si>
    <t>tvR.</t>
  </si>
  <si>
    <t>tvE+</t>
  </si>
  <si>
    <t>tvI?</t>
  </si>
  <si>
    <t>ssvR.</t>
  </si>
  <si>
    <t>tvR=?</t>
  </si>
  <si>
    <t>svR.</t>
  </si>
  <si>
    <t>Die Wiederholung gibt zwar zunächst keine neue Infrmation, jedoch wird durch das Nachfragen klar, dass sie verstanden hat, dass "tired, cold" eine negatve Aussage bzgl des Gesundheitszustands bedeuten könnte und fragt nach</t>
  </si>
  <si>
    <t>eine subjektiv nicht schöne Antwort ist trotzdem nur eine Aussage</t>
  </si>
  <si>
    <t>tvE=+</t>
  </si>
  <si>
    <t>Wiederholung des Gesagten</t>
  </si>
  <si>
    <t>ssbR-</t>
  </si>
  <si>
    <t>tvR?</t>
  </si>
  <si>
    <t>svI?</t>
  </si>
  <si>
    <t>U</t>
  </si>
  <si>
    <t>Aktiv entfernt er sich aus dem Gespräch, gibt durch seine Reaktion jedoch zu erkennen, dass er verstanden hat, was T zuvor sagte.</t>
  </si>
  <si>
    <t>svR+</t>
  </si>
  <si>
    <t>Bezieht sich wieder auf Thema "fehlen von studends"</t>
  </si>
  <si>
    <t>tv</t>
  </si>
  <si>
    <t>tvE</t>
  </si>
  <si>
    <t>[students chatting]</t>
  </si>
  <si>
    <t>ssbIr.</t>
  </si>
  <si>
    <t>svR-!</t>
  </si>
  <si>
    <t>svE=</t>
  </si>
  <si>
    <t>[learning intentions are shown on whiteboard]</t>
  </si>
  <si>
    <t>vgl Zanden374</t>
  </si>
  <si>
    <t>tvE=</t>
  </si>
  <si>
    <t>geht es hier nun um das vorlesen oder um die learning intentions? Wenn um letzteres, dann ist der Sinn dahin</t>
  </si>
  <si>
    <t>tvIr.</t>
  </si>
  <si>
    <t>same as above</t>
  </si>
  <si>
    <t>tvR=.</t>
  </si>
  <si>
    <t>ssbE+</t>
  </si>
  <si>
    <t>ssvE</t>
  </si>
  <si>
    <t xml:space="preserve">ssvE/ssvIR. </t>
  </si>
  <si>
    <t>ssvE=</t>
  </si>
  <si>
    <t>fulfilment of request</t>
  </si>
  <si>
    <t>tvR=+</t>
  </si>
  <si>
    <t>But if she asks for a clue, …</t>
  </si>
  <si>
    <t>[goes to chair]</t>
  </si>
  <si>
    <t>tvR!</t>
  </si>
  <si>
    <t>ssvR=.</t>
  </si>
  <si>
    <t>tvbI?</t>
  </si>
  <si>
    <t>svE+</t>
  </si>
  <si>
    <t>svE</t>
  </si>
  <si>
    <t>tbI.</t>
  </si>
  <si>
    <t>svR?</t>
  </si>
  <si>
    <t>als Reaktion auf die Aufforderung der Lehrerin auch als (R) zu kenezeichnen</t>
  </si>
  <si>
    <t>ssvR-</t>
  </si>
  <si>
    <t>ssvR+</t>
  </si>
  <si>
    <t xml:space="preserve">Ist das nun immer eine neue initiative? </t>
  </si>
  <si>
    <t>suche nach dem glecihen begriff?</t>
  </si>
  <si>
    <t>u</t>
  </si>
  <si>
    <t>sbR.</t>
  </si>
  <si>
    <t>Anwort auf rhetorische Frage</t>
  </si>
  <si>
    <t>ssbR.</t>
  </si>
  <si>
    <t>tvR</t>
  </si>
  <si>
    <t>[turns around and looks to the whiteboard]</t>
  </si>
  <si>
    <t>kann auch als Reaktion auf das Handeln von S gesehen werden</t>
  </si>
  <si>
    <t>tbI!</t>
  </si>
  <si>
    <t>klatschen sie, weil T klatscht oder als ehrliche Reaktion auf das Handeln von S</t>
  </si>
  <si>
    <t>[S4 is entering the room.] (raction T at 137)</t>
  </si>
  <si>
    <t xml:space="preserve">[T puts next instrument on smart board.] </t>
  </si>
  <si>
    <t>Implizite Initiative???</t>
  </si>
  <si>
    <t>It is a string instrument?</t>
  </si>
  <si>
    <t>tssbR.</t>
  </si>
  <si>
    <r>
      <rPr>
        <sz val="9"/>
        <rFont val="Courier New"/>
        <family val="3"/>
      </rPr>
      <t>[clapping]</t>
    </r>
    <r>
      <rPr>
        <i/>
        <sz val="9"/>
        <rFont val="Courier New"/>
        <family val="3"/>
      </rPr>
      <t xml:space="preserve"> </t>
    </r>
  </si>
  <si>
    <t xml:space="preserve">tvI. </t>
  </si>
  <si>
    <t>[raises hand]</t>
  </si>
  <si>
    <t>sbR</t>
  </si>
  <si>
    <t>ssvR?</t>
  </si>
  <si>
    <t>dasanzeigene eines neuen gegenstands signalisiert auch das neue Ziel</t>
  </si>
  <si>
    <t>ab hier ist die Sequenz als Reaktion zu verstehen</t>
  </si>
  <si>
    <t xml:space="preserve">es könnten auch alles initiativen verstanden werden. </t>
  </si>
  <si>
    <t>Is it [..]  made of wood?</t>
  </si>
  <si>
    <t>Is it the harp?</t>
  </si>
  <si>
    <t>svR?/svIr.</t>
  </si>
  <si>
    <t>DB</t>
  </si>
  <si>
    <t xml:space="preserve">S is thinking about it. No. </t>
  </si>
  <si>
    <t>Anybody?</t>
  </si>
  <si>
    <t xml:space="preserve">tvR. </t>
  </si>
  <si>
    <t>tvbR?</t>
  </si>
  <si>
    <t>tvE.</t>
  </si>
  <si>
    <t xml:space="preserve">ssvR. </t>
  </si>
  <si>
    <t xml:space="preserve">Do you two mind working together? S? Yeah. Yes. Excellent. </t>
  </si>
  <si>
    <t>[Ss in the back row move closer to their partners and nod.]</t>
  </si>
  <si>
    <t>tbR!</t>
  </si>
  <si>
    <t>svI.</t>
  </si>
  <si>
    <r>
      <t xml:space="preserve">Bye bye. [S waves] </t>
    </r>
    <r>
      <rPr>
        <i/>
        <sz val="9"/>
        <rFont val="Courier New"/>
        <family val="3"/>
      </rPr>
      <t/>
    </r>
  </si>
  <si>
    <t>ssvE+</t>
  </si>
  <si>
    <t>sbE+</t>
  </si>
  <si>
    <t xml:space="preserve">diese Stellen sind monologisch nicht dialogisch angelegt. </t>
  </si>
  <si>
    <t>[works on task]</t>
  </si>
  <si>
    <t xml:space="preserve">sbIr. </t>
  </si>
  <si>
    <t>tvR+!</t>
  </si>
  <si>
    <t>tvI+</t>
  </si>
  <si>
    <t xml:space="preserve">[walks around the room] Do you need a pen or pencil? </t>
  </si>
  <si>
    <t>[S takes pencil.]</t>
  </si>
  <si>
    <t>tvR-?</t>
  </si>
  <si>
    <t xml:space="preserve">( ) </t>
  </si>
  <si>
    <t>tvR-!</t>
  </si>
  <si>
    <t>[working with sheets]</t>
  </si>
  <si>
    <t xml:space="preserve">sbR. </t>
  </si>
  <si>
    <t>tvR+?</t>
  </si>
  <si>
    <t xml:space="preserve">[Ss start turning cards over and mixing.] </t>
  </si>
  <si>
    <t>tvbI!</t>
  </si>
  <si>
    <t>So that’s it, S10. Turn them over, give them a good mix. (tvI! [T mimes mixing the cards.]</t>
  </si>
  <si>
    <t>da man nicht sehen kann, wie die ss arbeiten, kann eine bR auch nicht verifiziert werden</t>
  </si>
  <si>
    <t>[turning cards over]</t>
  </si>
  <si>
    <t>sbiR.</t>
  </si>
  <si>
    <t>Allright ist rhetorische Frage</t>
  </si>
  <si>
    <t>svR=?</t>
  </si>
  <si>
    <t>tvR=</t>
  </si>
  <si>
    <t>keine Verneinung der Auffordung sondern Aussage über den Karteninhalt</t>
  </si>
  <si>
    <t>svE+/svIr.</t>
  </si>
  <si>
    <t>(incomprehensible)</t>
  </si>
  <si>
    <t>(Can  I turn over?)</t>
  </si>
  <si>
    <t>Tt</t>
  </si>
  <si>
    <t>Was ist Lob?</t>
  </si>
  <si>
    <t>tmI.</t>
  </si>
  <si>
    <t xml:space="preserve">tvmI. </t>
  </si>
  <si>
    <t>sbmR+</t>
  </si>
  <si>
    <t xml:space="preserve">tvmIr. </t>
  </si>
  <si>
    <t>was ist das????</t>
  </si>
  <si>
    <t>ssbR+/-</t>
  </si>
  <si>
    <t>Put your hands up if you got strathspey.  Hands down. Well done.</t>
  </si>
  <si>
    <t>[all Ss, except S7+8, put hands up.]</t>
  </si>
  <si>
    <t>Put your hands [up if we got waltz. ]</t>
  </si>
  <si>
    <t>ssbR.+</t>
  </si>
  <si>
    <t>tvR=+/E</t>
  </si>
  <si>
    <t xml:space="preserve">ist es e weil keine neue Information hinzukommt? </t>
  </si>
  <si>
    <t>Was sind die ständigen Lehrerwiederholungen??? Hinweise in Linell??</t>
  </si>
  <si>
    <t>svmR.</t>
  </si>
  <si>
    <t>tvmR=.</t>
  </si>
  <si>
    <t xml:space="preserve">svR. </t>
  </si>
  <si>
    <t>svR</t>
  </si>
  <si>
    <t>[Ss start moving]</t>
  </si>
  <si>
    <t>( )</t>
  </si>
  <si>
    <t>[raise hand]</t>
  </si>
  <si>
    <t>sbI.</t>
  </si>
  <si>
    <t>svI()</t>
  </si>
  <si>
    <t>tssmI.</t>
  </si>
  <si>
    <t>tvR-.</t>
  </si>
  <si>
    <t>warum macht sie dort E?</t>
  </si>
  <si>
    <t xml:space="preserve">svI. </t>
  </si>
  <si>
    <t>tvE=?</t>
  </si>
  <si>
    <t>keien Aufforderung sondern Ansage</t>
  </si>
  <si>
    <t>smR./smIr.</t>
  </si>
  <si>
    <t>tmR.</t>
  </si>
  <si>
    <t>würde ich unter musikalischer antwort kodieren</t>
  </si>
  <si>
    <t>[plays without headphone]</t>
  </si>
  <si>
    <t>smIr.</t>
  </si>
  <si>
    <t>sbR-</t>
  </si>
  <si>
    <t>smR+</t>
  </si>
  <si>
    <t>[no reaction]</t>
  </si>
  <si>
    <t>t wertet das als ein Ja</t>
  </si>
  <si>
    <t>hmmm alles responses oder eine anderes thema zwischendurch?</t>
  </si>
  <si>
    <t>tbR+</t>
  </si>
  <si>
    <t>svEü</t>
  </si>
  <si>
    <t>svR!</t>
  </si>
  <si>
    <t>tvI+.</t>
  </si>
  <si>
    <t>tvr?</t>
  </si>
  <si>
    <t>ssbR?</t>
  </si>
  <si>
    <t>tvI+!</t>
  </si>
  <si>
    <t>tvR-</t>
  </si>
  <si>
    <t xml:space="preserve">tvI? </t>
  </si>
  <si>
    <t>ja nein fragen sind scheiße, weil es schwierig ist aus ihnen ein geteiltes verständnis aufzubauen</t>
  </si>
  <si>
    <t>???</t>
  </si>
  <si>
    <t xml:space="preserve">Well, let’s give ourselves a good comment about what we think we did well. </t>
  </si>
  <si>
    <t xml:space="preserve">What do you think? </t>
  </si>
  <si>
    <t>tbR?</t>
  </si>
  <si>
    <t>Codes</t>
  </si>
  <si>
    <t>time</t>
  </si>
  <si>
    <t>agent</t>
  </si>
  <si>
    <t>action</t>
  </si>
  <si>
    <t>no.</t>
  </si>
  <si>
    <t xml:space="preserve">Right guys, if you can have a wee seat and get all jackets and tops off. </t>
  </si>
  <si>
    <t>S1, do you mind going to Mr. X to bring him this form, he’ll understand. He’s got something, alright.</t>
  </si>
  <si>
    <t xml:space="preserve">S7, I like the new look! </t>
  </si>
  <si>
    <t xml:space="preserve">[girls start giggling] </t>
  </si>
  <si>
    <t xml:space="preserve">Looks so different with your hair straight. You do suit it. Make you look so different. </t>
  </si>
  <si>
    <t xml:space="preserve">No. [giggle] </t>
  </si>
  <si>
    <t xml:space="preserve">Right. You make sure that your bags are on the floor and that your jackets are off please. </t>
  </si>
  <si>
    <t xml:space="preserve">And I can see that nobody is sitting so I need to ask anybody to turn to their right. </t>
  </si>
  <si>
    <t xml:space="preserve">[no reaction] </t>
  </si>
  <si>
    <t xml:space="preserve">That’s brilliant. </t>
  </si>
  <si>
    <t xml:space="preserve">How are we feeling this morning? </t>
  </si>
  <si>
    <t xml:space="preserve">Tired… Cold. </t>
  </si>
  <si>
    <t>ssvR+/-</t>
  </si>
  <si>
    <t>teacher</t>
  </si>
  <si>
    <t>students</t>
  </si>
  <si>
    <t>I</t>
  </si>
  <si>
    <t>I.</t>
  </si>
  <si>
    <t>I?</t>
  </si>
  <si>
    <t>I!</t>
  </si>
  <si>
    <t>Ir</t>
  </si>
  <si>
    <t>R</t>
  </si>
  <si>
    <t>R.</t>
  </si>
  <si>
    <t>R+</t>
  </si>
  <si>
    <t>R-</t>
  </si>
  <si>
    <t>R=</t>
  </si>
  <si>
    <t>R!</t>
  </si>
  <si>
    <t>R?</t>
  </si>
  <si>
    <t>E</t>
  </si>
  <si>
    <t>Durchschnittliche Anzahl an Wörtern pro Code</t>
  </si>
  <si>
    <t>codes</t>
  </si>
  <si>
    <t>tmi!</t>
  </si>
  <si>
    <t xml:space="preserve">tbI. </t>
  </si>
  <si>
    <t>würde erst elaboriert werden, wenn er es tasächlich übt.. Oder?</t>
  </si>
  <si>
    <t xml:space="preserve"> </t>
  </si>
  <si>
    <t xml:space="preserve">ssbR. </t>
  </si>
  <si>
    <t>E.</t>
  </si>
  <si>
    <t>E=</t>
  </si>
  <si>
    <t>E-</t>
  </si>
  <si>
    <t>E?</t>
  </si>
  <si>
    <t>E+</t>
  </si>
  <si>
    <t>v</t>
  </si>
  <si>
    <t>b</t>
  </si>
  <si>
    <t>m</t>
  </si>
  <si>
    <t xml:space="preserve">[that are already in the room, are taking their jackets off.] </t>
  </si>
  <si>
    <t>[stands up and leaves the room]</t>
  </si>
  <si>
    <t>Take off your jackets and uniform tops please and make sure that your bags are on the floor.</t>
  </si>
  <si>
    <t>[that just entered the room in the last minute, start to take their jackets off.]</t>
  </si>
  <si>
    <t>I like that you can use it as a disguise.  [T walks towards girls and lifts her hands.] “She was curly haired, it wasn’t me.”</t>
  </si>
  <si>
    <t xml:space="preserve">Tired? Cold?  Are we good though? </t>
  </si>
  <si>
    <t>I have sore throat.</t>
  </si>
  <si>
    <t>You’ve got a cold…?  Good.</t>
  </si>
  <si>
    <t>Okay, now I can see that we’re missing quite a number of people.</t>
  </si>
  <si>
    <t xml:space="preserve">Does anybody know if there’s a bus late today? </t>
  </si>
  <si>
    <t xml:space="preserve">[Ss shake their heads] </t>
  </si>
  <si>
    <t xml:space="preserve">No? </t>
  </si>
  <si>
    <t xml:space="preserve">I came here by bus – Maybe they’re just walking. </t>
  </si>
  <si>
    <t xml:space="preserve">Miss, is that camera recording in there? </t>
  </si>
  <si>
    <t xml:space="preserve">It’s. Yeah. </t>
  </si>
  <si>
    <t>Hey there.</t>
  </si>
  <si>
    <t>Its em. Is the traffic bound?</t>
  </si>
  <si>
    <t>[simultaneously] Yeah. No. – I don’t know.</t>
  </si>
  <si>
    <t>I think it’s just people being a bit slow.</t>
  </si>
  <si>
    <r>
      <t>Probably. It’s S, S, S. – [</t>
    </r>
    <r>
      <rPr>
        <i/>
        <sz val="9"/>
        <rFont val="Courier New"/>
        <family val="3"/>
      </rPr>
      <t>incomprehensible</t>
    </r>
    <r>
      <rPr>
        <sz val="9"/>
        <rFont val="Courier New"/>
        <family val="3"/>
      </rPr>
      <t xml:space="preserve">] is just at home. It’s, eh, so she can hear her. – I’m so … </t>
    </r>
  </si>
  <si>
    <t xml:space="preserve">Good. Not so great... </t>
  </si>
  <si>
    <t xml:space="preserve">Well, while we’re waiting for, em, people to arrive can we please… </t>
  </si>
  <si>
    <t xml:space="preserve">Sssssshhh! </t>
  </si>
  <si>
    <t>hank you, S6</t>
  </si>
  <si>
    <t>Now, what does it say that we are going to be looking at today?</t>
  </si>
  <si>
    <t xml:space="preserve">What are our learning intentions? </t>
  </si>
  <si>
    <t>Who would like to read, the first one?</t>
  </si>
  <si>
    <t xml:space="preserve">Go for it, S10. </t>
  </si>
  <si>
    <t xml:space="preserve">Recap Scottish Instruments. </t>
  </si>
  <si>
    <t xml:space="preserve">Recap Scottish Instruments absolutely correct. </t>
  </si>
  <si>
    <t xml:space="preserve">Would you like to read out the second one? </t>
  </si>
  <si>
    <t xml:space="preserve">Be able to re…recognise Scottish dances. </t>
  </si>
  <si>
    <t xml:space="preserve">Be able to recognise Scottish dances.  </t>
  </si>
  <si>
    <t xml:space="preserve">And that’s part of our homework. </t>
  </si>
  <si>
    <t xml:space="preserve">And would you, right S6, would you like to read the last learning intention? </t>
  </si>
  <si>
    <t xml:space="preserve">[T stands in the way of S1, who just entered the room.] sorry S1, thank you.  </t>
  </si>
  <si>
    <t xml:space="preserve">[S1 walks strait to his chair.] </t>
  </si>
  <si>
    <t xml:space="preserve">Perform Braveheart confidently. </t>
  </si>
  <si>
    <t xml:space="preserve">Now, how do we know that we have been successful with our learning intentions? </t>
  </si>
  <si>
    <t xml:space="preserve">What’s our success criteria?  </t>
  </si>
  <si>
    <t xml:space="preserve">Do you read out one of them? </t>
  </si>
  <si>
    <t xml:space="preserve">I can identify features of music. </t>
  </si>
  <si>
    <t xml:space="preserve">I can identify features of the music.  </t>
  </si>
  <si>
    <t xml:space="preserve">Go for it, S9. </t>
  </si>
  <si>
    <t xml:space="preserve">What else will tell us that we have been successful?  </t>
  </si>
  <si>
    <t xml:space="preserve">I can distinguish between Scottish dances. </t>
  </si>
  <si>
    <t xml:space="preserve">I can distinguish between Scottish dances meaning that you’ll be able to tell them apart.  </t>
  </si>
  <si>
    <t xml:space="preserve">And what about our last one?  </t>
  </si>
  <si>
    <t xml:space="preserve">Go for it, S7. </t>
  </si>
  <si>
    <t xml:space="preserve">I can perform in a whole class performance of Braveheart. </t>
  </si>
  <si>
    <t xml:space="preserve">I can perform in a whole class performance of Braveheart and that’s what we’re going to be looking at towards the second part of our lesson. </t>
  </si>
  <si>
    <t xml:space="preserve">Now, before I get started, I would like to take the register.  </t>
  </si>
  <si>
    <t xml:space="preserve">While I’m taking the register, I’d like you to have a think about those learning intentions and about that success criteria and where you can contribute to that. </t>
  </si>
  <si>
    <t xml:space="preserve">[Ss nod.]  </t>
  </si>
  <si>
    <t xml:space="preserve">Alright, is everybody clear with that? </t>
  </si>
  <si>
    <t xml:space="preserve">Fantastic. </t>
  </si>
  <si>
    <t>[takes register]</t>
  </si>
  <si>
    <t xml:space="preserve">Right, who can tell me what our first learning intention was again? </t>
  </si>
  <si>
    <t xml:space="preserve">Pardon? </t>
  </si>
  <si>
    <r>
      <t xml:space="preserve">[Ss are mumbling something </t>
    </r>
    <r>
      <rPr>
        <i/>
        <sz val="9"/>
        <rFont val="Courier New"/>
        <family val="3"/>
      </rPr>
      <t>incomprehensible</t>
    </r>
    <r>
      <rPr>
        <sz val="9"/>
        <rFont val="Courier New"/>
        <family val="3"/>
      </rPr>
      <t xml:space="preserve">.]  </t>
    </r>
  </si>
  <si>
    <t xml:space="preserve">Absolutely.  </t>
  </si>
  <si>
    <t xml:space="preserve">So therefore, S2, would you like to come at the front please?   </t>
  </si>
  <si>
    <t xml:space="preserve">[S stands up and goes to the front] </t>
  </si>
  <si>
    <t xml:space="preserve">What are we going to play? </t>
  </si>
  <si>
    <t xml:space="preserve">Oh, Guessing the instruments. </t>
  </si>
  <si>
    <t xml:space="preserve">The Guessing game: Musical charades.  </t>
  </si>
  <si>
    <t xml:space="preserve">Now, if S2 asks for a clue, what are you allowed to do? </t>
  </si>
  <si>
    <t xml:space="preserve">Yes or no-answers. </t>
  </si>
  <si>
    <t xml:space="preserve">Well, yes or no. That’s correct.  That’s what she asks for questions. </t>
  </si>
  <si>
    <t xml:space="preserve">in you come S0, </t>
  </si>
  <si>
    <t xml:space="preserve">…what can you do?  </t>
  </si>
  <si>
    <t xml:space="preserve">You can act – [makes hand movement]  </t>
  </si>
  <si>
    <t xml:space="preserve">Act out </t>
  </si>
  <si>
    <t xml:space="preserve">out how to play the instrument. </t>
  </si>
  <si>
    <t xml:space="preserve">S14, if you’d like to come and have a seat. </t>
  </si>
  <si>
    <t xml:space="preserve">Is everything alright? </t>
  </si>
  <si>
    <t xml:space="preserve">Yes. </t>
  </si>
  <si>
    <t xml:space="preserve">Running late? </t>
  </si>
  <si>
    <t>Mh.</t>
  </si>
  <si>
    <t>Okay. Alright, S2. Your first instrument.</t>
  </si>
  <si>
    <t xml:space="preserve">[T puts the first instrument up on the smart board] </t>
  </si>
  <si>
    <t xml:space="preserve">Right, if you want to start asking your questions. </t>
  </si>
  <si>
    <t xml:space="preserve">Is it in the string family? </t>
  </si>
  <si>
    <t xml:space="preserve">Is it in the woodwind family? </t>
  </si>
  <si>
    <t xml:space="preserve">Em. Is it a Scottish Instrument? </t>
  </si>
  <si>
    <t>Oh, em, is it … is it loud?</t>
  </si>
  <si>
    <t>Oh. Mhmh. Does it have a bag?</t>
  </si>
  <si>
    <t>[S draws a bag in the air next to her body]</t>
  </si>
  <si>
    <t>[giggle]</t>
  </si>
  <si>
    <t xml:space="preserve"> Yes. </t>
  </si>
  <si>
    <t>Before you say what it is, just for comedy value: Do you need a clue?</t>
  </si>
  <si>
    <t xml:space="preserve">I think, you might need a clue. </t>
  </si>
  <si>
    <t xml:space="preserve">Do you need a clue? </t>
  </si>
  <si>
    <t>Yeah.</t>
  </si>
  <si>
    <t>What’s your clue?</t>
  </si>
  <si>
    <t xml:space="preserve">[mixed sounds, imitating bag pipes, giggling.] </t>
  </si>
  <si>
    <t xml:space="preserve">Not sure, what they are playing, S2? </t>
  </si>
  <si>
    <t xml:space="preserve">S4 is thinking, we’re playing a balloon. </t>
  </si>
  <si>
    <t xml:space="preserve">What do we think they’re all playing? </t>
  </si>
  <si>
    <t xml:space="preserve">Bag pipes </t>
  </si>
  <si>
    <t xml:space="preserve">Is it bag pipes? </t>
  </si>
  <si>
    <t xml:space="preserve">Yeah. </t>
  </si>
  <si>
    <t xml:space="preserve">Yes, it is. </t>
  </si>
  <si>
    <t xml:space="preserve">Turn around to have a look. </t>
  </si>
  <si>
    <t>Well done, S2.</t>
  </si>
  <si>
    <t>[T starts clapping]</t>
  </si>
  <si>
    <t>[Ss join in]</t>
  </si>
  <si>
    <t xml:space="preserve">S4, is everything ok? [to S4, that entered the room late.] </t>
  </si>
  <si>
    <t xml:space="preserve">Good. </t>
  </si>
  <si>
    <t xml:space="preserve">Right, ah the next person out is S1. Would you like to take it to the floor? </t>
  </si>
  <si>
    <t xml:space="preserve">[S1 walks to the front]  </t>
  </si>
  <si>
    <t xml:space="preserve">Ready? </t>
  </si>
  <si>
    <t xml:space="preserve">Is it big? </t>
  </si>
  <si>
    <t>Well, done S1.</t>
  </si>
  <si>
    <t xml:space="preserve">ok, now. S and S aren’t here. </t>
  </si>
  <si>
    <t xml:space="preserve">Is there anyone who would like to give it a go? </t>
  </si>
  <si>
    <t xml:space="preserve">Two more instruments to try.  </t>
  </si>
  <si>
    <t xml:space="preserve">Right, S10, come and take the floor.  </t>
  </si>
  <si>
    <t xml:space="preserve">The floor is yours.  </t>
  </si>
  <si>
    <t>[S10 stands up and walks to the front]</t>
  </si>
  <si>
    <t xml:space="preserve">[T puts next instrument on smart board] </t>
  </si>
  <si>
    <t xml:space="preserve">You’re ready? </t>
  </si>
  <si>
    <t xml:space="preserve">Mhm. </t>
  </si>
  <si>
    <t>Is it up?</t>
  </si>
  <si>
    <t xml:space="preserve">What’s the word we use? </t>
  </si>
  <si>
    <t xml:space="preserve">Clársach. </t>
  </si>
  <si>
    <t xml:space="preserve">Clársach.  </t>
  </si>
  <si>
    <t xml:space="preserve">Well done.  </t>
  </si>
  <si>
    <t xml:space="preserve">And we have got one more instrument. </t>
  </si>
  <si>
    <t xml:space="preserve">Would anybody like to come out?  </t>
  </si>
  <si>
    <t xml:space="preserve">S </t>
  </si>
  <si>
    <t xml:space="preserve">S, do you want to have a wee go? </t>
  </si>
  <si>
    <t xml:space="preserve">[giggle] </t>
  </si>
  <si>
    <t xml:space="preserve">Well, in that case, I’ll guess. </t>
  </si>
  <si>
    <t>S1, you put the mouse.</t>
  </si>
  <si>
    <t xml:space="preserve">I can’t remember what instrument it is. Is it up? </t>
  </si>
  <si>
    <t xml:space="preserve">Ok. Is it a woodwind instrument? </t>
  </si>
  <si>
    <t xml:space="preserve">No. </t>
  </si>
  <si>
    <t xml:space="preserve">Is it a brass instrument? </t>
  </si>
  <si>
    <t>Is it a percussion instrument?</t>
  </si>
  <si>
    <t>Yes. Do I shake it?</t>
  </si>
  <si>
    <t>Do I scrape it? [pantomimes scraping]</t>
  </si>
  <si>
    <t>Do I strike it? [pantomimes striking]</t>
  </si>
  <si>
    <t>I don’t have to shake, scrape or strike.</t>
  </si>
  <si>
    <t xml:space="preserve">I thought that was the definition of percussions, no?   </t>
  </si>
  <si>
    <t>I will have to ask for a clue.</t>
  </si>
  <si>
    <t xml:space="preserve">How do you play it? </t>
  </si>
  <si>
    <t>[acting out an accordion. Some noises]</t>
  </si>
  <si>
    <t>Alright. Ok. Does it have a keyboard on one side? [hand gesture]</t>
  </si>
  <si>
    <t>Is its nickname the squeeze box?</t>
  </si>
  <si>
    <t xml:space="preserve">So therefore, it’s the [gesture open hands] </t>
  </si>
  <si>
    <t xml:space="preserve">Accordion. </t>
  </si>
  <si>
    <t xml:space="preserve">Well done. Ok. </t>
  </si>
  <si>
    <t xml:space="preserve">[clapping] </t>
  </si>
  <si>
    <t xml:space="preserve">Thank you. </t>
  </si>
  <si>
    <t xml:space="preserve">[Ss stop clapping] </t>
  </si>
  <si>
    <t xml:space="preserve">Ok, now, the accordion isn’t actually classified as a percussion instrument. It fills with air in order to create a sound, so therefore, what family would we like to put it in? </t>
  </si>
  <si>
    <t xml:space="preserve">Woodwind. </t>
  </si>
  <si>
    <t xml:space="preserve">We’d like to put it in the woodwind family. ust because of the definition. Of how it is made as it requires air. </t>
  </si>
  <si>
    <t xml:space="preserve">Ok, now. I now refer back to our learning intentions for today. We’re now going to look at the being able to recognise Scottish dances. (tvI.) Now, for this exercise I would like you to work in pairs. (tvI.) So, can we just work in the pairs that we’re near for the time being? </t>
  </si>
  <si>
    <t xml:space="preserve">So, S1 and S2, would you mind working together? </t>
  </si>
  <si>
    <t>S1, you could move up a seat, that would be great.</t>
  </si>
  <si>
    <t>[S1 moves up a seat.]</t>
  </si>
  <si>
    <t xml:space="preserve">[S11-13 move closely together.] </t>
  </si>
  <si>
    <t xml:space="preserve">Now, I can see that you three are not one into butchs. </t>
  </si>
  <si>
    <t xml:space="preserve">Maybe S14, you can move up and work as a four. </t>
  </si>
  <si>
    <t xml:space="preserve">[S stands up to change the seat.] </t>
  </si>
  <si>
    <t xml:space="preserve">Actually S11, come around and the [incomprehensible] too, because you’re going to be writing. </t>
  </si>
  <si>
    <t xml:space="preserve">[T points with the finger at the empty seat.] </t>
  </si>
  <si>
    <t>[protest]</t>
  </si>
  <si>
    <t xml:space="preserve">Well, you’re going to be writing and I’ve got enough cards. </t>
  </si>
  <si>
    <t xml:space="preserve"> I’ve got enough cards for this game.  moving. </t>
  </si>
  <si>
    <t xml:space="preserve">So, come around. </t>
  </si>
  <si>
    <t xml:space="preserve">[S stands up and walks to his new seat.]  </t>
  </si>
  <si>
    <t xml:space="preserve">That’s it.  It saves S </t>
  </si>
  <si>
    <t xml:space="preserve">giggle </t>
  </si>
  <si>
    <t xml:space="preserve">You can still work as a four, but I’d rather do this exercise as a two. </t>
  </si>
  <si>
    <t xml:space="preserve">Ok. In front of you I am putting some cards.  </t>
  </si>
  <si>
    <t xml:space="preserve">[T walks through classroom and distributes cards.]  </t>
  </si>
  <si>
    <t xml:space="preserve">Now, one of the cards has a dance. One of the cards has a tempo marking. One of the cards has beats in a bar. [T has finished and walks back to the front of the classroom] And one of the cards has what you can say in time with the music.  </t>
  </si>
  <si>
    <t xml:space="preserve">[T takes cards out of her own bag.]  </t>
  </si>
  <si>
    <t xml:space="preserve">Now, don’t give anything away just now, but just take the cards out and have a wee look. </t>
  </si>
  <si>
    <t xml:space="preserve">[Ss take the cards out.] </t>
  </si>
  <si>
    <t>[T holds card up in the air.] You can see that on one side it will say dance and then it will say what that dance is.  [T holds the next card up.] On one side it will say tempo and it will give you a tempo marking.  [T holds the next card up.] On one side it will say in time with the music and what you can say in time with the music whether it will be “dedum” because of the Scottish snap, whether it be “a running reel”, whether it be “one-two-three”, whether “jiggetee- jiggetee”. And then we also have how many beats are in the bar [T holds card up], whether there are four beats in a bar, two beats in a bar and so on.</t>
  </si>
  <si>
    <t xml:space="preserve">[S enters the room] </t>
  </si>
  <si>
    <t>What your task is, – in you come S0  –</t>
  </si>
  <si>
    <t xml:space="preserve">what your task is, with your partner and as S0 has just arrived, you can sit next to S1 and S. If you could be pretty quick about it that would be even better.  </t>
  </si>
  <si>
    <t xml:space="preserve">[Ss giggle] </t>
  </si>
  <si>
    <t xml:space="preserve">As I would like you to partner up the dance to the correct time signature to the correct tempo what you can say in times with the music.  </t>
  </si>
  <si>
    <t xml:space="preserve">[T shows worksheet to Ss]  </t>
  </si>
  <si>
    <t xml:space="preserve">Because, once we’ve done it, I am going to be playing five dances to you and I want you to write down what dances you are hearing.  </t>
  </si>
  <si>
    <t xml:space="preserve">[Ss still unpacking the cards] </t>
  </si>
  <si>
    <t xml:space="preserve">Yeah. Yes. </t>
  </si>
  <si>
    <t xml:space="preserve">S0, I know, you’ve just arrived. Do you understand what we’re doing? </t>
  </si>
  <si>
    <t xml:space="preserve">[S0 nods]  </t>
  </si>
  <si>
    <t xml:space="preserve">Wonderful. </t>
  </si>
  <si>
    <t xml:space="preserve">Right. I’m going to hand out your worksheets.  </t>
  </si>
  <si>
    <t xml:space="preserve">If anybody needs a pen or a pencil, I will come around with that in a moment.  </t>
  </si>
  <si>
    <t xml:space="preserve">I’m also going to play some Scottish music while you’re working that out.  </t>
  </si>
  <si>
    <t xml:space="preserve">Right. Get started.  </t>
  </si>
  <si>
    <t xml:space="preserve">[Ss start chattering] </t>
  </si>
  <si>
    <t>[T hands out worksheets] S14, try and put your cards in the middle, so that S11 can see them as well. Alright. Lots of writing to do. Ok.</t>
  </si>
  <si>
    <t xml:space="preserve">Alright. S13, can we help S12 here with the cards.  </t>
  </si>
  <si>
    <t xml:space="preserve">I can see that S12 is gone for a colour coordinate approach and I like that, can you give him a hand? </t>
  </si>
  <si>
    <t xml:space="preserve">[S13 turns towards S12] </t>
  </si>
  <si>
    <t xml:space="preserve">You married them all up?  </t>
  </si>
  <si>
    <t xml:space="preserve">[to S4 and S3] Quick you, well done.  </t>
  </si>
  <si>
    <t xml:space="preserve">You can now fill out your worksheet.  </t>
  </si>
  <si>
    <t xml:space="preserve">[S4 and S3 take worksheets.] </t>
  </si>
  <si>
    <t xml:space="preserve">[S13 is staring at the camera] </t>
  </si>
  <si>
    <t xml:space="preserve">S13, how are you getting on here? </t>
  </si>
  <si>
    <r>
      <t xml:space="preserve">[points at the smart board and says something </t>
    </r>
    <r>
      <rPr>
        <i/>
        <sz val="9"/>
        <rFont val="Courier New"/>
        <family val="3"/>
      </rPr>
      <t>incomprehensible</t>
    </r>
    <r>
      <rPr>
        <sz val="9"/>
        <rFont val="Courier New"/>
        <family val="3"/>
      </rPr>
      <t xml:space="preserve">] </t>
    </r>
  </si>
  <si>
    <t>No, you need to fill out this table for the dances… let’s have a look. That looks brilliant to me apart from this.</t>
  </si>
  <si>
    <t>Reconsider these two-time signatures. Remember, I would consider those two, what do you think, S13?</t>
  </si>
  <si>
    <t xml:space="preserve">Are you helping S12 out here?  </t>
  </si>
  <si>
    <t xml:space="preserve">Is S13 being a good help?  </t>
  </si>
  <si>
    <t xml:space="preserve">Could he be doing a little bit more you think?  </t>
  </si>
  <si>
    <t xml:space="preserve">[S12 nods]  </t>
  </si>
  <si>
    <t xml:space="preserve">Yes, I think so too, S13. </t>
  </si>
  <si>
    <t xml:space="preserve">So, I would reconsider the time signature with the jig: jiggetee, jiggetee, 1,2,3,4,5,6; 1,2,3,4,5,6, jiggetee, jiggetee, jiggetee, jiggetee in time with the music. Ok, so really consider that. </t>
  </si>
  <si>
    <t xml:space="preserve">Whereas a running reel, a running reel, a 1, 2, 3, 4; 1,2,3,4. Alright, so I would consider that. </t>
  </si>
  <si>
    <t xml:space="preserve">S13 you know, what you’ve got to do. </t>
  </si>
  <si>
    <t xml:space="preserve">[S13 nods] </t>
  </si>
  <si>
    <t>Well, you have to fill in your own worksheet.  Thanks, S13.</t>
  </si>
  <si>
    <t xml:space="preserve">Good, right.  </t>
  </si>
  <si>
    <t xml:space="preserve">This is looking very good, second years.  </t>
  </si>
  <si>
    <t xml:space="preserve">So, we can now transfer this information on to our table.  </t>
  </si>
  <si>
    <t xml:space="preserve">Before we have our listening to the dances and having to recognise them in a quiz format. And I will put you another clip.  </t>
  </si>
  <si>
    <t xml:space="preserve">[T starts the new clip] </t>
  </si>
  <si>
    <t xml:space="preserve">That’s a waltz. </t>
  </si>
  <si>
    <t xml:space="preserve">It is, well spotted.  And why is it a Waltz? </t>
  </si>
  <si>
    <t xml:space="preserve">1-2-3. Good for you. </t>
  </si>
  <si>
    <t xml:space="preserve">For those of you that already finished transferring your information onto the table: If you turn your cards over it can then transfer into a game.  </t>
  </si>
  <si>
    <t xml:space="preserve">[T makes gesture with hands, signalling turning over.]  </t>
  </si>
  <si>
    <t xml:space="preserve">You need to try and match your dance to what you can say in time with your music, to the beats in the bar, to the tempo.  Like a game of pairs.  Except you’re trying to match four cards.  So, that makes it a little bit trickier. </t>
  </si>
  <si>
    <t xml:space="preserve">That’s it, a good mix. </t>
  </si>
  <si>
    <t xml:space="preserve">[To S 12-S14] You’ve got it? Now, you’ve finished your table? You’ve still got one more dance to write in. </t>
  </si>
  <si>
    <t xml:space="preserve">[S14 takes his worksheet]  </t>
  </si>
  <si>
    <t xml:space="preserve">One more dance to write in.  </t>
  </si>
  <si>
    <t xml:space="preserve">Still got Waltz to write in.  </t>
  </si>
  <si>
    <t xml:space="preserve">Ah, you’re not ready for the game just yet, come on finish that table. </t>
  </si>
  <si>
    <t xml:space="preserve">That’s it.  </t>
  </si>
  <si>
    <t xml:space="preserve">Turn them over and give them a good mix. </t>
  </si>
  <si>
    <t xml:space="preserve">[S0-S3 do as said.] </t>
  </si>
  <si>
    <t xml:space="preserve">Interesting. That’s a good idea. [to S5 and S6] </t>
  </si>
  <si>
    <t xml:space="preserve">[To S7 and S8] Don’t forget to write your beats in the bar.  </t>
  </si>
  <si>
    <t xml:space="preserve">[To S12 and S13] That’s a good idea, S13. I agree you keeping them in categories, but don’t forget to mix them all up.  </t>
  </si>
  <si>
    <t xml:space="preserve">Aaah. </t>
  </si>
  <si>
    <t xml:space="preserve">Well, it’s not going to be much fun if you’re just turning them over already in order, is it?  </t>
  </si>
  <si>
    <t xml:space="preserve">That’s like it, a good mix. </t>
  </si>
  <si>
    <t xml:space="preserve">Right, I’ll play you one more dance and by the end of this piece of music, I would like to move on to our next topic.  Alright? </t>
  </si>
  <si>
    <t xml:space="preserve">Miss, where’s the … woman? </t>
  </si>
  <si>
    <t xml:space="preserve">After the … after the lesson. You’ll see her after the lesson. Yeah. </t>
  </si>
  <si>
    <t xml:space="preserve">After? </t>
  </si>
  <si>
    <t xml:space="preserve">When the bell rings. </t>
  </si>
  <si>
    <t xml:space="preserve">[to S11] Right, you’re going to do pairs with S12 and S13?  You had a good strategy earlier. </t>
  </si>
  <si>
    <t xml:space="preserve">[S11 turns toward S12 and S13] </t>
  </si>
  <si>
    <t xml:space="preserve">Do we get one quartet or something? </t>
  </si>
  <si>
    <t xml:space="preserve">Well,  see if you can match the dance to the beats in the bar, to the tempo and to what you can say in time with the music. </t>
  </si>
  <si>
    <t xml:space="preserve">So, if I turn this one over. 1-2-3. What dance are we looking for? </t>
  </si>
  <si>
    <t xml:space="preserve">Jig. A Waltz. </t>
  </si>
  <si>
    <t>A waltz.  So, it’s going to be one of these cards.  Ah,</t>
  </si>
  <si>
    <t xml:space="preserve">… just turn them over. </t>
  </si>
  <si>
    <t xml:space="preserve">Right, see the objective of the game?  S13, take turns. </t>
  </si>
  <si>
    <t xml:space="preserve">Alright, alright. I get it.  </t>
  </si>
  <si>
    <t xml:space="preserve">[T leaves S12 and S13] That’s a bit harsh, S12. </t>
  </si>
  <si>
    <t xml:space="preserve">[Turns towards S9 and S10] pardon? </t>
  </si>
  <si>
    <t xml:space="preserve">I can turn that over and I get it? </t>
  </si>
  <si>
    <t>Oh yes, let’s make this exercise a little bit tough.  Yeah.</t>
  </si>
  <si>
    <t xml:space="preserve">[to S3 and S4] Oh, we really got the grip here.  </t>
  </si>
  <si>
    <t xml:space="preserve">See who made all the matches. </t>
  </si>
  <si>
    <t xml:space="preserve">finished. </t>
  </si>
  <si>
    <t xml:space="preserve">You’re done? </t>
  </si>
  <si>
    <t xml:space="preserve">Yeah. Yes </t>
  </si>
  <si>
    <t xml:space="preserve">Brilliant.  </t>
  </si>
  <si>
    <t xml:space="preserve">Right, you can take your cards away and empty your table. </t>
  </si>
  <si>
    <t xml:space="preserve">[S0-S3 put their cards together.] </t>
  </si>
  <si>
    <t xml:space="preserve">Let’s have a look S14.  </t>
  </si>
  <si>
    <t xml:space="preserve">[T walks to S14 and looks at his worksheet.]  </t>
  </si>
  <si>
    <t xml:space="preserve">Very well done.  </t>
  </si>
  <si>
    <t xml:space="preserve">Good. Right, you could put your cards away. </t>
  </si>
  <si>
    <t xml:space="preserve">[S11-14 put their cards away.]  </t>
  </si>
  <si>
    <t xml:space="preserve">Thank you, S12. Thank you, S13. </t>
  </si>
  <si>
    <t xml:space="preserve">Ok. Can you make sure that you have your worksheets in front of you?  </t>
  </si>
  <si>
    <t xml:space="preserve">You can see it’s numbered 1 to 5. I’m going to play five Scottish dances.  </t>
  </si>
  <si>
    <t xml:space="preserve">And I would like you to write down what dance you are hearting.  </t>
  </si>
  <si>
    <t xml:space="preserve">Everybody clear with this exercise? </t>
  </si>
  <si>
    <t xml:space="preserve">Wonderful.  </t>
  </si>
  <si>
    <t xml:space="preserve">Right. Good luck. </t>
  </si>
  <si>
    <t xml:space="preserve">Remember to take into consideration all the points you have already learned about the Scottish dances today. </t>
  </si>
  <si>
    <t xml:space="preserve">[S11 and S14 are still cleaning their table.] </t>
  </si>
  <si>
    <t xml:space="preserve">Just wait until S11 and S14 have put their cards away.  </t>
  </si>
  <si>
    <t xml:space="preserve">Good. Right.  </t>
  </si>
  <si>
    <t xml:space="preserve">Number one.  [T starts music] </t>
  </si>
  <si>
    <t xml:space="preserve">Just out of interest: what instrument is playing the melody? </t>
  </si>
  <si>
    <t xml:space="preserve">The fiddle. </t>
  </si>
  <si>
    <t xml:space="preserve">S10.  put your hands up! </t>
  </si>
  <si>
    <t xml:space="preserve">Was it the fiddle? </t>
  </si>
  <si>
    <t xml:space="preserve">It was the fiddle  </t>
  </si>
  <si>
    <t>and I like how you called it fiddle  and not …</t>
  </si>
  <si>
    <t xml:space="preserve">…violin. </t>
  </si>
  <si>
    <t xml:space="preserve">Violin. </t>
  </si>
  <si>
    <t xml:space="preserve">Well done. </t>
  </si>
  <si>
    <t xml:space="preserve">Number two. </t>
  </si>
  <si>
    <t xml:space="preserve">The computer is just taking a wee moment.  </t>
  </si>
  <si>
    <t xml:space="preserve">[T starts music] </t>
  </si>
  <si>
    <t xml:space="preserve">[Ss write on their worksheets.] </t>
  </si>
  <si>
    <t xml:space="preserve">Okay. Number three.  [T starts music] </t>
  </si>
  <si>
    <t xml:space="preserve">Number four.  [T starts music] </t>
  </si>
  <si>
    <t xml:space="preserve">[S13 starts marching with his feet.]  </t>
  </si>
  <si>
    <t xml:space="preserve">You’re giving it all away with your feet. </t>
  </si>
  <si>
    <t xml:space="preserve">Number five. Last, but not least.  [T starts music] </t>
  </si>
  <si>
    <t xml:space="preserve">Has everybody got an answer for all five? </t>
  </si>
  <si>
    <t xml:space="preserve">Yes </t>
  </si>
  <si>
    <t xml:space="preserve">Superb. </t>
  </si>
  <si>
    <t xml:space="preserve">Right, now I’m going to ask you to mark your own paper rather than asking you to swap them.  Because I think it’s more beneficial for you to see, if you got an answer correct or incorrect.  And we can discuss this too why.  So please be honest. </t>
  </si>
  <si>
    <t xml:space="preserve">Question number 1.  </t>
  </si>
  <si>
    <t xml:space="preserve">[S13 puts his hand up] </t>
  </si>
  <si>
    <t xml:space="preserve">Put your hands up  </t>
  </si>
  <si>
    <t xml:space="preserve">[more Ss put their hands up]  </t>
  </si>
  <si>
    <t xml:space="preserve">if you got jig.  </t>
  </si>
  <si>
    <t xml:space="preserve">[Ss put hands down.]  </t>
  </si>
  <si>
    <t>[S13 puts his hand up]</t>
  </si>
  <si>
    <t xml:space="preserve">Now, can we explain this? </t>
  </si>
  <si>
    <t xml:space="preserve">Whatever it is, why was it a strathspey? </t>
  </si>
  <si>
    <t xml:space="preserve">Because you can hear the scotch snap. </t>
  </si>
  <si>
    <t xml:space="preserve">The scotch snap.  </t>
  </si>
  <si>
    <t xml:space="preserve">And how many beats in the bar were there? </t>
  </si>
  <si>
    <t xml:space="preserve">Four. </t>
  </si>
  <si>
    <t xml:space="preserve">Now that was a tricky one, because it was rather slow and we do know that a strathspey is what pace, ladies? </t>
  </si>
  <si>
    <t xml:space="preserve">Walking pace. </t>
  </si>
  <si>
    <t xml:space="preserve">Walking pace.  </t>
  </si>
  <si>
    <t xml:space="preserve">So, if you took it from the speed you could have thought maybe it was a strathspey. However, … maybe it was a waltz. However, what gave away was indeed the scotch snap.   </t>
  </si>
  <si>
    <t xml:space="preserve">Let’s have another listen.  </t>
  </si>
  <si>
    <t xml:space="preserve">So, ladies, have a wee listen and see if you can hear that scotch snap.  </t>
  </si>
  <si>
    <t xml:space="preserve">What does a scotch snap sound like? </t>
  </si>
  <si>
    <t xml:space="preserve">Dedum. </t>
  </si>
  <si>
    <t xml:space="preserve">Dedum.  A short note followed by a slightly longer note. </t>
  </si>
  <si>
    <t xml:space="preserve">[T starts music.] </t>
  </si>
  <si>
    <t xml:space="preserve">[T starts conducting]  </t>
  </si>
  <si>
    <t xml:space="preserve">1-2-3-4. </t>
  </si>
  <si>
    <t xml:space="preserve">1-2 it’s not three. 1-2- 3-4. Got it now? </t>
  </si>
  <si>
    <t xml:space="preserve">S8 is thinking like, Oh my goodness. Just wakening up, are we?  </t>
  </si>
  <si>
    <t xml:space="preserve">Yeah, did you hear how there were four beats in the bar?  </t>
  </si>
  <si>
    <t xml:space="preserve">It was slow and you could hear the scotch snap?  </t>
  </si>
  <si>
    <t xml:space="preserve">[s8 nods]  </t>
  </si>
  <si>
    <t xml:space="preserve">Ok. Number two.  </t>
  </si>
  <si>
    <t xml:space="preserve">Put your hands up, if we got reel.  </t>
  </si>
  <si>
    <t>[Ss put no hands up]</t>
  </si>
  <si>
    <t xml:space="preserve">Put your hands up if we got waltz.  </t>
  </si>
  <si>
    <t xml:space="preserve">[Ss put hands up.]  </t>
  </si>
  <si>
    <t xml:space="preserve">Superb. Well done.  </t>
  </si>
  <si>
    <t xml:space="preserve">Why was it waltz? </t>
  </si>
  <si>
    <t xml:space="preserve">Three beats. </t>
  </si>
  <si>
    <t xml:space="preserve">Because there were three beats in the bar.  </t>
  </si>
  <si>
    <t xml:space="preserve">S7 and S 8, did you get those two answers in the wrong way? </t>
  </si>
  <si>
    <t xml:space="preserve">[S7+8 nod.] </t>
  </si>
  <si>
    <t xml:space="preserve">Let’s have another listen, just so that we can identify that it was indeed a waltz.  </t>
  </si>
  <si>
    <t xml:space="preserve">[t starts snipping and conducting]  </t>
  </si>
  <si>
    <t>1-2-3. 1-2-3. 1-2-3.  Right? 1-2-3. 1-2-3. 1-2-3. 1-2-3.</t>
  </si>
  <si>
    <t xml:space="preserve">What instruments was playing that melody?  </t>
  </si>
  <si>
    <t xml:space="preserve">Remember we wanted to recap our instruments as well. </t>
  </si>
  <si>
    <t xml:space="preserve">Was it the accordion? </t>
  </si>
  <si>
    <t xml:space="preserve">It was the accordion.  </t>
  </si>
  <si>
    <t xml:space="preserve">What’s its nickname? </t>
  </si>
  <si>
    <t xml:space="preserve">Squeeze box. </t>
  </si>
  <si>
    <t xml:space="preserve">Squeeze box.  </t>
  </si>
  <si>
    <t xml:space="preserve">I think squeeze box is such a better name than accordion, do you not? </t>
  </si>
  <si>
    <t xml:space="preserve">It’s a big box for squeezing. </t>
  </si>
  <si>
    <t xml:space="preserve">Right, S4. What did you get for the next one? </t>
  </si>
  <si>
    <t xml:space="preserve">Reel. </t>
  </si>
  <si>
    <t xml:space="preserve">Reel. Was she correct? </t>
  </si>
  <si>
    <t xml:space="preserve">Yes, she was. </t>
  </si>
  <si>
    <t xml:space="preserve">Number four, S0. What did you get? </t>
  </si>
  <si>
    <t xml:space="preserve">March. </t>
  </si>
  <si>
    <t xml:space="preserve">March.  </t>
  </si>
  <si>
    <t xml:space="preserve">And S13 was giving it away by marching under the table. I thought he was going to march straight through the wall.   </t>
  </si>
  <si>
    <t xml:space="preserve">Yes, indeed it was a march. </t>
  </si>
  <si>
    <t xml:space="preserve">And S14, last, but not least. What was our last excerpt? </t>
  </si>
  <si>
    <t xml:space="preserve">Jig. </t>
  </si>
  <si>
    <t xml:space="preserve">Jig.  </t>
  </si>
  <si>
    <t xml:space="preserve">And what can we say in time with music with the jig? </t>
  </si>
  <si>
    <t xml:space="preserve">Jiggetee, jiggetee. </t>
  </si>
  <si>
    <t xml:space="preserve">Jiggetee, jiggetee, jiggetee, jiggetee.  </t>
  </si>
  <si>
    <t xml:space="preserve">Now, if you can give yourself a tick and a total out of five.  </t>
  </si>
  <si>
    <t xml:space="preserve">And if you can pass your sheet, so S3, if you can pass your sheets to S10. S12, can you pass yours round to S14. S2 can you pass it to S0 please. [Ss start packing up.]   Pens and pencils away.  Just leave your cards on the table.  If you borrowed the pen or pencil from me, please put them next to your cards. </t>
  </si>
  <si>
    <t xml:space="preserve">[S10 puts pencil inside the plastic bag.]  </t>
  </si>
  <si>
    <t xml:space="preserve">Just put it.  </t>
  </si>
  <si>
    <t xml:space="preserve">Ah, you can put it inside, that’s a good idea.  </t>
  </si>
  <si>
    <t xml:space="preserve">Thank you, S10. </t>
  </si>
  <si>
    <t xml:space="preserve">Ok, second year, I’m now going to refer back to our learning intentions.  </t>
  </si>
  <si>
    <t xml:space="preserve">What is the last part of our learning intentions for today? </t>
  </si>
  <si>
    <t xml:space="preserve">So, we have our guitars, our tuned percussion, our bass guitars in the classroom. I’m going to ask you to set up your instruments. </t>
  </si>
  <si>
    <t xml:space="preserve">Em, keyboarders, if you can go to the keyboards you’ve normally been playing. (tvI!)   </t>
  </si>
  <si>
    <t xml:space="preserve">Tuned percussion you can sit there. Your music is there. (tvI!) Alright. Get started. </t>
  </si>
  <si>
    <t xml:space="preserve">[Ss set up their instruments, chatting] </t>
  </si>
  <si>
    <t xml:space="preserve">S13, can you take your jacket from around your waist please. </t>
  </si>
  <si>
    <r>
      <t xml:space="preserve">[S13 says something </t>
    </r>
    <r>
      <rPr>
        <i/>
        <sz val="9"/>
        <rFont val="Courier New"/>
        <family val="3"/>
      </rPr>
      <t>incomprehensible</t>
    </r>
    <r>
      <rPr>
        <sz val="9"/>
        <rFont val="Courier New"/>
        <family val="3"/>
      </rPr>
      <t xml:space="preserve">] </t>
    </r>
  </si>
  <si>
    <t xml:space="preserve">Alright you can leave it on, it just looks very uncomfortable.  </t>
  </si>
  <si>
    <t xml:space="preserve">Are you sure? </t>
  </si>
  <si>
    <t xml:space="preserve">Ok. </t>
  </si>
  <si>
    <t xml:space="preserve">Make sure you keyboard circuits are open. </t>
  </si>
  <si>
    <t xml:space="preserve">And S13 what would you remember with melody? </t>
  </si>
  <si>
    <t xml:space="preserve">[pause] eh…. </t>
  </si>
  <si>
    <t xml:space="preserve">What did we talk about last week?  </t>
  </si>
  <si>
    <t xml:space="preserve">How many hands are we going to put down? </t>
  </si>
  <si>
    <t xml:space="preserve">One. </t>
  </si>
  <si>
    <t xml:space="preserve">Correct. Well done. </t>
  </si>
  <si>
    <r>
      <t>Right, S10. What part of the guitar… What part have you been playing so far?  [</t>
    </r>
    <r>
      <rPr>
        <i/>
        <sz val="9"/>
        <rFont val="Courier New"/>
        <family val="3"/>
      </rPr>
      <t>incomprehensible</t>
    </r>
    <r>
      <rPr>
        <sz val="9"/>
        <rFont val="Courier New"/>
        <family val="3"/>
      </rPr>
      <t>]</t>
    </r>
  </si>
  <si>
    <t xml:space="preserve">Right, we’ll have a wee rehearsal with you guys in about one minute. </t>
  </si>
  <si>
    <t xml:space="preserve">Is it the volume coming through?  </t>
  </si>
  <si>
    <t xml:space="preserve">Thank you, S14, that was a good suggestion. </t>
  </si>
  <si>
    <t xml:space="preserve">You’re ok? You’ve got some new rhythm.  </t>
  </si>
  <si>
    <t xml:space="preserve">Don’t forget to practice the new rhythm. </t>
  </si>
  <si>
    <t xml:space="preserve">Right, tuned percussionists. Are we going to have a wee rehearsal? </t>
  </si>
  <si>
    <t xml:space="preserve">Yeah? </t>
  </si>
  <si>
    <t xml:space="preserve">I give you a wee introduction?  </t>
  </si>
  <si>
    <t>[play music]</t>
  </si>
  <si>
    <t xml:space="preserve">What did you think? </t>
  </si>
  <si>
    <t xml:space="preserve">Very good. </t>
  </si>
  <si>
    <t xml:space="preserve">Very good. Why? </t>
  </si>
  <si>
    <t xml:space="preserve">I don’t know. </t>
  </si>
  <si>
    <t xml:space="preserve">We all kept in time. </t>
  </si>
  <si>
    <t xml:space="preserve">You all kept in time, yes.  </t>
  </si>
  <si>
    <t xml:space="preserve">That’s, … you know it was gone be truly … really critical saying you were just speeding up a tiny bit.  </t>
  </si>
  <si>
    <t xml:space="preserve">What do you think, S3?  </t>
  </si>
  <si>
    <t xml:space="preserve">Did you notice that? </t>
  </si>
  <si>
    <t xml:space="preserve">Yes. [nods] </t>
  </si>
  <si>
    <r>
      <t>Just a wee bit! [makes gesture with fingers.] so, again a little, little bit off time. So, don’t forget to listen to everyone else around you, particularly when [</t>
    </r>
    <r>
      <rPr>
        <i/>
        <sz val="9"/>
        <rFont val="Courier New"/>
        <family val="3"/>
      </rPr>
      <t>incomprehensible</t>
    </r>
    <r>
      <rPr>
        <sz val="9"/>
        <rFont val="Courier New"/>
        <family val="3"/>
      </rPr>
      <t xml:space="preserve">] before us. </t>
    </r>
  </si>
  <si>
    <t xml:space="preserve">So, S0, were you ok?  </t>
  </si>
  <si>
    <t xml:space="preserve">Because I saw that you got a little bit lost near the start. </t>
  </si>
  <si>
    <t xml:space="preserve">You were just finding your notes.  </t>
  </si>
  <si>
    <t xml:space="preserve">[S0 nods.] </t>
  </si>
  <si>
    <t xml:space="preserve">Right.  </t>
  </si>
  <si>
    <t xml:space="preserve">What I’m going to do now is rehearse the guitars and the bass guitars, feel free to play along as well.  </t>
  </si>
  <si>
    <t xml:space="preserve">Alright, just to catch the start. You definitely [incomprehensible] very well done.  </t>
  </si>
  <si>
    <t xml:space="preserve">So, guitarists. Are you ready to have a wee go? </t>
  </si>
  <si>
    <t xml:space="preserve">No Miss, I need a stand. [working on the stand] </t>
  </si>
  <si>
    <t xml:space="preserve">Is it over there? Do you need a hand? </t>
  </si>
  <si>
    <t xml:space="preserve">It’s ok. </t>
  </si>
  <si>
    <t xml:space="preserve">Right guitarists, are you ready? </t>
  </si>
  <si>
    <t xml:space="preserve">Right. I’m going to record my accompaniment this time. (tvI.) So, the next time we do it I can come around and see how you’re getting on.  </t>
  </si>
  <si>
    <t xml:space="preserve">Good. S4, you’re okay? </t>
  </si>
  <si>
    <t xml:space="preserve">Well done, what did you think of that performance? </t>
  </si>
  <si>
    <t xml:space="preserve">And… </t>
  </si>
  <si>
    <r>
      <t>I got a bit lost there on the third line [</t>
    </r>
    <r>
      <rPr>
        <i/>
        <sz val="9"/>
        <rFont val="Courier New"/>
        <family val="3"/>
      </rPr>
      <t>incomprehensible</t>
    </r>
    <r>
      <rPr>
        <sz val="9"/>
        <rFont val="Courier New"/>
        <family val="3"/>
      </rPr>
      <t xml:space="preserve">] </t>
    </r>
  </si>
  <si>
    <t xml:space="preserve">So, what happened?  </t>
  </si>
  <si>
    <t xml:space="preserve">I didn’t notice that you got lost. So, what happens if you get lost or you get a wee bit? </t>
  </si>
  <si>
    <t xml:space="preserve">Try and get back into it.  </t>
  </si>
  <si>
    <t xml:space="preserve">Now, I noticed S6 that you definitely managed that.  </t>
  </si>
  <si>
    <t xml:space="preserve">S2, you managed to get back in? </t>
  </si>
  <si>
    <t xml:space="preserve">Not really. </t>
  </si>
  <si>
    <t xml:space="preserve">Not really?  </t>
  </si>
  <si>
    <t xml:space="preserve">What’s good about this piece of music is that you can get back into.  </t>
  </si>
  <si>
    <t xml:space="preserve">Is it different all the way through? </t>
  </si>
  <si>
    <t xml:space="preserve">It’s quite slow so it’s easier to get back into it. </t>
  </si>
  <si>
    <t xml:space="preserve">It’s quite slow.  </t>
  </si>
  <si>
    <t xml:space="preserve">And it’s repetitive as well, yeah.  </t>
  </si>
  <si>
    <t xml:space="preserve">So, you recognize even by listening to it a part then you should try and get back into it.  </t>
  </si>
  <si>
    <t xml:space="preserve">Have another wee practise.  </t>
  </si>
  <si>
    <t xml:space="preserve">I’m now going to rehearse with the keyboards, but you guys can still play. </t>
  </si>
  <si>
    <t xml:space="preserve">Is your volume set alright? </t>
  </si>
  <si>
    <t xml:space="preserve">Right, keyboard players. </t>
  </si>
  <si>
    <r>
      <t>How did you find that… [</t>
    </r>
    <r>
      <rPr>
        <i/>
        <sz val="9"/>
        <rFont val="Courier New"/>
        <family val="3"/>
      </rPr>
      <t xml:space="preserve">incomprehensible </t>
    </r>
    <r>
      <rPr>
        <sz val="9"/>
        <rFont val="Courier New"/>
        <family val="3"/>
      </rPr>
      <t xml:space="preserve">to tuned percussion]? No? </t>
    </r>
  </si>
  <si>
    <t xml:space="preserve">Ok, keyboard players. Can you, in a moment, unplug your headphones?  </t>
  </si>
  <si>
    <t xml:space="preserve">You’ve done it. Brilliant. </t>
  </si>
  <si>
    <t xml:space="preserve">S13, what hand do we play the melody with? </t>
  </si>
  <si>
    <t xml:space="preserve">right. </t>
  </si>
  <si>
    <t xml:space="preserve">Yes, thank you. Right. </t>
  </si>
  <si>
    <t xml:space="preserve">Very well done. </t>
  </si>
  <si>
    <r>
      <t>S1, do you want to [</t>
    </r>
    <r>
      <rPr>
        <i/>
        <sz val="9"/>
        <rFont val="Courier New"/>
        <family val="3"/>
      </rPr>
      <t>incomprehensible</t>
    </r>
    <r>
      <rPr>
        <sz val="9"/>
        <rFont val="Courier New"/>
        <family val="3"/>
      </rPr>
      <t xml:space="preserve">]? </t>
    </r>
  </si>
  <si>
    <t xml:space="preserve">Ok, keyboard players, what did you think about it?  </t>
  </si>
  <si>
    <t xml:space="preserve">My keyboard keeps dying, look. </t>
  </si>
  <si>
    <t xml:space="preserve">S13. What did you think of that performance? </t>
  </si>
  <si>
    <t xml:space="preserve">I feel good. </t>
  </si>
  <si>
    <t xml:space="preserve">Were you sticking to one hand?  </t>
  </si>
  <si>
    <t xml:space="preserve">[S13 nods.] </t>
  </si>
  <si>
    <t xml:space="preserve">Yes, you were. </t>
  </si>
  <si>
    <t xml:space="preserve">S8, what do you think?  </t>
  </si>
  <si>
    <t xml:space="preserve">Which bit?  </t>
  </si>
  <si>
    <t xml:space="preserve">What do you think you could improve for the next time?  </t>
  </si>
  <si>
    <t xml:space="preserve">Keep in time </t>
  </si>
  <si>
    <t xml:space="preserve">Keeping time at that specific part?  </t>
  </si>
  <si>
    <t xml:space="preserve">What you were doing was great. </t>
  </si>
  <si>
    <t xml:space="preserve">I’m very pleased to see that you were using both hands there.  </t>
  </si>
  <si>
    <t xml:space="preserve">How did you think you got on? </t>
  </si>
  <si>
    <t xml:space="preserve">Very well. </t>
  </si>
  <si>
    <t xml:space="preserve">I think, you did very well too.  Keep it up. </t>
  </si>
  <si>
    <t xml:space="preserve">My keyboard keeps dying. </t>
  </si>
  <si>
    <t xml:space="preserve">I know, it is coming through this one.  </t>
  </si>
  <si>
    <t xml:space="preserve">I need to get that fixed. </t>
  </si>
  <si>
    <t xml:space="preserve">S12, you did very well, I like to see the left hand, well done. Is there anything you think you could do with improving?  </t>
  </si>
  <si>
    <t xml:space="preserve">I got lost a wee bit using the chords. </t>
  </si>
  <si>
    <t xml:space="preserve">Using the chords? </t>
  </si>
  <si>
    <t xml:space="preserve">[nods]  </t>
  </si>
  <si>
    <r>
      <t>Miss, …[</t>
    </r>
    <r>
      <rPr>
        <i/>
        <sz val="9"/>
        <rFont val="Courier New"/>
        <family val="3"/>
      </rPr>
      <t>incomprehensible</t>
    </r>
    <r>
      <rPr>
        <sz val="9"/>
        <rFont val="Courier New"/>
        <family val="3"/>
      </rPr>
      <t xml:space="preserve">]?  </t>
    </r>
  </si>
  <si>
    <t xml:space="preserve">Can you leave it until break?  </t>
  </si>
  <si>
    <t xml:space="preserve">[nods] </t>
  </si>
  <si>
    <t xml:space="preserve">Yes? Thank you. </t>
  </si>
  <si>
    <t xml:space="preserve">Right, the last line is where you’re getting lost. So, how do you correct that? </t>
  </si>
  <si>
    <t xml:space="preserve">Practise it. </t>
  </si>
  <si>
    <t xml:space="preserve">The whole way through or just the last line?  </t>
  </si>
  <si>
    <t xml:space="preserve">Can I hear it? </t>
  </si>
  <si>
    <t xml:space="preserve">[plays] </t>
  </si>
  <si>
    <t xml:space="preserve">Right, have a look at the last line.  </t>
  </si>
  <si>
    <t xml:space="preserve">What note does it start on? </t>
  </si>
  <si>
    <t xml:space="preserve">F </t>
  </si>
  <si>
    <t xml:space="preserve">Right, you’re too far up – F there, G there, A there </t>
  </si>
  <si>
    <r>
      <t xml:space="preserve">[T shows notes on keyboard. Conversation </t>
    </r>
    <r>
      <rPr>
        <i/>
        <sz val="9"/>
        <rFont val="Courier New"/>
        <family val="3"/>
      </rPr>
      <t>incomprehensible</t>
    </r>
    <r>
      <rPr>
        <sz val="9"/>
        <rFont val="Courier New"/>
        <family val="3"/>
      </rPr>
      <t xml:space="preserve">.] </t>
    </r>
  </si>
  <si>
    <t xml:space="preserve">Ok, can you practise that last line for me? </t>
  </si>
  <si>
    <t xml:space="preserve">Headphones in, S13. Headphones in. </t>
  </si>
  <si>
    <t xml:space="preserve">S11, do you remember what we discussed last week?  </t>
  </si>
  <si>
    <t xml:space="preserve">Right, thanks S2, can you practise please? </t>
  </si>
  <si>
    <t xml:space="preserve">Perfect, right. You can put your headphones in and have another wee practise of that. </t>
  </si>
  <si>
    <t xml:space="preserve">S2, when we did that last rehearsal you got lost.  </t>
  </si>
  <si>
    <t xml:space="preserve">Which part are you getting lost at? </t>
  </si>
  <si>
    <t xml:space="preserve">The third line. </t>
  </si>
  <si>
    <t xml:space="preserve">The third line.  </t>
  </si>
  <si>
    <t xml:space="preserve">This bit here? [T point on the sheet.] </t>
  </si>
  <si>
    <t xml:space="preserve">Aye. </t>
  </si>
  <si>
    <t xml:space="preserve">Right, can you practise that slowly for me and repeat it?  </t>
  </si>
  <si>
    <t>[hesitates]</t>
  </si>
  <si>
    <t>I’ll try and give you some words of encouragement…</t>
  </si>
  <si>
    <t xml:space="preserve">[starts playing] </t>
  </si>
  <si>
    <t xml:space="preserve">… Good. [as S2 plays along.] Good. That’s it. Good. Try to keep going. Well done. </t>
  </si>
  <si>
    <t>I think it’s that line.  [S points]</t>
  </si>
  <si>
    <t xml:space="preserve">The last line.   </t>
  </si>
  <si>
    <t xml:space="preserve">Right. Play the last line for me then. </t>
  </si>
  <si>
    <t xml:space="preserve">Start at the beginning of this line, yes.  </t>
  </si>
  <si>
    <t xml:space="preserve">[incomprehensible discussion. S2 starts playing] </t>
  </si>
  <si>
    <t xml:space="preserve">Are the rest of us happy?  </t>
  </si>
  <si>
    <t xml:space="preserve">[doesn't wait for an answer] Okay, brilliant. </t>
  </si>
  <si>
    <t xml:space="preserve">Ok, second years. I would like us to try a class performance, please.  </t>
  </si>
  <si>
    <t xml:space="preserve">So, keyboards could you all unplug your headphones. </t>
  </si>
  <si>
    <t xml:space="preserve">S1, are you going to do the first one with us?  </t>
  </si>
  <si>
    <t xml:space="preserve">All the way through, everyone. </t>
  </si>
  <si>
    <t xml:space="preserve">Now, what does good music start and end with? </t>
  </si>
  <si>
    <t xml:space="preserve">silence. </t>
  </si>
  <si>
    <t xml:space="preserve">[points toward the class and nods.] </t>
  </si>
  <si>
    <t xml:space="preserve">You can put yours away, I will allow that, what do you think? Yeah? </t>
  </si>
  <si>
    <t xml:space="preserve">It’s probably best. </t>
  </si>
  <si>
    <t xml:space="preserve">Ok, keyboarders get ready.  </t>
  </si>
  <si>
    <t xml:space="preserve">[on keyboard turn around.] </t>
  </si>
  <si>
    <t xml:space="preserve">Hands in the air. What do you do?  </t>
  </si>
  <si>
    <t xml:space="preserve">And wave, just don’t care. </t>
  </si>
  <si>
    <t xml:space="preserve">And give yourselves a round of applause. </t>
  </si>
  <si>
    <r>
      <t>[</t>
    </r>
    <r>
      <rPr>
        <sz val="9"/>
        <rFont val="Courier New"/>
        <family val="3"/>
      </rPr>
      <t>clapping]</t>
    </r>
  </si>
  <si>
    <t xml:space="preserve">keyboard players? Can you turn around, please? </t>
  </si>
  <si>
    <t xml:space="preserve">…What did you think of that performance? </t>
  </si>
  <si>
    <t xml:space="preserve">Good. It was good. </t>
  </si>
  <si>
    <t xml:space="preserve">Why? </t>
  </si>
  <si>
    <t xml:space="preserve">We all played in time. </t>
  </si>
  <si>
    <t xml:space="preserve">We all played in time.  </t>
  </si>
  <si>
    <t xml:space="preserve">Were we listening to one another? </t>
  </si>
  <si>
    <t xml:space="preserve">Were we listening to the piano? </t>
  </si>
  <si>
    <t xml:space="preserve">Yes.  </t>
  </si>
  <si>
    <t xml:space="preserve">What did we think of speed?  </t>
  </si>
  <si>
    <t xml:space="preserve">pardon? </t>
  </si>
  <si>
    <t xml:space="preserve">Everyone played in time. </t>
  </si>
  <si>
    <t xml:space="preserve">I’ll ask that question again. I’ll use a different word. What did we think of the tempo? </t>
  </si>
  <si>
    <t xml:space="preserve">Was it faster? </t>
  </si>
  <si>
    <t xml:space="preserve">It was quite fast.  </t>
  </si>
  <si>
    <t xml:space="preserve">So, do you think we should maybe…, ‘cause one of the points that the guitarists made was good that it was slow. It gave you time to get back into music if you get lost. </t>
  </si>
  <si>
    <t xml:space="preserve">…So maybe we should try a little bit slower this time, ok? </t>
  </si>
  <si>
    <t xml:space="preserve">So, we really need to,… I need to take her on board, because I will give the introduction as does the drummer because they help keep the tempo. </t>
  </si>
  <si>
    <t xml:space="preserve">Now in this performance, do we want everybody playing at the one time? </t>
  </si>
  <si>
    <t xml:space="preserve">No.  </t>
  </si>
  <si>
    <t xml:space="preserve">Who would like to go first? What instrument should go first? </t>
  </si>
  <si>
    <t xml:space="preserve">I think guitarists. </t>
  </si>
  <si>
    <t xml:space="preserve">Guitars. Ok, so we start with guitars. </t>
  </si>
  <si>
    <t xml:space="preserve">Then, who should come in next? </t>
  </si>
  <si>
    <t xml:space="preserve">Well, percussion. </t>
  </si>
  <si>
    <t xml:space="preserve">Tuned percussion.  </t>
  </si>
  <si>
    <t xml:space="preserve">Then? </t>
  </si>
  <si>
    <t xml:space="preserve">So, S0 thinks the drums should come in with the tuned percussion. (tvR=) Are we all ok with that? </t>
  </si>
  <si>
    <t xml:space="preserve">Ok, so the guitars first, then tuned percussion and drum kit and then last, but not least our keyboarders. </t>
  </si>
  <si>
    <t xml:space="preserve">Now, when should the base guitar come in? </t>
  </si>
  <si>
    <t xml:space="preserve">With the guitars. </t>
  </si>
  <si>
    <t xml:space="preserve">With the guitars.  </t>
  </si>
  <si>
    <t xml:space="preserve">S13 says whenever she feels like it.  </t>
  </si>
  <si>
    <t xml:space="preserve">No, come in with the guitars. </t>
  </si>
  <si>
    <t xml:space="preserve">Now, while I’m playing do you want me to play the melody or remember we discussed this a few weeks ago do you want me to play chords? </t>
  </si>
  <si>
    <t xml:space="preserve">Chords. </t>
  </si>
  <si>
    <t>Chords? Oh, feeling confident this morning, aren’t we?</t>
  </si>
  <si>
    <t xml:space="preserve">Right. Let’s go for it then.  </t>
  </si>
  <si>
    <t xml:space="preserve">Here is our introduction. Guitarists are you ready? </t>
  </si>
  <si>
    <t xml:space="preserve">What do we do? </t>
  </si>
  <si>
    <t xml:space="preserve">[put their hands in the air.] </t>
  </si>
  <si>
    <t xml:space="preserve">Put your hands up in the air! And wave just don’t care. </t>
  </si>
  <si>
    <t xml:space="preserve">And give us applause. </t>
  </si>
  <si>
    <t xml:space="preserve">Now, I am going to ask what you thought was good about the performance and if indeed there was anything you need to work on.  But I want to record it on to our smart board. So, can we pack our instruments away </t>
  </si>
  <si>
    <t xml:space="preserve">[Ss start packing up.]  </t>
  </si>
  <si>
    <t xml:space="preserve">and then get back to your seats and sit down.  </t>
  </si>
  <si>
    <t xml:space="preserve">Before we do that: very well done! </t>
  </si>
  <si>
    <t xml:space="preserve">I like the applause. </t>
  </si>
  <si>
    <t xml:space="preserve">There’s still a keyboard book on keyboard 14. That needs to go to the front.  </t>
  </si>
  <si>
    <t xml:space="preserve">Thank you.  </t>
  </si>
  <si>
    <t xml:space="preserve">Watch your chair, S13. </t>
  </si>
  <si>
    <t xml:space="preserve">Ok, then back to the learning intentions that we discussed throughout and at the start of the lesson. </t>
  </si>
  <si>
    <t xml:space="preserve">[S13 is rocking on his chair.] </t>
  </si>
  <si>
    <t xml:space="preserve">S13, I’ve spoken to you about your chair. </t>
  </si>
  <si>
    <t xml:space="preserve">[S13 stops rocking on the chair.]  </t>
  </si>
  <si>
    <t xml:space="preserve">Do you think we were successful in today’s learning intentions? </t>
  </si>
  <si>
    <t xml:space="preserve">Remember what they were again.  </t>
  </si>
  <si>
    <t xml:space="preserve">What was our first one? </t>
  </si>
  <si>
    <t xml:space="preserve">Recap Scottish instruments. </t>
  </si>
  <si>
    <t xml:space="preserve">Recap Scottish instruments.  </t>
  </si>
  <si>
    <t xml:space="preserve">Were we successful with that? </t>
  </si>
  <si>
    <t xml:space="preserve">How do we know that?  </t>
  </si>
  <si>
    <t xml:space="preserve">Still make an answer, S1. </t>
  </si>
  <si>
    <t xml:space="preserve">We could play a game and answer the questions? </t>
  </si>
  <si>
    <t xml:space="preserve">So, we were able to recognise those instruments.  </t>
  </si>
  <si>
    <t xml:space="preserve">You can write it up. </t>
  </si>
  <si>
    <t xml:space="preserve">What do I write? </t>
  </si>
  <si>
    <t xml:space="preserve">Able to recognise Scottish instruments.  </t>
  </si>
  <si>
    <t xml:space="preserve">[writes on smart board] </t>
  </si>
  <si>
    <t>Do you think there’s anything we need to improve on there?</t>
  </si>
  <si>
    <t xml:space="preserve">Yeah. No. </t>
  </si>
  <si>
    <t xml:space="preserve">No? Well, we got … yes? </t>
  </si>
  <si>
    <t xml:space="preserve">Families of the orchestra. </t>
  </si>
  <si>
    <t xml:space="preserve">Families of the orchestra, I would agree with that.  </t>
  </si>
  <si>
    <t>Would you like to write that up?</t>
  </si>
  <si>
    <t xml:space="preserve">[walks to the front] </t>
  </si>
  <si>
    <t xml:space="preserve">So, that was our first learning intention.  </t>
  </si>
  <si>
    <t xml:space="preserve"> Our second learning intention. What was it?  </t>
  </si>
  <si>
    <t xml:space="preserve">[S10, S0 raises hand.]  </t>
  </si>
  <si>
    <t xml:space="preserve">S10 again, you’re on the ball today.  </t>
  </si>
  <si>
    <t xml:space="preserve">[S7 raises hand halfway to chin.] S7 is thinking about it. </t>
  </si>
  <si>
    <t>I think, she knows. S3 know. I’ll ask S0.</t>
  </si>
  <si>
    <t xml:space="preserve">To play Braveheart confidently. </t>
  </si>
  <si>
    <t xml:space="preserve">That wasn’t our second one.  </t>
  </si>
  <si>
    <t xml:space="preserve">Your correct, that was our third one.  </t>
  </si>
  <si>
    <t xml:space="preserve">I’ll come back to you when we’re asking about the third one.  </t>
  </si>
  <si>
    <t xml:space="preserve">S10, ok. Go for it. </t>
  </si>
  <si>
    <t xml:space="preserve">To be able to recognise Scottish dances. </t>
  </si>
  <si>
    <t xml:space="preserve">S4, I’m going to ask you. </t>
  </si>
  <si>
    <t xml:space="preserve">And were we successful with that? </t>
  </si>
  <si>
    <t xml:space="preserve">To recognise the different dances.  </t>
  </si>
  <si>
    <t xml:space="preserve">Were we successful in recognising dances? How do we know that? </t>
  </si>
  <si>
    <t>Because we were able to find out the beats in the bar and what you can say to the music.</t>
  </si>
  <si>
    <t xml:space="preserve">Correct. So, we were able to recognise features of the different dances.  </t>
  </si>
  <si>
    <t xml:space="preserve">Can you write that up for me, please?  </t>
  </si>
  <si>
    <t xml:space="preserve">[walks toward the front.] </t>
  </si>
  <si>
    <t xml:space="preserve">Is there anything that we need to improve on with that? S7? S8? </t>
  </si>
  <si>
    <t xml:space="preserve">Em, trying not to mix it up. </t>
  </si>
  <si>
    <t xml:space="preserve">Trying not to mix it up, yes, a good one.  </t>
  </si>
  <si>
    <t xml:space="preserve">But you focused on the tempo I think, so what would we really need to take in to consideration: all features.  </t>
  </si>
  <si>
    <t xml:space="preserve">Yeah, just listen to make sure you got all; be able to identify all the features not just the tempo but the beats in the bar, what you can say to the music. So, identify all the features. So, would one of you like to write that up? </t>
  </si>
  <si>
    <t xml:space="preserve">[S7+8 look at each other, discuss. S7 stands up.]  </t>
  </si>
  <si>
    <t xml:space="preserve">Brilliant, S7. Thank you. </t>
  </si>
  <si>
    <t xml:space="preserve">And our last learning intention.  </t>
  </si>
  <si>
    <t xml:space="preserve">S0, I said I would come back to you on this one. What was it? </t>
  </si>
  <si>
    <t xml:space="preserve">To perform Braveheart confidently. </t>
  </si>
  <si>
    <t xml:space="preserve">To perform Braveheart confidently.  </t>
  </si>
  <si>
    <t xml:space="preserve">Do you think we managed that? </t>
  </si>
  <si>
    <t xml:space="preserve">And particularly on that last performance I said, I wasn’t going to give you feedback until now. </t>
  </si>
  <si>
    <t xml:space="preserve">[S10’s arm is twitching.] </t>
  </si>
  <si>
    <t xml:space="preserve">I can see S10 is dying to answer. What do you think? </t>
  </si>
  <si>
    <t xml:space="preserve">I thought it was really good but at first, I thought it was a bit slow, but it gave others the chance to get back. So, we knew what we were doing. That was better than before, I just didn’t have chance there. </t>
  </si>
  <si>
    <t xml:space="preserve">What we need to improve on is just consider the tempo. I think. </t>
  </si>
  <si>
    <t xml:space="preserve">How do we know that we did this successfully?  </t>
  </si>
  <si>
    <t xml:space="preserve">S10 again, go for it! </t>
  </si>
  <si>
    <t xml:space="preserve">We performed…em…like together. </t>
  </si>
  <si>
    <t xml:space="preserve">We worked this piece out, we did it in time with each other. </t>
  </si>
  <si>
    <t>And S13, did we manage to use the correct hand for the melody?</t>
  </si>
  <si>
    <t xml:space="preserve">So, we performed in time, we varied the performance. And did you need me to play the melody?  </t>
  </si>
  <si>
    <t xml:space="preserve">[T raises hands and shows the hand palms] </t>
  </si>
  <si>
    <t>No!</t>
  </si>
  <si>
    <t>I just played chords.</t>
  </si>
  <si>
    <t>And that's a requirement when you go up to 3rd or 4th year with music.</t>
  </si>
  <si>
    <t xml:space="preserve">So very well done, cos you're only in S2. </t>
  </si>
  <si>
    <t>So, would somebody like to write up? S10, would you like to do it?</t>
  </si>
  <si>
    <t xml:space="preserve">[S10 stands up and walks to smart board]  </t>
  </si>
  <si>
    <t xml:space="preserve">I've seen you've been very vocal in your points this morning. So, if you would like to write up how we know we've been successful, because of the points you just said and how do we improve by just watching our tempo. </t>
  </si>
  <si>
    <t xml:space="preserve">Very well done, second year, you worked very, very well today you produced excellent work and, not only that, a wonderful performance So I think you all deserve a round of applause! </t>
  </si>
  <si>
    <t xml:space="preserve">And once S10 has written that up, you can have a wee break and relax.  </t>
  </si>
  <si>
    <t xml:space="preserve">Okay. Well done, thank you very much. </t>
  </si>
  <si>
    <t xml:space="preserve">That’s us. Thank you. </t>
  </si>
  <si>
    <t xml:space="preserve">[clapping]  </t>
  </si>
  <si>
    <t xml:space="preserve">Die originalen Transkripte sind entnommen aus: 
Wallbaum, Christopher (Hg.) (2018): Additional Material for the Scotland-lesson.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Die Transkriptionsmaterial wurde genutzt nach:
Guist, Tabitha (2019): Didactical encounters in a Scottish Music lesson. Hochschule für Musik und Theater "Felix Mendelssohn Bartholdy" Leipzig. unveröffentlichtes Manuskript.
Urheber der Kodierungen und Formatierung:
Max Giebel 
Leipzig, Juli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</si>
</sst>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theme="1"/>
      <name val="Courier New"/>
      <family val="3"/>
    </font>
    <font>
      <sz val="9"/>
      <name val="Courier New"/>
      <family val="3"/>
    </font>
    <font>
      <b/>
      <sz val="9"/>
      <name val="Courier New"/>
      <family val="3"/>
    </font>
    <font>
      <i/>
      <sz val="9"/>
      <name val="Courier New"/>
      <family val="3"/>
    </font>
    <font>
      <sz val="11"/>
      <name val="Calibri"/>
      <family val="2"/>
      <scheme val="minor"/>
    </font>
    <font>
      <b/>
      <sz val="11"/>
      <color rgb="FF3F3F3F"/>
      <name val="Calibri"/>
      <family val="2"/>
      <scheme val="minor"/>
    </font>
    <font>
      <b/>
      <sz val="11"/>
      <color rgb="FFFA7D00"/>
      <name val="Calibri"/>
      <family val="2"/>
      <scheme val="minor"/>
    </font>
    <font>
      <sz val="11"/>
      <color theme="0"/>
      <name val="NeueHaasGroteskDisp Pro Md"/>
      <family val="2"/>
    </font>
    <font>
      <sz val="11"/>
      <name val="NeueHaasGroteskDisp Pro Md"/>
      <family val="2"/>
    </font>
    <font>
      <sz val="11"/>
      <color rgb="FF3F3F3F"/>
      <name val="NeueHaasGroteskDisp Pro Md"/>
      <family val="2"/>
    </font>
    <font>
      <sz val="11"/>
      <color theme="0"/>
      <name val="NeueHaasGroteskDisp Pro"/>
      <family val="2"/>
    </font>
    <font>
      <sz val="11"/>
      <color theme="1"/>
      <name val="NeueHaasGroteskDisp Pro"/>
      <family val="2"/>
    </font>
    <font>
      <sz val="11"/>
      <color theme="0"/>
      <name val="Calibri"/>
      <family val="2"/>
      <scheme val="minor"/>
    </font>
    <font>
      <sz val="11"/>
      <color theme="1"/>
      <name val="Source Code Pro Medium"/>
      <family val="3"/>
    </font>
  </fonts>
  <fills count="8">
    <fill>
      <patternFill patternType="none"/>
    </fill>
    <fill>
      <patternFill patternType="gray125"/>
    </fill>
    <fill>
      <patternFill patternType="solid">
        <fgColor rgb="FFF2F2F2"/>
      </patternFill>
    </fill>
    <fill>
      <patternFill patternType="solid">
        <fgColor theme="2" tint="-0.749992370372631"/>
        <bgColor indexed="64"/>
      </patternFill>
    </fill>
    <fill>
      <patternFill patternType="solid">
        <fgColor theme="2" tint="-9.9978637043366805E-2"/>
        <bgColor indexed="64"/>
      </patternFill>
    </fill>
    <fill>
      <patternFill patternType="solid">
        <fgColor theme="8"/>
      </patternFill>
    </fill>
    <fill>
      <patternFill patternType="solid">
        <fgColor theme="5" tint="0.59999389629810485"/>
        <bgColor indexed="64"/>
      </patternFill>
    </fill>
    <fill>
      <patternFill patternType="solid">
        <fgColor theme="2"/>
        <bgColor indexed="64"/>
      </patternFill>
    </fill>
  </fills>
  <borders count="39">
    <border>
      <left/>
      <right/>
      <top/>
      <bottom/>
      <diagonal/>
    </border>
    <border>
      <left/>
      <right style="medium">
        <color rgb="FF000000"/>
      </right>
      <top/>
      <bottom/>
      <diagonal/>
    </border>
    <border>
      <left/>
      <right style="medium">
        <color indexed="64"/>
      </right>
      <top/>
      <bottom/>
      <diagonal/>
    </border>
    <border>
      <left/>
      <right/>
      <top/>
      <bottom style="medium">
        <color indexed="64"/>
      </bottom>
      <diagonal/>
    </border>
    <border>
      <left/>
      <right/>
      <top style="thin">
        <color indexed="64"/>
      </top>
      <bottom style="double">
        <color indexed="64"/>
      </bottom>
      <diagonal/>
    </border>
    <border>
      <left/>
      <right/>
      <top/>
      <bottom style="dashDotDot">
        <color indexed="64"/>
      </bottom>
      <diagonal/>
    </border>
    <border>
      <left/>
      <right/>
      <top style="dashDotDot">
        <color indexed="64"/>
      </top>
      <bottom/>
      <diagonal/>
    </border>
    <border>
      <left/>
      <right style="dashDotDot">
        <color indexed="64"/>
      </right>
      <top style="dashDotDot">
        <color indexed="64"/>
      </top>
      <bottom/>
      <diagonal/>
    </border>
    <border>
      <left/>
      <right style="dashDotDot">
        <color indexed="64"/>
      </right>
      <top/>
      <bottom/>
      <diagonal/>
    </border>
    <border>
      <left/>
      <right style="dashDotDot">
        <color indexed="64"/>
      </right>
      <top/>
      <bottom style="dashDotDot">
        <color indexed="64"/>
      </bottom>
      <diagonal/>
    </border>
    <border>
      <left/>
      <right/>
      <top style="dashDotDot">
        <color indexed="64"/>
      </top>
      <bottom style="dashDotDot">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medium">
        <color indexed="64"/>
      </right>
      <top/>
      <bottom style="medium">
        <color indexed="64"/>
      </bottom>
      <diagonal/>
    </border>
    <border>
      <left style="thin">
        <color rgb="FF3F3F3F"/>
      </left>
      <right style="medium">
        <color indexed="64"/>
      </right>
      <top/>
      <bottom style="thin">
        <color rgb="FF3F3F3F"/>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style="medium">
        <color indexed="64"/>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rgb="FF3F3F3F"/>
      </right>
      <top style="thin">
        <color indexed="64"/>
      </top>
      <bottom style="double">
        <color indexed="64"/>
      </bottom>
      <diagonal/>
    </border>
    <border>
      <left style="thin">
        <color rgb="FF3F3F3F"/>
      </left>
      <right style="thin">
        <color rgb="FF3F3F3F"/>
      </right>
      <top style="thin">
        <color indexed="64"/>
      </top>
      <bottom style="double">
        <color indexed="64"/>
      </bottom>
      <diagonal/>
    </border>
    <border>
      <left/>
      <right style="thin">
        <color rgb="FF7F7F7F"/>
      </right>
      <top/>
      <bottom style="thin">
        <color rgb="FF7F7F7F"/>
      </bottom>
      <diagonal/>
    </border>
    <border>
      <left style="thin">
        <color rgb="FF7F7F7F"/>
      </left>
      <right style="thin">
        <color rgb="FF7F7F7F"/>
      </right>
      <top/>
      <bottom style="thin">
        <color rgb="FF7F7F7F"/>
      </bottom>
      <diagonal/>
    </border>
    <border>
      <left/>
      <right/>
      <top style="medium">
        <color indexed="64"/>
      </top>
      <bottom style="thin">
        <color indexed="64"/>
      </bottom>
      <diagonal/>
    </border>
    <border>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rgb="FF3F3F3F"/>
      </left>
      <right/>
      <top style="thin">
        <color indexed="64"/>
      </top>
      <bottom style="double">
        <color indexed="64"/>
      </bottom>
      <diagonal/>
    </border>
    <border>
      <left style="thin">
        <color indexed="64"/>
      </left>
      <right style="thin">
        <color rgb="FF3F3F3F"/>
      </right>
      <top style="thin">
        <color indexed="64"/>
      </top>
      <bottom style="thin">
        <color indexed="64"/>
      </bottom>
      <diagonal/>
    </border>
    <border>
      <left style="thin">
        <color rgb="FF3F3F3F"/>
      </left>
      <right style="thin">
        <color indexed="64"/>
      </right>
      <top style="thin">
        <color indexed="64"/>
      </top>
      <bottom style="thin">
        <color indexed="64"/>
      </bottom>
      <diagonal/>
    </border>
  </borders>
  <cellStyleXfs count="4">
    <xf numFmtId="0" fontId="0" fillId="0" borderId="0"/>
    <xf numFmtId="0" fontId="6" fillId="2" borderId="12" applyNumberFormat="0" applyAlignment="0" applyProtection="0"/>
    <xf numFmtId="0" fontId="7" fillId="2" borderId="11" applyNumberFormat="0" applyAlignment="0" applyProtection="0"/>
    <xf numFmtId="0" fontId="13" fillId="5" borderId="0" applyNumberFormat="0" applyBorder="0" applyAlignment="0" applyProtection="0"/>
  </cellStyleXfs>
  <cellXfs count="108">
    <xf numFmtId="0" fontId="0" fillId="0" borderId="0" xfId="0"/>
    <xf numFmtId="0" fontId="1" fillId="0" borderId="0" xfId="0" applyFont="1" applyBorder="1" applyAlignment="1">
      <alignment horizontal="left" vertical="top"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0" fillId="0" borderId="0" xfId="0" applyFont="1"/>
    <xf numFmtId="0" fontId="5" fillId="0" borderId="0" xfId="0" applyFont="1" applyFill="1" applyBorder="1" applyAlignment="1">
      <alignment horizontal="left" vertical="center" wrapText="1"/>
    </xf>
    <xf numFmtId="0" fontId="3" fillId="0" borderId="3" xfId="0" applyFont="1" applyBorder="1" applyAlignment="1">
      <alignmen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1" fillId="0" borderId="0" xfId="0" applyFont="1" applyBorder="1" applyAlignment="1">
      <alignment vertical="top" wrapText="1"/>
    </xf>
    <xf numFmtId="0" fontId="2" fillId="0" borderId="5" xfId="0" applyFont="1" applyBorder="1" applyAlignment="1">
      <alignment vertical="top" wrapText="1"/>
    </xf>
    <xf numFmtId="0" fontId="2" fillId="0" borderId="10" xfId="0" applyFont="1" applyBorder="1" applyAlignment="1">
      <alignment horizontal="left" vertical="top" wrapText="1"/>
    </xf>
    <xf numFmtId="0" fontId="8" fillId="3" borderId="13" xfId="0" applyFont="1" applyFill="1" applyBorder="1"/>
    <xf numFmtId="0" fontId="8" fillId="3" borderId="3" xfId="0" applyFont="1" applyFill="1" applyBorder="1"/>
    <xf numFmtId="0" fontId="9" fillId="4" borderId="14" xfId="1" applyFont="1" applyFill="1" applyBorder="1"/>
    <xf numFmtId="0" fontId="10" fillId="4" borderId="15" xfId="1" applyFont="1" applyFill="1" applyBorder="1"/>
    <xf numFmtId="0" fontId="10" fillId="4" borderId="16" xfId="1" applyFont="1" applyFill="1" applyBorder="1"/>
    <xf numFmtId="0" fontId="11" fillId="3" borderId="2" xfId="0" applyFont="1" applyFill="1" applyBorder="1"/>
    <xf numFmtId="0" fontId="12" fillId="0" borderId="0" xfId="0" applyFont="1"/>
    <xf numFmtId="0" fontId="9" fillId="4" borderId="17" xfId="1" applyFont="1" applyFill="1" applyBorder="1"/>
    <xf numFmtId="0" fontId="10" fillId="4" borderId="18" xfId="1" applyFont="1" applyFill="1" applyBorder="1"/>
    <xf numFmtId="0" fontId="10" fillId="4" borderId="12" xfId="1" applyFont="1" applyFill="1"/>
    <xf numFmtId="0" fontId="10" fillId="4" borderId="19" xfId="1" applyFont="1" applyFill="1" applyBorder="1"/>
    <xf numFmtId="0" fontId="10" fillId="4" borderId="20" xfId="1" applyFont="1" applyFill="1" applyBorder="1"/>
    <xf numFmtId="0" fontId="9" fillId="4" borderId="21" xfId="2" applyFont="1" applyFill="1" applyBorder="1"/>
    <xf numFmtId="0" fontId="9" fillId="4" borderId="22" xfId="2" applyFont="1" applyFill="1" applyBorder="1"/>
    <xf numFmtId="0" fontId="0" fillId="0" borderId="0" xfId="0" applyAlignment="1">
      <alignment wrapText="1"/>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vertical="top" wrapText="1"/>
    </xf>
    <xf numFmtId="0" fontId="2" fillId="0" borderId="1" xfId="0" applyFont="1" applyBorder="1" applyAlignment="1">
      <alignment vertical="top" wrapText="1"/>
    </xf>
    <xf numFmtId="0" fontId="4" fillId="0" borderId="0" xfId="0" applyFont="1" applyBorder="1" applyAlignment="1">
      <alignment horizontal="left" vertical="top" wrapText="1"/>
    </xf>
    <xf numFmtId="0" fontId="4" fillId="0" borderId="0" xfId="0" applyFont="1" applyBorder="1" applyAlignment="1">
      <alignment vertical="top" wrapText="1"/>
    </xf>
    <xf numFmtId="0" fontId="2" fillId="0" borderId="0" xfId="0" applyFont="1" applyBorder="1" applyAlignment="1">
      <alignment horizontal="justify" vertical="top" wrapText="1"/>
    </xf>
    <xf numFmtId="0" fontId="2" fillId="0" borderId="6" xfId="0" applyFont="1" applyBorder="1" applyAlignment="1">
      <alignment vertical="top" wrapText="1"/>
    </xf>
    <xf numFmtId="0" fontId="3" fillId="0" borderId="3" xfId="0" applyFont="1" applyBorder="1" applyAlignment="1">
      <alignment horizontal="center" vertical="top" wrapText="1"/>
    </xf>
    <xf numFmtId="0" fontId="2" fillId="0" borderId="6" xfId="0" applyFont="1" applyBorder="1" applyAlignment="1">
      <alignment horizontal="left" vertical="top" wrapText="1"/>
    </xf>
    <xf numFmtId="10" fontId="13" fillId="5" borderId="0" xfId="3" applyNumberFormat="1"/>
    <xf numFmtId="0" fontId="2" fillId="0" borderId="0" xfId="0" applyFont="1" applyBorder="1" applyAlignment="1">
      <alignment vertical="top" wrapText="1"/>
    </xf>
    <xf numFmtId="21" fontId="2" fillId="0" borderId="0" xfId="0" applyNumberFormat="1" applyFont="1" applyBorder="1" applyAlignment="1">
      <alignment horizontal="center" vertical="top" wrapText="1"/>
    </xf>
    <xf numFmtId="0" fontId="2" fillId="0" borderId="0" xfId="0" applyFont="1" applyBorder="1" applyAlignment="1">
      <alignment horizontal="center" vertical="top" wrapText="1"/>
    </xf>
    <xf numFmtId="21" fontId="2" fillId="0" borderId="6" xfId="0" applyNumberFormat="1" applyFont="1" applyBorder="1" applyAlignment="1">
      <alignment horizontal="center" vertical="top" wrapText="1"/>
    </xf>
    <xf numFmtId="21" fontId="2" fillId="0" borderId="5" xfId="0" applyNumberFormat="1" applyFont="1" applyBorder="1" applyAlignment="1">
      <alignment horizontal="center" vertical="top" wrapText="1"/>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Font="1" applyBorder="1"/>
    <xf numFmtId="0" fontId="2" fillId="0" borderId="5" xfId="0" applyFont="1" applyBorder="1" applyAlignment="1">
      <alignment horizontal="center" vertical="top" wrapText="1"/>
    </xf>
    <xf numFmtId="0" fontId="3" fillId="0" borderId="0" xfId="0" applyFont="1" applyBorder="1" applyAlignment="1">
      <alignment horizontal="center" vertical="top" wrapText="1"/>
    </xf>
    <xf numFmtId="0" fontId="2" fillId="0" borderId="10" xfId="0" applyFont="1" applyBorder="1" applyAlignment="1">
      <alignment horizontal="center" vertical="top" wrapText="1"/>
    </xf>
    <xf numFmtId="0" fontId="1" fillId="0" borderId="0" xfId="0" applyFont="1" applyBorder="1" applyAlignment="1">
      <alignment horizontal="center" vertical="top" wrapText="1"/>
    </xf>
    <xf numFmtId="0" fontId="1" fillId="0" borderId="0" xfId="0" applyFont="1" applyAlignment="1">
      <alignment horizontal="center" vertical="top"/>
    </xf>
    <xf numFmtId="0" fontId="2" fillId="0" borderId="6" xfId="0" applyFont="1" applyBorder="1" applyAlignment="1">
      <alignment horizontal="center" vertical="top" wrapText="1"/>
    </xf>
    <xf numFmtId="0" fontId="0" fillId="0" borderId="0" xfId="0" applyAlignment="1">
      <alignment horizontal="center" vertical="top"/>
    </xf>
    <xf numFmtId="0" fontId="3" fillId="0" borderId="3" xfId="0" applyFont="1" applyFill="1" applyBorder="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xf>
    <xf numFmtId="0" fontId="3" fillId="0" borderId="5" xfId="0" applyFont="1" applyBorder="1" applyAlignment="1">
      <alignment horizontal="center" vertical="top" wrapText="1"/>
    </xf>
    <xf numFmtId="0" fontId="1" fillId="0" borderId="5" xfId="0" applyFont="1" applyBorder="1" applyAlignment="1">
      <alignment horizontal="center" vertical="top" wrapText="1"/>
    </xf>
    <xf numFmtId="0" fontId="1" fillId="0" borderId="0" xfId="0" applyFont="1" applyAlignment="1">
      <alignment horizontal="center" vertical="top" wrapText="1"/>
    </xf>
    <xf numFmtId="21" fontId="1" fillId="0" borderId="0" xfId="0" applyNumberFormat="1" applyFont="1" applyBorder="1" applyAlignment="1">
      <alignment horizontal="center" vertical="top" wrapText="1"/>
    </xf>
    <xf numFmtId="21" fontId="2" fillId="0" borderId="10" xfId="0" applyNumberFormat="1" applyFont="1" applyBorder="1" applyAlignment="1">
      <alignment horizontal="center" vertical="top" wrapText="1"/>
    </xf>
    <xf numFmtId="0" fontId="2" fillId="0" borderId="24" xfId="0" applyFont="1" applyBorder="1" applyAlignment="1">
      <alignment vertical="top" wrapText="1"/>
    </xf>
    <xf numFmtId="0" fontId="2" fillId="0" borderId="24" xfId="0" applyFont="1" applyBorder="1" applyAlignment="1">
      <alignment horizontal="center" vertical="top" wrapText="1"/>
    </xf>
    <xf numFmtId="0" fontId="2" fillId="0" borderId="25" xfId="0" applyFont="1" applyBorder="1" applyAlignment="1">
      <alignment horizontal="left" vertical="top" wrapText="1"/>
    </xf>
    <xf numFmtId="0" fontId="2" fillId="0" borderId="26" xfId="0" applyFont="1" applyBorder="1" applyAlignment="1">
      <alignment vertical="top" wrapText="1"/>
    </xf>
    <xf numFmtId="0" fontId="2" fillId="0" borderId="28" xfId="0" applyFont="1" applyBorder="1" applyAlignment="1">
      <alignment horizontal="left" vertical="top" wrapText="1"/>
    </xf>
    <xf numFmtId="0" fontId="2" fillId="0" borderId="31" xfId="0" applyFont="1" applyBorder="1" applyAlignment="1">
      <alignment horizontal="left" vertical="top" wrapText="1"/>
    </xf>
    <xf numFmtId="0" fontId="1" fillId="0" borderId="5" xfId="0" applyFont="1" applyBorder="1" applyAlignment="1">
      <alignment vertical="top" wrapText="1"/>
    </xf>
    <xf numFmtId="0" fontId="2" fillId="0" borderId="5" xfId="0" applyFont="1" applyBorder="1" applyAlignment="1">
      <alignment horizontal="center" vertical="top" wrapText="1"/>
    </xf>
    <xf numFmtId="0" fontId="10" fillId="4" borderId="0" xfId="1" applyFont="1" applyFill="1" applyBorder="1"/>
    <xf numFmtId="10" fontId="0" fillId="0" borderId="0" xfId="0" applyNumberFormat="1"/>
    <xf numFmtId="0" fontId="1" fillId="0" borderId="10" xfId="0" applyFont="1" applyBorder="1" applyAlignment="1">
      <alignment horizontal="left" vertical="top" wrapText="1"/>
    </xf>
    <xf numFmtId="0" fontId="1" fillId="6" borderId="5" xfId="0" applyFont="1" applyFill="1" applyBorder="1" applyAlignment="1">
      <alignment horizontal="left" vertical="top" wrapText="1"/>
    </xf>
    <xf numFmtId="0" fontId="1" fillId="0" borderId="6" xfId="0" applyFont="1" applyBorder="1" applyAlignment="1">
      <alignment horizontal="left" vertical="top" wrapText="1"/>
    </xf>
    <xf numFmtId="0" fontId="1" fillId="0" borderId="27" xfId="0" applyFont="1" applyBorder="1" applyAlignment="1">
      <alignment horizontal="left" vertical="top" wrapText="1"/>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1" fillId="3" borderId="32" xfId="1" applyFont="1" applyFill="1" applyBorder="1"/>
    <xf numFmtId="0" fontId="9" fillId="4" borderId="32" xfId="1" applyFont="1" applyFill="1" applyBorder="1"/>
    <xf numFmtId="0" fontId="9" fillId="4" borderId="33" xfId="1" applyFont="1" applyFill="1" applyBorder="1"/>
    <xf numFmtId="0" fontId="9" fillId="4" borderId="34" xfId="1" applyFont="1" applyFill="1" applyBorder="1"/>
    <xf numFmtId="0" fontId="9" fillId="4" borderId="0" xfId="1" applyFont="1" applyFill="1" applyBorder="1"/>
    <xf numFmtId="0" fontId="11" fillId="3" borderId="35" xfId="1" applyFont="1" applyFill="1" applyBorder="1"/>
    <xf numFmtId="0" fontId="9" fillId="4" borderId="36" xfId="1" applyFont="1" applyFill="1" applyBorder="1"/>
    <xf numFmtId="0" fontId="10" fillId="4" borderId="37" xfId="1" applyFont="1" applyFill="1" applyBorder="1"/>
    <xf numFmtId="0" fontId="10" fillId="4" borderId="38" xfId="1" applyFont="1" applyFill="1" applyBorder="1"/>
    <xf numFmtId="0" fontId="2" fillId="0" borderId="0" xfId="0" applyFont="1" applyBorder="1" applyAlignment="1">
      <alignment horizontal="left" vertical="top" wrapText="1"/>
    </xf>
    <xf numFmtId="14" fontId="2" fillId="0" borderId="0" xfId="0" applyNumberFormat="1" applyFont="1" applyBorder="1" applyAlignment="1">
      <alignment horizontal="left" vertical="top" wrapText="1"/>
    </xf>
    <xf numFmtId="0" fontId="2" fillId="0" borderId="0" xfId="0" applyFont="1" applyFill="1" applyBorder="1" applyAlignment="1">
      <alignment horizontal="center" vertical="center" wrapText="1"/>
    </xf>
    <xf numFmtId="21" fontId="2" fillId="0" borderId="0" xfId="0" applyNumberFormat="1" applyFont="1" applyBorder="1" applyAlignment="1">
      <alignment horizontal="center" vertical="top" wrapText="1"/>
    </xf>
    <xf numFmtId="21" fontId="2" fillId="0" borderId="5" xfId="0" applyNumberFormat="1" applyFont="1" applyBorder="1" applyAlignment="1">
      <alignment horizontal="center" vertical="top" wrapText="1"/>
    </xf>
    <xf numFmtId="0" fontId="2" fillId="0" borderId="0" xfId="0" applyFont="1" applyBorder="1" applyAlignment="1">
      <alignment horizontal="center" vertical="top" wrapText="1"/>
    </xf>
    <xf numFmtId="0" fontId="2" fillId="0" borderId="5" xfId="0" applyFont="1" applyBorder="1" applyAlignment="1">
      <alignment horizontal="center" vertical="top" wrapText="1"/>
    </xf>
    <xf numFmtId="0" fontId="0" fillId="0" borderId="4" xfId="0" applyBorder="1" applyAlignment="1">
      <alignment horizontal="center"/>
    </xf>
    <xf numFmtId="0" fontId="2" fillId="0" borderId="0" xfId="0" applyFont="1" applyBorder="1" applyAlignment="1">
      <alignment horizontal="left" vertical="top" wrapText="1"/>
    </xf>
    <xf numFmtId="0" fontId="0" fillId="0" borderId="0" xfId="0" applyAlignment="1">
      <alignment horizontal="center" wrapText="1"/>
    </xf>
    <xf numFmtId="0" fontId="2" fillId="0" borderId="26" xfId="0" applyFont="1" applyBorder="1" applyAlignment="1">
      <alignment horizontal="center" vertical="top" wrapText="1"/>
    </xf>
    <xf numFmtId="0" fontId="2" fillId="0" borderId="24" xfId="0" applyFont="1" applyBorder="1" applyAlignment="1">
      <alignment horizontal="center" vertical="top" wrapText="1"/>
    </xf>
    <xf numFmtId="21" fontId="2" fillId="0" borderId="6" xfId="0" applyNumberFormat="1" applyFont="1" applyBorder="1" applyAlignment="1">
      <alignment horizontal="center" vertical="top" wrapText="1"/>
    </xf>
    <xf numFmtId="0" fontId="6" fillId="2" borderId="12" xfId="1" applyAlignment="1">
      <alignment horizontal="center" wrapText="1"/>
    </xf>
    <xf numFmtId="2" fontId="7" fillId="2" borderId="11" xfId="2" applyNumberFormat="1" applyAlignment="1">
      <alignment horizontal="center" vertical="center"/>
    </xf>
    <xf numFmtId="0" fontId="14" fillId="7" borderId="0" xfId="0" applyFont="1" applyFill="1" applyAlignment="1">
      <alignment horizontal="left" vertical="top" wrapText="1"/>
    </xf>
  </cellXfs>
  <cellStyles count="4">
    <cellStyle name="Akzent5" xfId="3" builtinId="45"/>
    <cellStyle name="Ausgabe" xfId="1" builtinId="21"/>
    <cellStyle name="Berechnung" xfId="2" builtinId="2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41659-467F-4735-B921-71B032CC4A34}">
  <sheetPr>
    <tabColor theme="7" tint="0.39997558519241921"/>
  </sheetPr>
  <dimension ref="A2:H857"/>
  <sheetViews>
    <sheetView view="pageLayout" topLeftCell="A10" zoomScale="130" zoomScaleNormal="100" zoomScalePageLayoutView="130" workbookViewId="0">
      <selection activeCell="D21" sqref="D21"/>
    </sheetView>
  </sheetViews>
  <sheetFormatPr baseColWidth="10" defaultRowHeight="15" x14ac:dyDescent="0.25"/>
  <cols>
    <col min="1" max="1" width="4.7109375" style="58" customWidth="1"/>
    <col min="2" max="2" width="9.85546875" style="55" bestFit="1" customWidth="1"/>
    <col min="3" max="3" width="6" style="55" bestFit="1" customWidth="1"/>
    <col min="4" max="4" width="62.42578125" style="9" customWidth="1"/>
    <col min="5" max="5" width="7.7109375" style="8" customWidth="1"/>
    <col min="6" max="6" width="3" style="4" hidden="1" customWidth="1"/>
    <col min="7" max="7" width="0" hidden="1" customWidth="1"/>
  </cols>
  <sheetData>
    <row r="2" spans="1:6" ht="15.75" thickBot="1" x14ac:dyDescent="0.3">
      <c r="A2" s="99"/>
      <c r="B2" s="99"/>
      <c r="C2" s="99"/>
      <c r="D2" s="99"/>
      <c r="E2" s="99"/>
    </row>
    <row r="3" spans="1:6" ht="16.5" thickTop="1" thickBot="1" x14ac:dyDescent="0.3">
      <c r="A3" s="57" t="s">
        <v>269</v>
      </c>
      <c r="B3" s="36" t="s">
        <v>266</v>
      </c>
      <c r="C3" s="36" t="s">
        <v>267</v>
      </c>
      <c r="D3" s="6" t="s">
        <v>268</v>
      </c>
      <c r="E3" s="56" t="s">
        <v>265</v>
      </c>
    </row>
    <row r="4" spans="1:6" ht="24" x14ac:dyDescent="0.25">
      <c r="A4" s="46">
        <f>ROW()-3</f>
        <v>1</v>
      </c>
      <c r="B4" s="95">
        <v>9.1435185185185185E-4</v>
      </c>
      <c r="C4" s="41" t="s">
        <v>0</v>
      </c>
      <c r="D4" s="28" t="s">
        <v>270</v>
      </c>
      <c r="E4" s="8" t="s">
        <v>61</v>
      </c>
    </row>
    <row r="5" spans="1:6" ht="24" x14ac:dyDescent="0.25">
      <c r="A5" s="45">
        <f t="shared" ref="A5:A70" si="0">ROW()-3</f>
        <v>2</v>
      </c>
      <c r="B5" s="96"/>
      <c r="C5" s="49" t="s">
        <v>1</v>
      </c>
      <c r="D5" s="45" t="s">
        <v>313</v>
      </c>
      <c r="E5" s="7" t="s">
        <v>58</v>
      </c>
      <c r="F5" s="4" t="s">
        <v>90</v>
      </c>
    </row>
    <row r="6" spans="1:6" ht="24" x14ac:dyDescent="0.25">
      <c r="A6" s="44">
        <f t="shared" si="0"/>
        <v>3</v>
      </c>
      <c r="B6" s="97"/>
      <c r="C6" s="41" t="s">
        <v>0</v>
      </c>
      <c r="D6" s="31" t="s">
        <v>271</v>
      </c>
      <c r="E6" s="8" t="s">
        <v>61</v>
      </c>
    </row>
    <row r="7" spans="1:6" x14ac:dyDescent="0.25">
      <c r="A7" s="45">
        <f t="shared" si="0"/>
        <v>4</v>
      </c>
      <c r="B7" s="98"/>
      <c r="C7" s="71" t="s">
        <v>2</v>
      </c>
      <c r="D7" s="45" t="s">
        <v>314</v>
      </c>
      <c r="E7" s="7" t="s">
        <v>80</v>
      </c>
      <c r="F7" s="4" t="s">
        <v>92</v>
      </c>
    </row>
    <row r="8" spans="1:6" ht="24" x14ac:dyDescent="0.25">
      <c r="A8" s="44">
        <f t="shared" si="0"/>
        <v>5</v>
      </c>
      <c r="B8" s="95">
        <v>1.423611111111111E-3</v>
      </c>
      <c r="C8" s="41" t="s">
        <v>0</v>
      </c>
      <c r="D8" s="28" t="s">
        <v>315</v>
      </c>
      <c r="E8" s="8" t="s">
        <v>61</v>
      </c>
    </row>
    <row r="9" spans="1:6" ht="24" x14ac:dyDescent="0.25">
      <c r="A9" s="45">
        <f t="shared" si="0"/>
        <v>6</v>
      </c>
      <c r="B9" s="96"/>
      <c r="C9" s="71" t="s">
        <v>1</v>
      </c>
      <c r="D9" s="45" t="s">
        <v>316</v>
      </c>
      <c r="E9" s="7" t="s">
        <v>58</v>
      </c>
      <c r="F9" s="4" t="s">
        <v>92</v>
      </c>
    </row>
    <row r="10" spans="1:6" x14ac:dyDescent="0.25">
      <c r="A10" s="44">
        <f t="shared" si="0"/>
        <v>7</v>
      </c>
      <c r="B10" s="95">
        <v>1.5046296296296294E-3</v>
      </c>
      <c r="C10" s="41" t="s">
        <v>0</v>
      </c>
      <c r="D10" s="28" t="s">
        <v>272</v>
      </c>
      <c r="E10" s="8" t="s">
        <v>91</v>
      </c>
    </row>
    <row r="11" spans="1:6" x14ac:dyDescent="0.25">
      <c r="A11" s="44">
        <f t="shared" si="0"/>
        <v>8</v>
      </c>
      <c r="B11" s="95"/>
      <c r="C11" s="41" t="s">
        <v>1</v>
      </c>
      <c r="D11" s="28" t="s">
        <v>273</v>
      </c>
      <c r="E11" s="8" t="s">
        <v>93</v>
      </c>
    </row>
    <row r="12" spans="1:6" ht="29.25" customHeight="1" x14ac:dyDescent="0.25">
      <c r="A12" s="44">
        <f t="shared" si="0"/>
        <v>9</v>
      </c>
      <c r="B12" s="95"/>
      <c r="C12" s="41" t="s">
        <v>0</v>
      </c>
      <c r="D12" s="28" t="s">
        <v>274</v>
      </c>
      <c r="E12" s="8" t="s">
        <v>94</v>
      </c>
    </row>
    <row r="13" spans="1:6" x14ac:dyDescent="0.25">
      <c r="A13" s="44">
        <f t="shared" si="0"/>
        <v>10</v>
      </c>
      <c r="B13" s="95"/>
      <c r="C13" s="41" t="s">
        <v>3</v>
      </c>
      <c r="D13" s="28" t="s">
        <v>275</v>
      </c>
      <c r="E13" s="8" t="s">
        <v>95</v>
      </c>
    </row>
    <row r="14" spans="1:6" ht="41.25" customHeight="1" x14ac:dyDescent="0.25">
      <c r="A14" s="45">
        <f t="shared" si="0"/>
        <v>11</v>
      </c>
      <c r="B14" s="96"/>
      <c r="C14" s="71" t="s">
        <v>0</v>
      </c>
      <c r="D14" s="45" t="s">
        <v>317</v>
      </c>
      <c r="E14" s="7" t="s">
        <v>96</v>
      </c>
      <c r="F14" s="4" t="s">
        <v>92</v>
      </c>
    </row>
    <row r="15" spans="1:6" ht="27" customHeight="1" x14ac:dyDescent="0.25">
      <c r="A15" s="44">
        <f t="shared" si="0"/>
        <v>12</v>
      </c>
      <c r="B15" s="40">
        <v>1.6666666666666668E-3</v>
      </c>
      <c r="C15" s="41" t="s">
        <v>0</v>
      </c>
      <c r="D15" s="28" t="s">
        <v>276</v>
      </c>
      <c r="E15" s="8" t="s">
        <v>61</v>
      </c>
    </row>
    <row r="16" spans="1:6" ht="28.5" customHeight="1" x14ac:dyDescent="0.25">
      <c r="A16" s="44">
        <f t="shared" si="0"/>
        <v>13</v>
      </c>
      <c r="B16" s="40">
        <v>1.689814814814815E-3</v>
      </c>
      <c r="C16" s="41" t="s">
        <v>0</v>
      </c>
      <c r="D16" s="28" t="s">
        <v>277</v>
      </c>
      <c r="E16" s="8" t="s">
        <v>91</v>
      </c>
    </row>
    <row r="17" spans="1:7" x14ac:dyDescent="0.25">
      <c r="A17" s="44">
        <f t="shared" si="0"/>
        <v>14</v>
      </c>
      <c r="B17" s="40"/>
      <c r="C17" s="41" t="s">
        <v>1</v>
      </c>
      <c r="D17" s="28" t="s">
        <v>278</v>
      </c>
      <c r="E17" s="8" t="s">
        <v>68</v>
      </c>
    </row>
    <row r="18" spans="1:7" x14ac:dyDescent="0.25">
      <c r="A18" s="45">
        <f t="shared" si="0"/>
        <v>15</v>
      </c>
      <c r="B18" s="43"/>
      <c r="C18" s="49" t="s">
        <v>0</v>
      </c>
      <c r="D18" s="29" t="s">
        <v>279</v>
      </c>
      <c r="E18" s="7" t="s">
        <v>97</v>
      </c>
    </row>
    <row r="19" spans="1:7" x14ac:dyDescent="0.25">
      <c r="A19" s="44">
        <f t="shared" si="0"/>
        <v>16</v>
      </c>
      <c r="B19" s="95">
        <v>1.7708333333333332E-3</v>
      </c>
      <c r="C19" s="41" t="s">
        <v>0</v>
      </c>
      <c r="D19" s="28" t="s">
        <v>280</v>
      </c>
      <c r="E19" s="8" t="s">
        <v>98</v>
      </c>
    </row>
    <row r="20" spans="1:7" x14ac:dyDescent="0.25">
      <c r="A20" s="44">
        <f t="shared" si="0"/>
        <v>17</v>
      </c>
      <c r="B20" s="95"/>
      <c r="C20" s="41" t="s">
        <v>1</v>
      </c>
      <c r="D20" s="28" t="s">
        <v>281</v>
      </c>
      <c r="E20" s="8" t="s">
        <v>99</v>
      </c>
    </row>
    <row r="21" spans="1:7" x14ac:dyDescent="0.25">
      <c r="A21" s="44">
        <f t="shared" si="0"/>
        <v>18</v>
      </c>
      <c r="B21" s="95"/>
      <c r="C21" s="41" t="s">
        <v>0</v>
      </c>
      <c r="D21" s="28" t="s">
        <v>318</v>
      </c>
      <c r="E21" s="8" t="s">
        <v>100</v>
      </c>
      <c r="F21" s="4" t="s">
        <v>92</v>
      </c>
      <c r="G21" t="s">
        <v>102</v>
      </c>
    </row>
    <row r="22" spans="1:7" x14ac:dyDescent="0.25">
      <c r="A22" s="44">
        <f t="shared" si="0"/>
        <v>19</v>
      </c>
      <c r="B22" s="95"/>
      <c r="C22" s="41" t="s">
        <v>4</v>
      </c>
      <c r="D22" s="28" t="s">
        <v>319</v>
      </c>
      <c r="E22" s="8" t="s">
        <v>101</v>
      </c>
      <c r="F22" s="4" t="s">
        <v>92</v>
      </c>
      <c r="G22" t="s">
        <v>103</v>
      </c>
    </row>
    <row r="23" spans="1:7" x14ac:dyDescent="0.25">
      <c r="A23" s="45">
        <f t="shared" si="0"/>
        <v>20</v>
      </c>
      <c r="B23" s="96"/>
      <c r="C23" s="49" t="s">
        <v>0</v>
      </c>
      <c r="D23" s="29" t="s">
        <v>320</v>
      </c>
      <c r="E23" s="7" t="s">
        <v>104</v>
      </c>
      <c r="F23" s="4" t="s">
        <v>92</v>
      </c>
      <c r="G23" t="s">
        <v>105</v>
      </c>
    </row>
    <row r="24" spans="1:7" ht="24" x14ac:dyDescent="0.25">
      <c r="A24" s="44">
        <f t="shared" si="0"/>
        <v>21</v>
      </c>
      <c r="B24" s="95">
        <v>1.8865740740740742E-3</v>
      </c>
      <c r="C24" s="41" t="s">
        <v>0</v>
      </c>
      <c r="D24" s="28" t="s">
        <v>321</v>
      </c>
      <c r="E24" s="8" t="s">
        <v>91</v>
      </c>
    </row>
    <row r="25" spans="1:7" x14ac:dyDescent="0.25">
      <c r="A25" s="44">
        <f t="shared" si="0"/>
        <v>22</v>
      </c>
      <c r="B25" s="95"/>
      <c r="C25" s="41"/>
      <c r="D25" s="28" t="s">
        <v>322</v>
      </c>
      <c r="E25" s="8" t="s">
        <v>98</v>
      </c>
    </row>
    <row r="26" spans="1:7" x14ac:dyDescent="0.25">
      <c r="A26" s="44">
        <f t="shared" si="0"/>
        <v>23</v>
      </c>
      <c r="B26" s="95"/>
      <c r="C26" s="50"/>
      <c r="D26" s="28" t="s">
        <v>323</v>
      </c>
      <c r="E26" s="8" t="s">
        <v>106</v>
      </c>
    </row>
    <row r="27" spans="1:7" x14ac:dyDescent="0.25">
      <c r="A27" s="44">
        <f t="shared" si="0"/>
        <v>24</v>
      </c>
      <c r="B27" s="95"/>
      <c r="C27" s="50"/>
      <c r="D27" s="28" t="s">
        <v>324</v>
      </c>
      <c r="E27" s="8" t="s">
        <v>107</v>
      </c>
    </row>
    <row r="28" spans="1:7" x14ac:dyDescent="0.25">
      <c r="A28" s="45">
        <f t="shared" si="0"/>
        <v>25</v>
      </c>
      <c r="B28" s="96"/>
      <c r="C28" s="49" t="s">
        <v>4</v>
      </c>
      <c r="D28" s="29" t="s">
        <v>325</v>
      </c>
      <c r="E28" s="7" t="s">
        <v>101</v>
      </c>
    </row>
    <row r="29" spans="1:7" x14ac:dyDescent="0.25">
      <c r="A29" s="44">
        <f t="shared" si="0"/>
        <v>26</v>
      </c>
      <c r="B29" s="95">
        <v>2.0254629629629629E-3</v>
      </c>
      <c r="C29" s="41" t="s">
        <v>4</v>
      </c>
      <c r="D29" s="28" t="s">
        <v>326</v>
      </c>
      <c r="E29" s="8" t="s">
        <v>108</v>
      </c>
    </row>
    <row r="30" spans="1:7" x14ac:dyDescent="0.25">
      <c r="A30" s="44">
        <f t="shared" si="0"/>
        <v>27</v>
      </c>
      <c r="B30" s="95"/>
      <c r="C30" s="41" t="s">
        <v>0</v>
      </c>
      <c r="D30" s="28" t="s">
        <v>327</v>
      </c>
      <c r="E30" s="8" t="s">
        <v>81</v>
      </c>
    </row>
    <row r="31" spans="1:7" x14ac:dyDescent="0.25">
      <c r="A31" s="45">
        <f t="shared" si="0"/>
        <v>28</v>
      </c>
      <c r="B31" s="96"/>
      <c r="C31" s="49" t="s">
        <v>4</v>
      </c>
      <c r="D31" s="29" t="s">
        <v>328</v>
      </c>
      <c r="E31" s="7" t="s">
        <v>111</v>
      </c>
      <c r="F31" s="4" t="s">
        <v>109</v>
      </c>
      <c r="G31" t="s">
        <v>110</v>
      </c>
    </row>
    <row r="32" spans="1:7" x14ac:dyDescent="0.25">
      <c r="A32" s="44">
        <f t="shared" si="0"/>
        <v>29</v>
      </c>
      <c r="B32" s="95">
        <v>2.0833333333333333E-3</v>
      </c>
      <c r="C32" s="41" t="s">
        <v>0</v>
      </c>
      <c r="D32" s="28" t="s">
        <v>329</v>
      </c>
      <c r="E32" s="8" t="s">
        <v>107</v>
      </c>
      <c r="F32" s="4" t="s">
        <v>92</v>
      </c>
      <c r="G32" t="s">
        <v>112</v>
      </c>
    </row>
    <row r="33" spans="1:7" x14ac:dyDescent="0.25">
      <c r="A33" s="44">
        <f t="shared" si="0"/>
        <v>30</v>
      </c>
      <c r="B33" s="95"/>
      <c r="C33" s="41" t="s">
        <v>1</v>
      </c>
      <c r="D33" s="28" t="s">
        <v>330</v>
      </c>
      <c r="E33" s="8" t="s">
        <v>282</v>
      </c>
    </row>
    <row r="34" spans="1:7" x14ac:dyDescent="0.25">
      <c r="A34" s="44">
        <f t="shared" si="0"/>
        <v>31</v>
      </c>
      <c r="B34" s="95"/>
      <c r="C34" s="41" t="s">
        <v>0</v>
      </c>
      <c r="D34" s="28" t="s">
        <v>331</v>
      </c>
      <c r="E34" s="8" t="s">
        <v>96</v>
      </c>
    </row>
    <row r="35" spans="1:7" ht="24.75" x14ac:dyDescent="0.25">
      <c r="A35" s="44">
        <f t="shared" si="0"/>
        <v>32</v>
      </c>
      <c r="B35" s="95"/>
      <c r="C35" s="41" t="s">
        <v>4</v>
      </c>
      <c r="D35" s="28" t="s">
        <v>332</v>
      </c>
      <c r="E35" s="8" t="s">
        <v>101</v>
      </c>
    </row>
    <row r="36" spans="1:7" x14ac:dyDescent="0.25">
      <c r="A36" s="44">
        <f t="shared" si="0"/>
        <v>33</v>
      </c>
      <c r="B36" s="95"/>
      <c r="C36" s="41" t="s">
        <v>0</v>
      </c>
      <c r="D36" s="28" t="s">
        <v>333</v>
      </c>
      <c r="E36" s="8" t="s">
        <v>114</v>
      </c>
    </row>
    <row r="37" spans="1:7" ht="27" customHeight="1" x14ac:dyDescent="0.25">
      <c r="A37" s="45">
        <f t="shared" si="0"/>
        <v>34</v>
      </c>
      <c r="B37" s="43">
        <v>2.2685185185185182E-3</v>
      </c>
      <c r="C37" s="49" t="s">
        <v>0</v>
      </c>
      <c r="D37" s="29" t="s">
        <v>334</v>
      </c>
      <c r="E37" s="7"/>
    </row>
    <row r="38" spans="1:7" x14ac:dyDescent="0.25">
      <c r="A38" s="44">
        <f t="shared" si="0"/>
        <v>35</v>
      </c>
      <c r="B38" s="40"/>
      <c r="C38" s="41" t="s">
        <v>1</v>
      </c>
      <c r="D38" s="28" t="s">
        <v>115</v>
      </c>
      <c r="E38" s="8" t="s">
        <v>116</v>
      </c>
    </row>
    <row r="39" spans="1:7" x14ac:dyDescent="0.25">
      <c r="A39" s="44">
        <f t="shared" si="0"/>
        <v>36</v>
      </c>
      <c r="B39" s="95">
        <v>2.3263888888888887E-3</v>
      </c>
      <c r="C39" s="41" t="s">
        <v>4</v>
      </c>
      <c r="D39" s="28" t="s">
        <v>335</v>
      </c>
      <c r="E39" s="8" t="s">
        <v>117</v>
      </c>
    </row>
    <row r="40" spans="1:7" x14ac:dyDescent="0.25">
      <c r="A40" s="44">
        <f t="shared" si="0"/>
        <v>37</v>
      </c>
      <c r="B40" s="95"/>
      <c r="C40" s="41" t="s">
        <v>5</v>
      </c>
      <c r="D40" s="28" t="s">
        <v>57</v>
      </c>
      <c r="E40" s="8" t="s">
        <v>58</v>
      </c>
    </row>
    <row r="41" spans="1:7" x14ac:dyDescent="0.25">
      <c r="A41" s="45">
        <f t="shared" si="0"/>
        <v>38</v>
      </c>
      <c r="B41" s="96"/>
      <c r="C41" s="49" t="s">
        <v>0</v>
      </c>
      <c r="D41" s="29" t="s">
        <v>336</v>
      </c>
      <c r="E41" s="7" t="s">
        <v>81</v>
      </c>
    </row>
    <row r="42" spans="1:7" x14ac:dyDescent="0.25">
      <c r="A42" s="44">
        <f t="shared" si="0"/>
        <v>39</v>
      </c>
      <c r="B42" s="50"/>
      <c r="C42" s="41" t="s">
        <v>0</v>
      </c>
      <c r="D42" s="28" t="s">
        <v>60</v>
      </c>
      <c r="E42" s="8" t="s">
        <v>61</v>
      </c>
      <c r="G42" s="101" t="s">
        <v>120</v>
      </c>
    </row>
    <row r="43" spans="1:7" ht="24" x14ac:dyDescent="0.25">
      <c r="A43" s="45">
        <f t="shared" si="0"/>
        <v>40</v>
      </c>
      <c r="B43" s="59"/>
      <c r="C43" s="49" t="s">
        <v>0</v>
      </c>
      <c r="D43" s="29" t="s">
        <v>337</v>
      </c>
      <c r="E43" s="7" t="s">
        <v>98</v>
      </c>
      <c r="G43" s="101"/>
    </row>
    <row r="44" spans="1:7" x14ac:dyDescent="0.25">
      <c r="A44" s="44">
        <f t="shared" si="0"/>
        <v>41</v>
      </c>
      <c r="B44" s="50"/>
      <c r="C44" s="41"/>
      <c r="D44" s="28" t="s">
        <v>119</v>
      </c>
      <c r="G44" s="101"/>
    </row>
    <row r="45" spans="1:7" x14ac:dyDescent="0.25">
      <c r="A45" s="44">
        <f t="shared" si="0"/>
        <v>42</v>
      </c>
      <c r="B45" s="50"/>
      <c r="C45" s="41" t="s">
        <v>0</v>
      </c>
      <c r="D45" s="28" t="s">
        <v>338</v>
      </c>
      <c r="E45" s="8" t="s">
        <v>98</v>
      </c>
      <c r="G45" s="101"/>
    </row>
    <row r="46" spans="1:7" x14ac:dyDescent="0.25">
      <c r="A46" s="44">
        <f t="shared" si="0"/>
        <v>43</v>
      </c>
      <c r="B46" s="50"/>
      <c r="C46" s="41" t="s">
        <v>0</v>
      </c>
      <c r="D46" s="28" t="s">
        <v>339</v>
      </c>
      <c r="E46" s="8" t="s">
        <v>98</v>
      </c>
      <c r="G46" s="101"/>
    </row>
    <row r="47" spans="1:7" x14ac:dyDescent="0.25">
      <c r="A47" s="44">
        <f t="shared" si="0"/>
        <v>44</v>
      </c>
      <c r="B47" s="50"/>
      <c r="C47" s="41" t="s">
        <v>0</v>
      </c>
      <c r="D47" s="28" t="s">
        <v>340</v>
      </c>
      <c r="E47" s="8" t="s">
        <v>61</v>
      </c>
      <c r="G47" s="101"/>
    </row>
    <row r="48" spans="1:7" x14ac:dyDescent="0.25">
      <c r="A48" s="44">
        <f t="shared" si="0"/>
        <v>45</v>
      </c>
      <c r="B48" s="40">
        <v>2.5000000000000001E-3</v>
      </c>
      <c r="C48" s="41" t="s">
        <v>6</v>
      </c>
      <c r="D48" s="28" t="s">
        <v>341</v>
      </c>
      <c r="E48" s="8" t="s">
        <v>118</v>
      </c>
      <c r="G48" s="101"/>
    </row>
    <row r="49" spans="1:7" x14ac:dyDescent="0.25">
      <c r="A49" s="45">
        <f t="shared" si="0"/>
        <v>46</v>
      </c>
      <c r="B49" s="60"/>
      <c r="C49" s="49" t="s">
        <v>0</v>
      </c>
      <c r="D49" s="29" t="s">
        <v>342</v>
      </c>
      <c r="E49" s="7" t="s">
        <v>104</v>
      </c>
      <c r="G49" s="101"/>
    </row>
    <row r="50" spans="1:7" x14ac:dyDescent="0.25">
      <c r="A50" s="44">
        <f t="shared" si="0"/>
        <v>47</v>
      </c>
      <c r="B50" s="95">
        <v>2.5578703703703705E-3</v>
      </c>
      <c r="C50" s="41" t="s">
        <v>0</v>
      </c>
      <c r="D50" s="28" t="s">
        <v>343</v>
      </c>
      <c r="E50" s="8" t="s">
        <v>98</v>
      </c>
    </row>
    <row r="51" spans="1:7" x14ac:dyDescent="0.25">
      <c r="A51" s="44">
        <f t="shared" si="0"/>
        <v>48</v>
      </c>
      <c r="B51" s="95"/>
      <c r="C51" s="41" t="s">
        <v>7</v>
      </c>
      <c r="D51" s="28" t="s">
        <v>344</v>
      </c>
      <c r="E51" s="8" t="s">
        <v>118</v>
      </c>
      <c r="F51" s="5" t="s">
        <v>92</v>
      </c>
      <c r="G51" s="3" t="s">
        <v>122</v>
      </c>
    </row>
    <row r="52" spans="1:7" x14ac:dyDescent="0.25">
      <c r="A52" s="44">
        <f t="shared" si="0"/>
        <v>49</v>
      </c>
      <c r="B52" s="95"/>
      <c r="C52" s="97" t="s">
        <v>0</v>
      </c>
      <c r="D52" s="28" t="s">
        <v>345</v>
      </c>
      <c r="E52" s="8" t="s">
        <v>121</v>
      </c>
    </row>
    <row r="53" spans="1:7" x14ac:dyDescent="0.25">
      <c r="A53" s="45">
        <f t="shared" si="0"/>
        <v>50</v>
      </c>
      <c r="B53" s="96"/>
      <c r="C53" s="98"/>
      <c r="D53" s="29" t="s">
        <v>346</v>
      </c>
      <c r="E53" s="7" t="s">
        <v>96</v>
      </c>
    </row>
    <row r="54" spans="1:7" ht="24" x14ac:dyDescent="0.25">
      <c r="A54" s="12">
        <f t="shared" si="0"/>
        <v>51</v>
      </c>
      <c r="B54" s="51"/>
      <c r="C54" s="51" t="s">
        <v>0</v>
      </c>
      <c r="D54" s="12" t="s">
        <v>347</v>
      </c>
      <c r="E54" s="74" t="s">
        <v>98</v>
      </c>
    </row>
    <row r="55" spans="1:7" ht="24" x14ac:dyDescent="0.25">
      <c r="A55" s="44">
        <f t="shared" si="0"/>
        <v>52</v>
      </c>
      <c r="B55" s="95">
        <v>2.7199074074074074E-3</v>
      </c>
      <c r="C55" s="41" t="s">
        <v>8</v>
      </c>
      <c r="D55" s="28" t="s">
        <v>348</v>
      </c>
      <c r="E55" s="8" t="s">
        <v>123</v>
      </c>
    </row>
    <row r="56" spans="1:7" x14ac:dyDescent="0.25">
      <c r="A56" s="45">
        <f t="shared" si="0"/>
        <v>53</v>
      </c>
      <c r="B56" s="96"/>
      <c r="C56" s="49" t="s">
        <v>2</v>
      </c>
      <c r="D56" s="29" t="s">
        <v>349</v>
      </c>
      <c r="E56" s="7" t="s">
        <v>93</v>
      </c>
    </row>
    <row r="57" spans="1:7" x14ac:dyDescent="0.25">
      <c r="A57" s="44">
        <f t="shared" si="0"/>
        <v>54</v>
      </c>
      <c r="B57" s="97"/>
      <c r="C57" s="41" t="s">
        <v>9</v>
      </c>
      <c r="D57" s="28" t="s">
        <v>350</v>
      </c>
      <c r="E57" s="8" t="s">
        <v>118</v>
      </c>
      <c r="F57" s="5" t="s">
        <v>109</v>
      </c>
    </row>
    <row r="58" spans="1:7" x14ac:dyDescent="0.25">
      <c r="A58" s="45">
        <f t="shared" si="0"/>
        <v>55</v>
      </c>
      <c r="B58" s="98"/>
      <c r="C58" s="49" t="s">
        <v>0</v>
      </c>
      <c r="D58" s="29" t="s">
        <v>350</v>
      </c>
      <c r="E58" s="7" t="s">
        <v>121</v>
      </c>
    </row>
    <row r="59" spans="1:7" ht="24" x14ac:dyDescent="0.25">
      <c r="A59" s="44">
        <f t="shared" si="0"/>
        <v>56</v>
      </c>
      <c r="B59" s="95">
        <v>2.7893518518518519E-3</v>
      </c>
      <c r="C59" s="97" t="s">
        <v>0</v>
      </c>
      <c r="D59" s="28" t="s">
        <v>351</v>
      </c>
      <c r="E59" s="8" t="s">
        <v>98</v>
      </c>
    </row>
    <row r="60" spans="1:7" x14ac:dyDescent="0.25">
      <c r="A60" s="44">
        <f t="shared" si="0"/>
        <v>57</v>
      </c>
      <c r="B60" s="95"/>
      <c r="C60" s="97"/>
      <c r="D60" s="28" t="s">
        <v>352</v>
      </c>
      <c r="E60" s="8" t="s">
        <v>98</v>
      </c>
    </row>
    <row r="61" spans="1:7" x14ac:dyDescent="0.25">
      <c r="A61" s="44">
        <f t="shared" si="0"/>
        <v>58</v>
      </c>
      <c r="B61" s="95"/>
      <c r="C61" s="97"/>
      <c r="D61" s="28" t="s">
        <v>353</v>
      </c>
      <c r="E61" s="8" t="s">
        <v>98</v>
      </c>
    </row>
    <row r="62" spans="1:7" ht="24" x14ac:dyDescent="0.25">
      <c r="A62" s="44">
        <f t="shared" si="0"/>
        <v>59</v>
      </c>
      <c r="B62" s="95"/>
      <c r="C62" s="41" t="s">
        <v>4</v>
      </c>
      <c r="D62" s="28" t="s">
        <v>354</v>
      </c>
      <c r="E62" s="8" t="s">
        <v>118</v>
      </c>
      <c r="F62" s="5" t="s">
        <v>109</v>
      </c>
      <c r="G62" s="2" t="s">
        <v>124</v>
      </c>
    </row>
    <row r="63" spans="1:7" x14ac:dyDescent="0.25">
      <c r="A63" s="44">
        <f t="shared" si="0"/>
        <v>60</v>
      </c>
      <c r="B63" s="95"/>
      <c r="C63" s="97" t="s">
        <v>0</v>
      </c>
      <c r="D63" s="28" t="s">
        <v>355</v>
      </c>
      <c r="E63" s="8" t="s">
        <v>121</v>
      </c>
    </row>
    <row r="64" spans="1:7" x14ac:dyDescent="0.25">
      <c r="A64" s="44">
        <f t="shared" si="0"/>
        <v>61</v>
      </c>
      <c r="B64" s="95"/>
      <c r="C64" s="97"/>
      <c r="D64" s="28" t="s">
        <v>357</v>
      </c>
      <c r="E64" s="8" t="s">
        <v>98</v>
      </c>
    </row>
    <row r="65" spans="1:6" x14ac:dyDescent="0.25">
      <c r="A65" s="44">
        <f t="shared" si="0"/>
        <v>62</v>
      </c>
      <c r="B65" s="95"/>
      <c r="C65" s="97"/>
      <c r="D65" s="28" t="s">
        <v>356</v>
      </c>
      <c r="E65" s="8" t="s">
        <v>61</v>
      </c>
    </row>
    <row r="66" spans="1:6" x14ac:dyDescent="0.25">
      <c r="A66" s="44">
        <f t="shared" si="0"/>
        <v>63</v>
      </c>
      <c r="B66" s="95"/>
      <c r="C66" s="41" t="s">
        <v>10</v>
      </c>
      <c r="D66" s="28" t="s">
        <v>358</v>
      </c>
      <c r="E66" s="8" t="s">
        <v>118</v>
      </c>
    </row>
    <row r="67" spans="1:6" ht="24" x14ac:dyDescent="0.25">
      <c r="A67" s="44">
        <f t="shared" si="0"/>
        <v>64</v>
      </c>
      <c r="B67" s="95"/>
      <c r="C67" s="97" t="s">
        <v>0</v>
      </c>
      <c r="D67" s="28" t="s">
        <v>359</v>
      </c>
      <c r="E67" s="8" t="s">
        <v>125</v>
      </c>
      <c r="F67" s="4" t="s">
        <v>92</v>
      </c>
    </row>
    <row r="68" spans="1:6" x14ac:dyDescent="0.25">
      <c r="A68" s="44">
        <f t="shared" si="0"/>
        <v>65</v>
      </c>
      <c r="B68" s="95"/>
      <c r="C68" s="97"/>
      <c r="D68" s="28" t="s">
        <v>360</v>
      </c>
      <c r="E68" s="8" t="s">
        <v>98</v>
      </c>
    </row>
    <row r="69" spans="1:6" x14ac:dyDescent="0.25">
      <c r="A69" s="44">
        <f t="shared" si="0"/>
        <v>66</v>
      </c>
      <c r="B69" s="95"/>
      <c r="C69" s="97"/>
      <c r="D69" s="28" t="s">
        <v>361</v>
      </c>
      <c r="E69" s="8" t="s">
        <v>61</v>
      </c>
    </row>
    <row r="70" spans="1:6" ht="34.5" customHeight="1" x14ac:dyDescent="0.25">
      <c r="A70" s="44">
        <f t="shared" si="0"/>
        <v>67</v>
      </c>
      <c r="B70" s="95"/>
      <c r="C70" s="41" t="s">
        <v>3</v>
      </c>
      <c r="D70" s="28" t="s">
        <v>362</v>
      </c>
      <c r="E70" s="8" t="s">
        <v>118</v>
      </c>
      <c r="F70" s="5" t="s">
        <v>109</v>
      </c>
    </row>
    <row r="71" spans="1:6" ht="36" x14ac:dyDescent="0.25">
      <c r="A71" s="45">
        <f t="shared" ref="A71:A136" si="1">ROW()-3</f>
        <v>68</v>
      </c>
      <c r="B71" s="96"/>
      <c r="C71" s="49" t="s">
        <v>0</v>
      </c>
      <c r="D71" s="45" t="s">
        <v>363</v>
      </c>
      <c r="E71" s="7" t="s">
        <v>125</v>
      </c>
      <c r="F71" s="5" t="s">
        <v>92</v>
      </c>
    </row>
    <row r="72" spans="1:6" ht="24" x14ac:dyDescent="0.25">
      <c r="A72" s="44">
        <f t="shared" si="1"/>
        <v>69</v>
      </c>
      <c r="B72" s="95">
        <v>3.3101851851851851E-3</v>
      </c>
      <c r="C72" s="97" t="s">
        <v>0</v>
      </c>
      <c r="D72" s="28" t="s">
        <v>364</v>
      </c>
      <c r="E72" s="8" t="s">
        <v>91</v>
      </c>
    </row>
    <row r="73" spans="1:6" ht="36" x14ac:dyDescent="0.25">
      <c r="A73" s="44">
        <f t="shared" si="1"/>
        <v>70</v>
      </c>
      <c r="B73" s="95"/>
      <c r="C73" s="97"/>
      <c r="D73" s="28" t="s">
        <v>365</v>
      </c>
      <c r="E73" s="8" t="s">
        <v>61</v>
      </c>
    </row>
    <row r="74" spans="1:6" x14ac:dyDescent="0.25">
      <c r="A74" s="44">
        <f t="shared" si="1"/>
        <v>71</v>
      </c>
      <c r="B74" s="95"/>
      <c r="C74" s="97"/>
      <c r="D74" s="28" t="s">
        <v>367</v>
      </c>
      <c r="E74" s="8" t="s">
        <v>98</v>
      </c>
    </row>
    <row r="75" spans="1:6" x14ac:dyDescent="0.25">
      <c r="A75" s="44">
        <f t="shared" si="1"/>
        <v>72</v>
      </c>
      <c r="B75" s="95"/>
      <c r="C75" s="41" t="s">
        <v>1</v>
      </c>
      <c r="D75" s="28" t="s">
        <v>366</v>
      </c>
      <c r="E75" s="8" t="s">
        <v>126</v>
      </c>
      <c r="F75" s="5" t="s">
        <v>92</v>
      </c>
    </row>
    <row r="76" spans="1:6" x14ac:dyDescent="0.25">
      <c r="A76" s="44">
        <f t="shared" si="1"/>
        <v>73</v>
      </c>
      <c r="B76" s="95"/>
      <c r="C76" s="97" t="s">
        <v>0</v>
      </c>
      <c r="D76" s="28" t="s">
        <v>368</v>
      </c>
      <c r="E76" s="8" t="s">
        <v>97</v>
      </c>
    </row>
    <row r="77" spans="1:6" x14ac:dyDescent="0.25">
      <c r="A77" s="45">
        <f t="shared" si="1"/>
        <v>74</v>
      </c>
      <c r="B77" s="96"/>
      <c r="C77" s="98"/>
      <c r="D77" s="45" t="s">
        <v>11</v>
      </c>
      <c r="E77" s="7"/>
    </row>
    <row r="78" spans="1:6" x14ac:dyDescent="0.25">
      <c r="A78" s="44">
        <f t="shared" si="1"/>
        <v>75</v>
      </c>
      <c r="B78" s="40">
        <v>3.472222222222222E-3</v>
      </c>
      <c r="C78" s="41" t="s">
        <v>0</v>
      </c>
      <c r="D78" s="92" t="s">
        <v>369</v>
      </c>
    </row>
    <row r="79" spans="1:6" ht="24" x14ac:dyDescent="0.25">
      <c r="A79" s="44">
        <f t="shared" si="1"/>
        <v>76</v>
      </c>
      <c r="B79" s="95">
        <v>4.0393518518518521E-3</v>
      </c>
      <c r="C79" s="41" t="s">
        <v>0</v>
      </c>
      <c r="D79" s="28" t="s">
        <v>370</v>
      </c>
      <c r="E79" s="8" t="s">
        <v>98</v>
      </c>
    </row>
    <row r="80" spans="1:6" ht="24" x14ac:dyDescent="0.25">
      <c r="A80" s="44">
        <f t="shared" si="1"/>
        <v>77</v>
      </c>
      <c r="B80" s="95"/>
      <c r="C80" s="41" t="s">
        <v>1</v>
      </c>
      <c r="D80" s="28" t="s">
        <v>372</v>
      </c>
      <c r="E80" s="8" t="s">
        <v>128</v>
      </c>
    </row>
    <row r="81" spans="1:7" x14ac:dyDescent="0.25">
      <c r="A81" s="44">
        <f t="shared" si="1"/>
        <v>78</v>
      </c>
      <c r="B81" s="95"/>
      <c r="C81" s="41" t="s">
        <v>0</v>
      </c>
      <c r="D81" s="28" t="s">
        <v>371</v>
      </c>
      <c r="E81" s="8" t="s">
        <v>107</v>
      </c>
    </row>
    <row r="82" spans="1:7" x14ac:dyDescent="0.25">
      <c r="A82" s="44">
        <f t="shared" si="1"/>
        <v>79</v>
      </c>
      <c r="B82" s="95"/>
      <c r="C82" s="41" t="s">
        <v>1</v>
      </c>
      <c r="D82" s="28" t="s">
        <v>341</v>
      </c>
      <c r="E82" s="8" t="s">
        <v>129</v>
      </c>
      <c r="F82" s="5" t="s">
        <v>92</v>
      </c>
    </row>
    <row r="83" spans="1:7" x14ac:dyDescent="0.25">
      <c r="A83" s="44">
        <f t="shared" si="1"/>
        <v>80</v>
      </c>
      <c r="B83" s="95"/>
      <c r="C83" s="97" t="s">
        <v>0</v>
      </c>
      <c r="D83" s="28" t="s">
        <v>373</v>
      </c>
      <c r="E83" s="8" t="s">
        <v>81</v>
      </c>
    </row>
    <row r="84" spans="1:7" x14ac:dyDescent="0.25">
      <c r="A84" s="45">
        <f t="shared" si="1"/>
        <v>81</v>
      </c>
      <c r="B84" s="96"/>
      <c r="C84" s="98"/>
      <c r="D84" s="45" t="s">
        <v>341</v>
      </c>
      <c r="E84" s="7" t="s">
        <v>121</v>
      </c>
    </row>
    <row r="85" spans="1:7" ht="24" x14ac:dyDescent="0.25">
      <c r="A85" s="44">
        <f t="shared" si="1"/>
        <v>82</v>
      </c>
      <c r="B85" s="95">
        <v>4.1898148148148146E-3</v>
      </c>
      <c r="C85" s="41" t="s">
        <v>0</v>
      </c>
      <c r="D85" s="28" t="s">
        <v>374</v>
      </c>
      <c r="E85" s="8" t="s">
        <v>98</v>
      </c>
    </row>
    <row r="86" spans="1:7" ht="24" x14ac:dyDescent="0.25">
      <c r="A86" s="44">
        <f t="shared" si="1"/>
        <v>83</v>
      </c>
      <c r="B86" s="95"/>
      <c r="C86" s="41" t="s">
        <v>4</v>
      </c>
      <c r="D86" s="28" t="s">
        <v>375</v>
      </c>
      <c r="E86" s="8" t="s">
        <v>80</v>
      </c>
      <c r="F86" s="5" t="s">
        <v>92</v>
      </c>
      <c r="G86" s="2" t="s">
        <v>130</v>
      </c>
    </row>
    <row r="87" spans="1:7" x14ac:dyDescent="0.25">
      <c r="A87" s="44">
        <f t="shared" si="1"/>
        <v>84</v>
      </c>
      <c r="B87" s="95"/>
      <c r="C87" s="41" t="s">
        <v>0</v>
      </c>
      <c r="D87" s="28" t="s">
        <v>376</v>
      </c>
      <c r="E87" s="8" t="s">
        <v>98</v>
      </c>
    </row>
    <row r="88" spans="1:7" x14ac:dyDescent="0.25">
      <c r="A88" s="44">
        <f t="shared" si="1"/>
        <v>85</v>
      </c>
      <c r="B88" s="95"/>
      <c r="C88" s="41" t="s">
        <v>1</v>
      </c>
      <c r="D88" s="28" t="s">
        <v>377</v>
      </c>
      <c r="E88" s="8" t="s">
        <v>99</v>
      </c>
    </row>
    <row r="89" spans="1:7" x14ac:dyDescent="0.25">
      <c r="A89" s="44">
        <f t="shared" si="1"/>
        <v>86</v>
      </c>
      <c r="B89" s="95"/>
      <c r="C89" s="41" t="s">
        <v>0</v>
      </c>
      <c r="D89" s="28" t="s">
        <v>378</v>
      </c>
      <c r="E89" s="8" t="s">
        <v>81</v>
      </c>
    </row>
    <row r="90" spans="1:7" ht="28.5" customHeight="1" x14ac:dyDescent="0.25">
      <c r="A90" s="44">
        <f t="shared" si="1"/>
        <v>87</v>
      </c>
      <c r="B90" s="95"/>
      <c r="C90" s="41"/>
      <c r="D90" s="28" t="s">
        <v>379</v>
      </c>
      <c r="E90" s="8" t="s">
        <v>98</v>
      </c>
    </row>
    <row r="91" spans="1:7" x14ac:dyDescent="0.25">
      <c r="A91" s="44">
        <f t="shared" si="1"/>
        <v>88</v>
      </c>
      <c r="B91" s="95"/>
      <c r="C91" s="41" t="s">
        <v>1</v>
      </c>
      <c r="D91" s="28" t="s">
        <v>380</v>
      </c>
      <c r="E91" s="8" t="s">
        <v>99</v>
      </c>
    </row>
    <row r="92" spans="1:7" ht="24" x14ac:dyDescent="0.25">
      <c r="A92" s="45">
        <f t="shared" si="1"/>
        <v>89</v>
      </c>
      <c r="B92" s="96"/>
      <c r="C92" s="49" t="s">
        <v>0</v>
      </c>
      <c r="D92" s="45" t="s">
        <v>381</v>
      </c>
      <c r="E92" s="7" t="s">
        <v>131</v>
      </c>
    </row>
    <row r="93" spans="1:7" x14ac:dyDescent="0.25">
      <c r="A93" s="44">
        <f t="shared" si="1"/>
        <v>90</v>
      </c>
      <c r="B93" s="40"/>
      <c r="C93" s="41"/>
      <c r="D93" s="28" t="s">
        <v>132</v>
      </c>
    </row>
    <row r="94" spans="1:7" x14ac:dyDescent="0.25">
      <c r="A94" s="44">
        <f t="shared" si="1"/>
        <v>91</v>
      </c>
      <c r="B94" s="41"/>
      <c r="C94" s="41" t="s">
        <v>63</v>
      </c>
      <c r="D94" s="28" t="s">
        <v>62</v>
      </c>
      <c r="E94" s="8" t="s">
        <v>86</v>
      </c>
    </row>
    <row r="95" spans="1:7" x14ac:dyDescent="0.25">
      <c r="A95" s="44">
        <f t="shared" si="1"/>
        <v>92</v>
      </c>
      <c r="B95" s="41"/>
      <c r="C95" s="41" t="s">
        <v>0</v>
      </c>
      <c r="D95" s="28" t="s">
        <v>382</v>
      </c>
      <c r="E95" s="8" t="s">
        <v>134</v>
      </c>
    </row>
    <row r="96" spans="1:7" x14ac:dyDescent="0.25">
      <c r="A96" s="45">
        <f t="shared" si="1"/>
        <v>93</v>
      </c>
      <c r="B96" s="49"/>
      <c r="C96" s="49" t="s">
        <v>4</v>
      </c>
      <c r="D96" s="45" t="s">
        <v>133</v>
      </c>
      <c r="E96" s="7" t="s">
        <v>80</v>
      </c>
    </row>
    <row r="97" spans="1:7" x14ac:dyDescent="0.25">
      <c r="A97" s="44">
        <f t="shared" si="1"/>
        <v>94</v>
      </c>
      <c r="B97" s="97"/>
      <c r="C97" s="97" t="s">
        <v>0</v>
      </c>
      <c r="D97" s="28" t="s">
        <v>383</v>
      </c>
      <c r="E97" s="8" t="s">
        <v>98</v>
      </c>
    </row>
    <row r="98" spans="1:7" x14ac:dyDescent="0.25">
      <c r="A98" s="44">
        <f t="shared" si="1"/>
        <v>95</v>
      </c>
      <c r="B98" s="97"/>
      <c r="C98" s="97"/>
      <c r="D98" s="28" t="s">
        <v>384</v>
      </c>
      <c r="E98" s="8" t="s">
        <v>136</v>
      </c>
      <c r="F98" s="4" t="s">
        <v>92</v>
      </c>
    </row>
    <row r="99" spans="1:7" x14ac:dyDescent="0.25">
      <c r="A99" s="44">
        <f t="shared" si="1"/>
        <v>96</v>
      </c>
      <c r="B99" s="97"/>
      <c r="C99" s="41" t="s">
        <v>1</v>
      </c>
      <c r="D99" s="28" t="s">
        <v>385</v>
      </c>
      <c r="E99" s="8" t="s">
        <v>135</v>
      </c>
    </row>
    <row r="100" spans="1:7" x14ac:dyDescent="0.25">
      <c r="A100" s="45">
        <f t="shared" si="1"/>
        <v>97</v>
      </c>
      <c r="B100" s="98"/>
      <c r="C100" s="49" t="s">
        <v>0</v>
      </c>
      <c r="D100" s="45" t="s">
        <v>386</v>
      </c>
      <c r="E100" s="7" t="s">
        <v>96</v>
      </c>
    </row>
    <row r="101" spans="1:7" x14ac:dyDescent="0.25">
      <c r="A101" s="44">
        <f t="shared" si="1"/>
        <v>98</v>
      </c>
      <c r="B101" s="95">
        <v>4.5023148148148149E-3</v>
      </c>
      <c r="C101" s="97" t="s">
        <v>0</v>
      </c>
      <c r="D101" s="28" t="s">
        <v>387</v>
      </c>
      <c r="E101" s="8" t="s">
        <v>61</v>
      </c>
    </row>
    <row r="102" spans="1:7" x14ac:dyDescent="0.25">
      <c r="A102" s="44">
        <f t="shared" si="1"/>
        <v>99</v>
      </c>
      <c r="B102" s="95"/>
      <c r="C102" s="97"/>
      <c r="D102" s="28" t="s">
        <v>388</v>
      </c>
      <c r="E102" s="8" t="s">
        <v>98</v>
      </c>
    </row>
    <row r="103" spans="1:7" x14ac:dyDescent="0.25">
      <c r="A103" s="44">
        <f t="shared" si="1"/>
        <v>100</v>
      </c>
      <c r="B103" s="95"/>
      <c r="C103" s="41" t="s">
        <v>12</v>
      </c>
      <c r="D103" s="28" t="s">
        <v>389</v>
      </c>
      <c r="E103" s="8" t="s">
        <v>111</v>
      </c>
    </row>
    <row r="104" spans="1:7" x14ac:dyDescent="0.25">
      <c r="A104" s="44">
        <f t="shared" si="1"/>
        <v>101</v>
      </c>
      <c r="B104" s="95"/>
      <c r="C104" s="41" t="s">
        <v>0</v>
      </c>
      <c r="D104" s="28" t="s">
        <v>390</v>
      </c>
      <c r="E104" s="8" t="s">
        <v>98</v>
      </c>
    </row>
    <row r="105" spans="1:7" x14ac:dyDescent="0.25">
      <c r="A105" s="45">
        <f t="shared" si="1"/>
        <v>102</v>
      </c>
      <c r="B105" s="96"/>
      <c r="C105" s="49" t="s">
        <v>12</v>
      </c>
      <c r="D105" s="45" t="s">
        <v>391</v>
      </c>
      <c r="E105" s="7" t="s">
        <v>138</v>
      </c>
    </row>
    <row r="106" spans="1:7" x14ac:dyDescent="0.25">
      <c r="A106" s="44">
        <f t="shared" si="1"/>
        <v>103</v>
      </c>
      <c r="B106" s="95">
        <v>4.5717592592592589E-3</v>
      </c>
      <c r="C106" s="97" t="s">
        <v>0</v>
      </c>
      <c r="D106" s="28" t="s">
        <v>392</v>
      </c>
      <c r="E106" s="8" t="s">
        <v>91</v>
      </c>
    </row>
    <row r="107" spans="1:7" x14ac:dyDescent="0.25">
      <c r="A107" s="44">
        <f t="shared" si="1"/>
        <v>104</v>
      </c>
      <c r="B107" s="95"/>
      <c r="C107" s="97"/>
      <c r="D107" s="28" t="s">
        <v>393</v>
      </c>
      <c r="E107" s="8" t="s">
        <v>139</v>
      </c>
    </row>
    <row r="108" spans="1:7" x14ac:dyDescent="0.25">
      <c r="A108" s="44">
        <f t="shared" si="1"/>
        <v>105</v>
      </c>
      <c r="B108" s="95"/>
      <c r="C108" s="41" t="s">
        <v>0</v>
      </c>
      <c r="D108" s="28" t="s">
        <v>394</v>
      </c>
      <c r="E108" s="8" t="s">
        <v>61</v>
      </c>
    </row>
    <row r="109" spans="1:7" x14ac:dyDescent="0.25">
      <c r="A109" s="44">
        <f t="shared" si="1"/>
        <v>106</v>
      </c>
      <c r="B109" s="95"/>
      <c r="C109" s="41" t="s">
        <v>13</v>
      </c>
      <c r="D109" s="28" t="s">
        <v>395</v>
      </c>
      <c r="E109" s="8" t="s">
        <v>108</v>
      </c>
      <c r="F109" s="5" t="s">
        <v>109</v>
      </c>
      <c r="G109" s="3" t="s">
        <v>141</v>
      </c>
    </row>
    <row r="110" spans="1:7" x14ac:dyDescent="0.25">
      <c r="A110" s="44">
        <f t="shared" si="1"/>
        <v>107</v>
      </c>
      <c r="B110" s="95"/>
      <c r="C110" s="41" t="s">
        <v>1</v>
      </c>
      <c r="D110" s="28" t="s">
        <v>19</v>
      </c>
      <c r="E110" s="8" t="s">
        <v>142</v>
      </c>
      <c r="G110" t="s">
        <v>144</v>
      </c>
    </row>
    <row r="111" spans="1:7" x14ac:dyDescent="0.25">
      <c r="A111" s="44">
        <f t="shared" si="1"/>
        <v>108</v>
      </c>
      <c r="B111" s="95"/>
      <c r="C111" s="41" t="s">
        <v>13</v>
      </c>
      <c r="D111" s="28" t="s">
        <v>396</v>
      </c>
      <c r="E111" s="8" t="s">
        <v>140</v>
      </c>
      <c r="F111" s="5" t="s">
        <v>146</v>
      </c>
      <c r="G111" t="s">
        <v>145</v>
      </c>
    </row>
    <row r="112" spans="1:7" x14ac:dyDescent="0.25">
      <c r="A112" s="44">
        <f t="shared" si="1"/>
        <v>109</v>
      </c>
      <c r="B112" s="95"/>
      <c r="C112" s="41" t="s">
        <v>1</v>
      </c>
      <c r="D112" s="28" t="s">
        <v>17</v>
      </c>
      <c r="E112" s="8" t="s">
        <v>143</v>
      </c>
    </row>
    <row r="113" spans="1:7" x14ac:dyDescent="0.25">
      <c r="A113" s="44">
        <f t="shared" si="1"/>
        <v>110</v>
      </c>
      <c r="B113" s="95"/>
      <c r="C113" s="41" t="s">
        <v>13</v>
      </c>
      <c r="D113" s="28" t="s">
        <v>397</v>
      </c>
      <c r="E113" s="8" t="s">
        <v>140</v>
      </c>
      <c r="F113" s="5" t="s">
        <v>146</v>
      </c>
    </row>
    <row r="114" spans="1:7" x14ac:dyDescent="0.25">
      <c r="A114" s="44">
        <f t="shared" si="1"/>
        <v>111</v>
      </c>
      <c r="B114" s="95"/>
      <c r="C114" s="41" t="s">
        <v>1</v>
      </c>
      <c r="D114" s="28" t="s">
        <v>17</v>
      </c>
      <c r="E114" s="8" t="s">
        <v>143</v>
      </c>
    </row>
    <row r="115" spans="1:7" x14ac:dyDescent="0.25">
      <c r="A115" s="44">
        <f t="shared" si="1"/>
        <v>112</v>
      </c>
      <c r="B115" s="95"/>
      <c r="C115" s="41" t="s">
        <v>13</v>
      </c>
      <c r="D115" s="28" t="s">
        <v>398</v>
      </c>
      <c r="E115" s="8" t="s">
        <v>140</v>
      </c>
    </row>
    <row r="116" spans="1:7" x14ac:dyDescent="0.25">
      <c r="A116" s="44">
        <f t="shared" si="1"/>
        <v>113</v>
      </c>
      <c r="B116" s="95"/>
      <c r="C116" s="41" t="s">
        <v>1</v>
      </c>
      <c r="D116" s="28" t="s">
        <v>17</v>
      </c>
      <c r="E116" s="8" t="s">
        <v>143</v>
      </c>
    </row>
    <row r="117" spans="1:7" x14ac:dyDescent="0.25">
      <c r="A117" s="44">
        <f t="shared" si="1"/>
        <v>114</v>
      </c>
      <c r="B117" s="95"/>
      <c r="C117" s="97" t="s">
        <v>13</v>
      </c>
      <c r="D117" s="28" t="s">
        <v>399</v>
      </c>
      <c r="E117" s="8" t="s">
        <v>140</v>
      </c>
    </row>
    <row r="118" spans="1:7" x14ac:dyDescent="0.25">
      <c r="A118" s="44">
        <f t="shared" si="1"/>
        <v>115</v>
      </c>
      <c r="B118" s="95"/>
      <c r="C118" s="97"/>
      <c r="D118" s="28" t="s">
        <v>400</v>
      </c>
      <c r="E118" s="8" t="s">
        <v>147</v>
      </c>
    </row>
    <row r="119" spans="1:7" x14ac:dyDescent="0.25">
      <c r="A119" s="44">
        <f t="shared" si="1"/>
        <v>116</v>
      </c>
      <c r="B119" s="95"/>
      <c r="C119" s="41" t="s">
        <v>1</v>
      </c>
      <c r="D119" s="28" t="s">
        <v>401</v>
      </c>
      <c r="E119" s="8" t="s">
        <v>127</v>
      </c>
    </row>
    <row r="120" spans="1:7" x14ac:dyDescent="0.25">
      <c r="A120" s="45">
        <f t="shared" si="1"/>
        <v>117</v>
      </c>
      <c r="B120" s="96"/>
      <c r="C120" s="49" t="s">
        <v>1</v>
      </c>
      <c r="D120" s="45" t="s">
        <v>402</v>
      </c>
      <c r="E120" s="7" t="s">
        <v>143</v>
      </c>
    </row>
    <row r="121" spans="1:7" ht="24" x14ac:dyDescent="0.25">
      <c r="A121" s="44">
        <f t="shared" si="1"/>
        <v>118</v>
      </c>
      <c r="B121" s="95">
        <v>5.0925925925925921E-3</v>
      </c>
      <c r="C121" s="97" t="s">
        <v>0</v>
      </c>
      <c r="D121" s="28" t="s">
        <v>403</v>
      </c>
      <c r="E121" s="8" t="s">
        <v>91</v>
      </c>
    </row>
    <row r="122" spans="1:7" x14ac:dyDescent="0.25">
      <c r="A122" s="44">
        <f t="shared" si="1"/>
        <v>119</v>
      </c>
      <c r="B122" s="95"/>
      <c r="C122" s="97"/>
      <c r="D122" s="28" t="s">
        <v>404</v>
      </c>
      <c r="E122" s="8" t="s">
        <v>91</v>
      </c>
    </row>
    <row r="123" spans="1:7" x14ac:dyDescent="0.25">
      <c r="A123" s="44">
        <f t="shared" si="1"/>
        <v>120</v>
      </c>
      <c r="B123" s="95"/>
      <c r="C123" s="97"/>
      <c r="D123" s="28" t="s">
        <v>405</v>
      </c>
      <c r="E123" s="8" t="s">
        <v>98</v>
      </c>
    </row>
    <row r="124" spans="1:7" x14ac:dyDescent="0.25">
      <c r="A124" s="44">
        <f t="shared" si="1"/>
        <v>121</v>
      </c>
      <c r="B124" s="95"/>
      <c r="C124" s="41" t="s">
        <v>14</v>
      </c>
      <c r="D124" s="28" t="s">
        <v>155</v>
      </c>
      <c r="E124" s="8" t="s">
        <v>86</v>
      </c>
    </row>
    <row r="125" spans="1:7" x14ac:dyDescent="0.25">
      <c r="A125" s="44">
        <f t="shared" si="1"/>
        <v>122</v>
      </c>
      <c r="B125" s="41"/>
      <c r="C125" s="41" t="s">
        <v>13</v>
      </c>
      <c r="D125" s="28" t="s">
        <v>406</v>
      </c>
      <c r="E125" s="8" t="s">
        <v>111</v>
      </c>
      <c r="G125" s="3" t="s">
        <v>148</v>
      </c>
    </row>
    <row r="126" spans="1:7" x14ac:dyDescent="0.25">
      <c r="A126" s="44">
        <f t="shared" si="1"/>
        <v>123</v>
      </c>
      <c r="B126" s="41"/>
      <c r="C126" s="41" t="s">
        <v>0</v>
      </c>
      <c r="D126" s="28" t="s">
        <v>407</v>
      </c>
      <c r="E126" s="8" t="s">
        <v>107</v>
      </c>
    </row>
    <row r="127" spans="1:7" x14ac:dyDescent="0.25">
      <c r="A127" s="44">
        <f t="shared" si="1"/>
        <v>124</v>
      </c>
      <c r="B127" s="41"/>
      <c r="C127" s="41" t="s">
        <v>1</v>
      </c>
      <c r="D127" s="28" t="s">
        <v>408</v>
      </c>
      <c r="E127" s="8" t="s">
        <v>149</v>
      </c>
    </row>
    <row r="128" spans="1:7" x14ac:dyDescent="0.25">
      <c r="A128" s="44">
        <f t="shared" si="1"/>
        <v>125</v>
      </c>
      <c r="B128" s="97"/>
      <c r="C128" s="97" t="s">
        <v>0</v>
      </c>
      <c r="D128" s="28" t="s">
        <v>409</v>
      </c>
      <c r="E128" s="8" t="s">
        <v>107</v>
      </c>
    </row>
    <row r="129" spans="1:7" x14ac:dyDescent="0.25">
      <c r="A129" s="44">
        <f t="shared" si="1"/>
        <v>126</v>
      </c>
      <c r="B129" s="97"/>
      <c r="C129" s="97"/>
      <c r="D129" s="28" t="s">
        <v>410</v>
      </c>
      <c r="E129" s="8" t="s">
        <v>96</v>
      </c>
    </row>
    <row r="130" spans="1:7" x14ac:dyDescent="0.25">
      <c r="A130" s="44">
        <f t="shared" si="1"/>
        <v>127</v>
      </c>
      <c r="B130" s="97"/>
      <c r="C130" s="97"/>
      <c r="D130" s="28" t="s">
        <v>411</v>
      </c>
      <c r="E130" s="8" t="s">
        <v>107</v>
      </c>
    </row>
    <row r="131" spans="1:7" x14ac:dyDescent="0.25">
      <c r="A131" s="44">
        <f t="shared" si="1"/>
        <v>128</v>
      </c>
      <c r="B131" s="41"/>
      <c r="C131" s="41" t="s">
        <v>1</v>
      </c>
      <c r="D131" s="28" t="s">
        <v>64</v>
      </c>
      <c r="E131" s="8" t="s">
        <v>68</v>
      </c>
    </row>
    <row r="132" spans="1:7" x14ac:dyDescent="0.25">
      <c r="A132" s="44">
        <f t="shared" si="1"/>
        <v>129</v>
      </c>
      <c r="B132" s="41"/>
      <c r="C132" s="41" t="s">
        <v>13</v>
      </c>
      <c r="D132" s="28" t="s">
        <v>412</v>
      </c>
      <c r="E132" s="8" t="s">
        <v>101</v>
      </c>
    </row>
    <row r="133" spans="1:7" x14ac:dyDescent="0.25">
      <c r="A133" s="44">
        <f t="shared" si="1"/>
        <v>130</v>
      </c>
      <c r="B133" s="40">
        <v>5.3819444444444453E-3</v>
      </c>
      <c r="C133" s="41" t="s">
        <v>0</v>
      </c>
      <c r="D133" s="28" t="s">
        <v>413</v>
      </c>
      <c r="E133" s="8" t="s">
        <v>150</v>
      </c>
    </row>
    <row r="134" spans="1:7" x14ac:dyDescent="0.25">
      <c r="A134" s="44">
        <f t="shared" si="1"/>
        <v>131</v>
      </c>
      <c r="B134" s="41"/>
      <c r="C134" s="41" t="s">
        <v>1</v>
      </c>
      <c r="D134" s="28" t="s">
        <v>414</v>
      </c>
      <c r="E134" s="8" t="s">
        <v>143</v>
      </c>
    </row>
    <row r="135" spans="1:7" x14ac:dyDescent="0.25">
      <c r="A135" s="44">
        <f t="shared" si="1"/>
        <v>132</v>
      </c>
      <c r="B135" s="41"/>
      <c r="C135" s="41" t="s">
        <v>0</v>
      </c>
      <c r="D135" s="28" t="s">
        <v>415</v>
      </c>
      <c r="E135" s="8" t="s">
        <v>81</v>
      </c>
    </row>
    <row r="136" spans="1:7" x14ac:dyDescent="0.25">
      <c r="A136" s="44">
        <f t="shared" si="1"/>
        <v>133</v>
      </c>
      <c r="B136" s="41"/>
      <c r="C136" s="41" t="s">
        <v>0</v>
      </c>
      <c r="D136" s="28" t="s">
        <v>416</v>
      </c>
      <c r="E136" s="8" t="s">
        <v>61</v>
      </c>
    </row>
    <row r="137" spans="1:7" x14ac:dyDescent="0.25">
      <c r="A137" s="44">
        <f t="shared" ref="A137" si="2">ROW()-3</f>
        <v>134</v>
      </c>
      <c r="B137" s="41"/>
      <c r="C137" s="41" t="s">
        <v>4</v>
      </c>
      <c r="D137" s="28" t="s">
        <v>151</v>
      </c>
      <c r="E137" s="8" t="s">
        <v>80</v>
      </c>
    </row>
    <row r="138" spans="1:7" x14ac:dyDescent="0.25">
      <c r="A138" s="44">
        <f t="shared" ref="A138:A206" si="3">ROW()-3</f>
        <v>135</v>
      </c>
      <c r="B138" s="41"/>
      <c r="C138" s="41"/>
      <c r="D138" s="28" t="s">
        <v>417</v>
      </c>
      <c r="E138" s="8" t="s">
        <v>91</v>
      </c>
      <c r="F138" s="4" t="s">
        <v>109</v>
      </c>
      <c r="G138" t="s">
        <v>152</v>
      </c>
    </row>
    <row r="139" spans="1:7" x14ac:dyDescent="0.25">
      <c r="A139" s="44">
        <f t="shared" si="3"/>
        <v>136</v>
      </c>
      <c r="B139" s="41"/>
      <c r="C139" s="41"/>
      <c r="D139" s="28" t="s">
        <v>418</v>
      </c>
      <c r="E139" s="8" t="s">
        <v>153</v>
      </c>
    </row>
    <row r="140" spans="1:7" x14ac:dyDescent="0.25">
      <c r="A140" s="45">
        <f t="shared" si="3"/>
        <v>137</v>
      </c>
      <c r="B140" s="43">
        <v>5.4398148148148149E-3</v>
      </c>
      <c r="C140" s="49" t="s">
        <v>1</v>
      </c>
      <c r="D140" s="45" t="s">
        <v>419</v>
      </c>
      <c r="E140" s="7" t="s">
        <v>126</v>
      </c>
      <c r="F140" s="5" t="s">
        <v>109</v>
      </c>
      <c r="G140" s="3" t="s">
        <v>154</v>
      </c>
    </row>
    <row r="141" spans="1:7" ht="33.75" customHeight="1" x14ac:dyDescent="0.25">
      <c r="A141" s="44">
        <f t="shared" si="3"/>
        <v>138</v>
      </c>
      <c r="B141" s="97"/>
      <c r="C141" s="41" t="s">
        <v>0</v>
      </c>
      <c r="D141" s="28" t="s">
        <v>420</v>
      </c>
      <c r="E141" s="8" t="s">
        <v>107</v>
      </c>
      <c r="F141" s="5" t="s">
        <v>92</v>
      </c>
    </row>
    <row r="142" spans="1:7" x14ac:dyDescent="0.25">
      <c r="A142" s="45">
        <f t="shared" si="3"/>
        <v>139</v>
      </c>
      <c r="B142" s="98"/>
      <c r="C142" s="49" t="s">
        <v>14</v>
      </c>
      <c r="D142" s="45" t="s">
        <v>414</v>
      </c>
      <c r="E142" s="7" t="s">
        <v>137</v>
      </c>
    </row>
    <row r="143" spans="1:7" x14ac:dyDescent="0.25">
      <c r="A143" s="44">
        <f t="shared" si="3"/>
        <v>140</v>
      </c>
      <c r="B143" s="50"/>
      <c r="C143" s="97" t="s">
        <v>0</v>
      </c>
      <c r="D143" s="28" t="s">
        <v>421</v>
      </c>
      <c r="E143" s="8" t="s">
        <v>114</v>
      </c>
    </row>
    <row r="144" spans="1:7" ht="24" x14ac:dyDescent="0.25">
      <c r="A144" s="44">
        <f t="shared" si="3"/>
        <v>141</v>
      </c>
      <c r="B144" s="50"/>
      <c r="C144" s="97"/>
      <c r="D144" s="28" t="s">
        <v>422</v>
      </c>
      <c r="E144" s="8" t="s">
        <v>98</v>
      </c>
    </row>
    <row r="145" spans="1:7" x14ac:dyDescent="0.25">
      <c r="A145" s="44">
        <f t="shared" si="3"/>
        <v>142</v>
      </c>
      <c r="B145" s="50"/>
      <c r="C145" s="41" t="s">
        <v>4</v>
      </c>
      <c r="D145" s="28" t="s">
        <v>423</v>
      </c>
      <c r="E145" s="8" t="s">
        <v>80</v>
      </c>
      <c r="F145" s="5" t="s">
        <v>92</v>
      </c>
    </row>
    <row r="146" spans="1:7" x14ac:dyDescent="0.25">
      <c r="A146" s="45">
        <f t="shared" si="3"/>
        <v>143</v>
      </c>
      <c r="B146" s="43">
        <v>5.4861111111111117E-3</v>
      </c>
      <c r="C146" s="49" t="s">
        <v>0</v>
      </c>
      <c r="D146" s="45" t="s">
        <v>156</v>
      </c>
      <c r="E146" s="7" t="s">
        <v>153</v>
      </c>
    </row>
    <row r="147" spans="1:7" x14ac:dyDescent="0.25">
      <c r="A147" s="44">
        <f t="shared" si="3"/>
        <v>144</v>
      </c>
      <c r="B147" s="40"/>
      <c r="C147" s="41"/>
      <c r="D147" s="28" t="s">
        <v>424</v>
      </c>
      <c r="E147" s="8" t="s">
        <v>98</v>
      </c>
    </row>
    <row r="148" spans="1:7" x14ac:dyDescent="0.25">
      <c r="A148" s="44">
        <f t="shared" si="3"/>
        <v>145</v>
      </c>
      <c r="B148" s="50"/>
      <c r="C148" s="97" t="s">
        <v>2</v>
      </c>
      <c r="D148" s="28" t="s">
        <v>414</v>
      </c>
      <c r="E148" s="8" t="s">
        <v>111</v>
      </c>
    </row>
    <row r="149" spans="1:7" x14ac:dyDescent="0.25">
      <c r="A149" s="44">
        <f t="shared" si="3"/>
        <v>146</v>
      </c>
      <c r="B149" s="50"/>
      <c r="C149" s="97"/>
      <c r="D149" s="28" t="s">
        <v>425</v>
      </c>
      <c r="E149" s="8" t="s">
        <v>108</v>
      </c>
      <c r="G149" t="s">
        <v>157</v>
      </c>
    </row>
    <row r="150" spans="1:7" x14ac:dyDescent="0.25">
      <c r="A150" s="44">
        <f t="shared" si="3"/>
        <v>147</v>
      </c>
      <c r="B150" s="50"/>
      <c r="C150" s="41" t="s">
        <v>1</v>
      </c>
      <c r="D150" s="28" t="s">
        <v>15</v>
      </c>
      <c r="E150" s="8" t="s">
        <v>142</v>
      </c>
    </row>
    <row r="151" spans="1:7" x14ac:dyDescent="0.25">
      <c r="A151" s="44">
        <f t="shared" si="3"/>
        <v>148</v>
      </c>
      <c r="B151" s="50"/>
      <c r="C151" s="41" t="s">
        <v>2</v>
      </c>
      <c r="D151" s="28" t="s">
        <v>16</v>
      </c>
      <c r="E151" s="8" t="s">
        <v>108</v>
      </c>
    </row>
    <row r="152" spans="1:7" x14ac:dyDescent="0.25">
      <c r="A152" s="44">
        <f t="shared" si="3"/>
        <v>149</v>
      </c>
      <c r="B152" s="50"/>
      <c r="C152" s="41" t="s">
        <v>1</v>
      </c>
      <c r="D152" s="28" t="s">
        <v>17</v>
      </c>
      <c r="E152" s="8" t="s">
        <v>143</v>
      </c>
    </row>
    <row r="153" spans="1:7" x14ac:dyDescent="0.25">
      <c r="A153" s="44">
        <f t="shared" si="3"/>
        <v>150</v>
      </c>
      <c r="B153" s="50"/>
      <c r="C153" s="41" t="s">
        <v>2</v>
      </c>
      <c r="D153" s="28" t="s">
        <v>18</v>
      </c>
      <c r="E153" s="8" t="s">
        <v>108</v>
      </c>
    </row>
    <row r="154" spans="1:7" x14ac:dyDescent="0.25">
      <c r="A154" s="44">
        <f t="shared" si="3"/>
        <v>151</v>
      </c>
      <c r="B154" s="50"/>
      <c r="C154" s="41" t="s">
        <v>1</v>
      </c>
      <c r="D154" s="28" t="s">
        <v>19</v>
      </c>
      <c r="E154" s="8" t="s">
        <v>142</v>
      </c>
    </row>
    <row r="155" spans="1:7" x14ac:dyDescent="0.25">
      <c r="A155" s="44">
        <f t="shared" si="3"/>
        <v>152</v>
      </c>
      <c r="B155" s="50"/>
      <c r="C155" s="41" t="s">
        <v>2</v>
      </c>
      <c r="D155" s="28" t="s">
        <v>158</v>
      </c>
      <c r="E155" s="8" t="s">
        <v>108</v>
      </c>
    </row>
    <row r="156" spans="1:7" x14ac:dyDescent="0.25">
      <c r="A156" s="44">
        <f t="shared" si="3"/>
        <v>153</v>
      </c>
      <c r="B156" s="50"/>
      <c r="C156" s="41" t="s">
        <v>1</v>
      </c>
      <c r="D156" s="28" t="s">
        <v>20</v>
      </c>
      <c r="E156" s="8" t="s">
        <v>143</v>
      </c>
    </row>
    <row r="157" spans="1:7" x14ac:dyDescent="0.25">
      <c r="A157" s="44">
        <f t="shared" si="3"/>
        <v>154</v>
      </c>
      <c r="B157" s="50"/>
      <c r="C157" s="41" t="s">
        <v>2</v>
      </c>
      <c r="D157" s="28" t="s">
        <v>21</v>
      </c>
      <c r="E157" s="8" t="s">
        <v>108</v>
      </c>
    </row>
    <row r="158" spans="1:7" x14ac:dyDescent="0.25">
      <c r="A158" s="44">
        <f t="shared" si="3"/>
        <v>155</v>
      </c>
      <c r="B158" s="50"/>
      <c r="C158" s="41" t="s">
        <v>1</v>
      </c>
      <c r="D158" s="28" t="s">
        <v>17</v>
      </c>
      <c r="E158" s="8" t="s">
        <v>143</v>
      </c>
    </row>
    <row r="159" spans="1:7" x14ac:dyDescent="0.25">
      <c r="A159" s="44">
        <f t="shared" si="3"/>
        <v>156</v>
      </c>
      <c r="B159" s="50"/>
      <c r="C159" s="41" t="s">
        <v>2</v>
      </c>
      <c r="D159" s="28" t="s">
        <v>22</v>
      </c>
      <c r="E159" s="8" t="s">
        <v>108</v>
      </c>
    </row>
    <row r="160" spans="1:7" x14ac:dyDescent="0.25">
      <c r="A160" s="44">
        <f t="shared" si="3"/>
        <v>157</v>
      </c>
      <c r="B160" s="50"/>
      <c r="C160" s="41" t="s">
        <v>0</v>
      </c>
      <c r="D160" s="28" t="s">
        <v>426</v>
      </c>
      <c r="E160" s="8" t="s">
        <v>81</v>
      </c>
    </row>
    <row r="161" spans="1:7" x14ac:dyDescent="0.25">
      <c r="A161" s="45">
        <f t="shared" si="3"/>
        <v>158</v>
      </c>
      <c r="B161" s="43">
        <v>5.8449074074074072E-3</v>
      </c>
      <c r="C161" s="49" t="s">
        <v>23</v>
      </c>
      <c r="D161" s="47" t="s">
        <v>160</v>
      </c>
      <c r="E161" s="7" t="s">
        <v>159</v>
      </c>
      <c r="F161" s="48"/>
    </row>
    <row r="162" spans="1:7" x14ac:dyDescent="0.25">
      <c r="A162" s="44">
        <f t="shared" si="3"/>
        <v>159</v>
      </c>
      <c r="B162" s="40"/>
      <c r="C162" s="41" t="s">
        <v>0</v>
      </c>
      <c r="D162" s="28" t="s">
        <v>427</v>
      </c>
      <c r="E162" s="8" t="s">
        <v>161</v>
      </c>
    </row>
    <row r="163" spans="1:7" x14ac:dyDescent="0.25">
      <c r="A163" s="44">
        <f t="shared" si="3"/>
        <v>160</v>
      </c>
      <c r="B163" s="40"/>
      <c r="C163" s="41" t="s">
        <v>0</v>
      </c>
      <c r="D163" s="28" t="s">
        <v>428</v>
      </c>
      <c r="E163" s="8" t="s">
        <v>98</v>
      </c>
    </row>
    <row r="164" spans="1:7" x14ac:dyDescent="0.25">
      <c r="A164" s="44">
        <f t="shared" si="3"/>
        <v>161</v>
      </c>
      <c r="B164" s="40"/>
      <c r="C164" s="41" t="s">
        <v>0</v>
      </c>
      <c r="D164" s="28" t="s">
        <v>429</v>
      </c>
      <c r="E164" s="8" t="s">
        <v>91</v>
      </c>
    </row>
    <row r="165" spans="1:7" x14ac:dyDescent="0.25">
      <c r="A165" s="44">
        <f t="shared" si="3"/>
        <v>162</v>
      </c>
      <c r="B165" s="40"/>
      <c r="C165" s="41" t="s">
        <v>6</v>
      </c>
      <c r="D165" s="28" t="s">
        <v>162</v>
      </c>
      <c r="E165" s="8" t="s">
        <v>80</v>
      </c>
    </row>
    <row r="166" spans="1:7" x14ac:dyDescent="0.25">
      <c r="A166" s="44">
        <f t="shared" si="3"/>
        <v>163</v>
      </c>
      <c r="B166" s="40"/>
      <c r="C166" s="41" t="s">
        <v>0</v>
      </c>
      <c r="D166" s="28" t="s">
        <v>430</v>
      </c>
      <c r="E166" s="8" t="s">
        <v>134</v>
      </c>
    </row>
    <row r="167" spans="1:7" x14ac:dyDescent="0.25">
      <c r="A167" s="44">
        <f t="shared" si="3"/>
        <v>164</v>
      </c>
      <c r="B167" s="40"/>
      <c r="C167" s="41"/>
      <c r="D167" s="28" t="s">
        <v>431</v>
      </c>
      <c r="E167" s="8" t="s">
        <v>96</v>
      </c>
    </row>
    <row r="168" spans="1:7" x14ac:dyDescent="0.25">
      <c r="A168" s="45">
        <f t="shared" si="3"/>
        <v>165</v>
      </c>
      <c r="B168" s="43"/>
      <c r="C168" s="49" t="s">
        <v>4</v>
      </c>
      <c r="D168" s="45" t="s">
        <v>432</v>
      </c>
      <c r="E168" s="7" t="s">
        <v>80</v>
      </c>
    </row>
    <row r="169" spans="1:7" x14ac:dyDescent="0.25">
      <c r="A169" s="44">
        <f t="shared" si="3"/>
        <v>166</v>
      </c>
      <c r="B169" s="95">
        <v>5.8796296296296296E-3</v>
      </c>
      <c r="C169" s="97" t="s">
        <v>0</v>
      </c>
      <c r="D169" s="28" t="s">
        <v>433</v>
      </c>
      <c r="E169" s="8" t="s">
        <v>153</v>
      </c>
      <c r="G169" t="s">
        <v>165</v>
      </c>
    </row>
    <row r="170" spans="1:7" x14ac:dyDescent="0.25">
      <c r="A170" s="44">
        <f t="shared" si="3"/>
        <v>167</v>
      </c>
      <c r="B170" s="95"/>
      <c r="C170" s="97"/>
      <c r="D170" s="28" t="s">
        <v>434</v>
      </c>
      <c r="E170" s="8" t="s">
        <v>98</v>
      </c>
    </row>
    <row r="171" spans="1:7" x14ac:dyDescent="0.25">
      <c r="A171" s="44">
        <f t="shared" si="3"/>
        <v>168</v>
      </c>
      <c r="B171" s="97"/>
      <c r="C171" s="41" t="s">
        <v>4</v>
      </c>
      <c r="D171" s="28" t="s">
        <v>435</v>
      </c>
      <c r="E171" s="8" t="s">
        <v>137</v>
      </c>
    </row>
    <row r="172" spans="1:7" x14ac:dyDescent="0.25">
      <c r="A172" s="44">
        <f t="shared" si="3"/>
        <v>169</v>
      </c>
      <c r="B172" s="97"/>
      <c r="C172" s="41" t="s">
        <v>4</v>
      </c>
      <c r="D172" s="28" t="s">
        <v>436</v>
      </c>
      <c r="E172" s="8" t="s">
        <v>108</v>
      </c>
    </row>
    <row r="173" spans="1:7" x14ac:dyDescent="0.25">
      <c r="A173" s="44">
        <f t="shared" si="3"/>
        <v>170</v>
      </c>
      <c r="B173" s="97"/>
      <c r="C173" s="41" t="s">
        <v>0</v>
      </c>
      <c r="D173" s="28" t="s">
        <v>406</v>
      </c>
      <c r="E173" s="8" t="s">
        <v>81</v>
      </c>
      <c r="G173" t="s">
        <v>166</v>
      </c>
    </row>
    <row r="174" spans="1:7" x14ac:dyDescent="0.25">
      <c r="A174" s="44">
        <f t="shared" si="3"/>
        <v>171</v>
      </c>
      <c r="B174" s="97"/>
      <c r="C174" s="41" t="s">
        <v>4</v>
      </c>
      <c r="D174" s="28" t="s">
        <v>24</v>
      </c>
      <c r="E174" s="8" t="s">
        <v>140</v>
      </c>
      <c r="G174" t="s">
        <v>167</v>
      </c>
    </row>
    <row r="175" spans="1:7" x14ac:dyDescent="0.25">
      <c r="A175" s="44">
        <f t="shared" si="3"/>
        <v>172</v>
      </c>
      <c r="B175" s="97"/>
      <c r="C175" s="41" t="s">
        <v>1</v>
      </c>
      <c r="D175" s="28" t="s">
        <v>25</v>
      </c>
      <c r="E175" s="8" t="s">
        <v>143</v>
      </c>
    </row>
    <row r="176" spans="1:7" x14ac:dyDescent="0.25">
      <c r="A176" s="44">
        <f t="shared" si="3"/>
        <v>173</v>
      </c>
      <c r="B176" s="97"/>
      <c r="C176" s="41" t="s">
        <v>4</v>
      </c>
      <c r="D176" s="28" t="s">
        <v>26</v>
      </c>
      <c r="E176" s="8" t="s">
        <v>140</v>
      </c>
    </row>
    <row r="177" spans="1:6" x14ac:dyDescent="0.25">
      <c r="A177" s="44">
        <f t="shared" si="3"/>
        <v>174</v>
      </c>
      <c r="B177" s="97"/>
      <c r="C177" s="41" t="s">
        <v>1</v>
      </c>
      <c r="D177" s="28" t="s">
        <v>27</v>
      </c>
      <c r="E177" s="8" t="s">
        <v>142</v>
      </c>
    </row>
    <row r="178" spans="1:6" x14ac:dyDescent="0.25">
      <c r="A178" s="44">
        <f t="shared" si="3"/>
        <v>175</v>
      </c>
      <c r="B178" s="97"/>
      <c r="C178" s="41" t="s">
        <v>4</v>
      </c>
      <c r="D178" s="28" t="s">
        <v>28</v>
      </c>
      <c r="E178" s="8" t="s">
        <v>140</v>
      </c>
    </row>
    <row r="179" spans="1:6" x14ac:dyDescent="0.25">
      <c r="A179" s="44">
        <f t="shared" si="3"/>
        <v>176</v>
      </c>
      <c r="B179" s="97"/>
      <c r="C179" s="41" t="s">
        <v>1</v>
      </c>
      <c r="D179" s="28" t="s">
        <v>29</v>
      </c>
      <c r="E179" s="8" t="s">
        <v>143</v>
      </c>
    </row>
    <row r="180" spans="1:6" x14ac:dyDescent="0.25">
      <c r="A180" s="44">
        <f t="shared" si="3"/>
        <v>177</v>
      </c>
      <c r="B180" s="97"/>
      <c r="C180" s="41" t="s">
        <v>4</v>
      </c>
      <c r="D180" s="28" t="s">
        <v>30</v>
      </c>
      <c r="E180" s="8" t="s">
        <v>140</v>
      </c>
    </row>
    <row r="181" spans="1:6" x14ac:dyDescent="0.25">
      <c r="A181" s="44">
        <f t="shared" si="3"/>
        <v>178</v>
      </c>
      <c r="B181" s="97"/>
      <c r="C181" s="41" t="s">
        <v>1</v>
      </c>
      <c r="D181" s="28" t="s">
        <v>17</v>
      </c>
      <c r="E181" s="8" t="s">
        <v>143</v>
      </c>
    </row>
    <row r="182" spans="1:6" x14ac:dyDescent="0.25">
      <c r="A182" s="44">
        <f t="shared" si="3"/>
        <v>179</v>
      </c>
      <c r="B182" s="97"/>
      <c r="C182" s="41" t="s">
        <v>4</v>
      </c>
      <c r="D182" s="28" t="s">
        <v>168</v>
      </c>
      <c r="E182" s="8" t="s">
        <v>140</v>
      </c>
    </row>
    <row r="183" spans="1:6" x14ac:dyDescent="0.25">
      <c r="A183" s="44">
        <f t="shared" si="3"/>
        <v>180</v>
      </c>
      <c r="B183" s="97"/>
      <c r="C183" s="41" t="s">
        <v>1</v>
      </c>
      <c r="D183" s="28" t="s">
        <v>17</v>
      </c>
      <c r="E183" s="8" t="s">
        <v>164</v>
      </c>
    </row>
    <row r="184" spans="1:6" ht="30" x14ac:dyDescent="0.25">
      <c r="A184" s="44">
        <f t="shared" si="3"/>
        <v>181</v>
      </c>
      <c r="B184" s="97"/>
      <c r="C184" s="41" t="s">
        <v>4</v>
      </c>
      <c r="D184" s="28" t="s">
        <v>169</v>
      </c>
      <c r="E184" s="8" t="s">
        <v>170</v>
      </c>
      <c r="F184" s="5" t="s">
        <v>171</v>
      </c>
    </row>
    <row r="185" spans="1:6" x14ac:dyDescent="0.25">
      <c r="A185" s="44">
        <f t="shared" si="3"/>
        <v>182</v>
      </c>
      <c r="B185" s="97"/>
      <c r="C185" s="41" t="s">
        <v>1</v>
      </c>
      <c r="D185" s="28" t="s">
        <v>31</v>
      </c>
      <c r="E185" s="8" t="s">
        <v>143</v>
      </c>
    </row>
    <row r="186" spans="1:6" x14ac:dyDescent="0.25">
      <c r="A186" s="44">
        <f t="shared" si="3"/>
        <v>183</v>
      </c>
      <c r="B186" s="40">
        <v>6.4351851851851861E-3</v>
      </c>
      <c r="C186" s="41" t="s">
        <v>0</v>
      </c>
      <c r="D186" s="28" t="s">
        <v>437</v>
      </c>
      <c r="E186" s="8" t="s">
        <v>107</v>
      </c>
    </row>
    <row r="187" spans="1:6" x14ac:dyDescent="0.25">
      <c r="A187" s="44">
        <f t="shared" si="3"/>
        <v>184</v>
      </c>
      <c r="B187" s="41"/>
      <c r="C187" s="41" t="s">
        <v>4</v>
      </c>
      <c r="D187" s="28" t="s">
        <v>438</v>
      </c>
      <c r="E187" s="8" t="s">
        <v>101</v>
      </c>
    </row>
    <row r="188" spans="1:6" x14ac:dyDescent="0.25">
      <c r="A188" s="44">
        <f t="shared" si="3"/>
        <v>185</v>
      </c>
      <c r="B188" s="50"/>
      <c r="C188" s="41" t="s">
        <v>0</v>
      </c>
      <c r="D188" s="28" t="s">
        <v>439</v>
      </c>
      <c r="E188" s="8" t="s">
        <v>121</v>
      </c>
    </row>
    <row r="189" spans="1:6" x14ac:dyDescent="0.25">
      <c r="A189" s="45">
        <f t="shared" si="3"/>
        <v>186</v>
      </c>
      <c r="B189" s="59"/>
      <c r="C189" s="41" t="s">
        <v>0</v>
      </c>
      <c r="D189" s="45" t="s">
        <v>440</v>
      </c>
      <c r="E189" s="7" t="s">
        <v>81</v>
      </c>
    </row>
    <row r="190" spans="1:6" x14ac:dyDescent="0.25">
      <c r="A190" s="44">
        <f t="shared" si="3"/>
        <v>187</v>
      </c>
      <c r="B190" s="50"/>
      <c r="C190" s="41" t="s">
        <v>0</v>
      </c>
      <c r="D190" s="28" t="s">
        <v>65</v>
      </c>
      <c r="E190" s="8" t="s">
        <v>61</v>
      </c>
    </row>
    <row r="191" spans="1:6" x14ac:dyDescent="0.25">
      <c r="A191" s="44">
        <f t="shared" si="3"/>
        <v>188</v>
      </c>
      <c r="B191" s="40">
        <v>6.4814814814814813E-3</v>
      </c>
      <c r="C191" s="41" t="s">
        <v>1</v>
      </c>
      <c r="D191" s="28" t="s">
        <v>32</v>
      </c>
      <c r="E191" s="8" t="s">
        <v>58</v>
      </c>
    </row>
    <row r="192" spans="1:6" x14ac:dyDescent="0.25">
      <c r="A192" s="44">
        <f t="shared" si="3"/>
        <v>189</v>
      </c>
      <c r="B192" s="95">
        <v>6.5046296296296302E-3</v>
      </c>
      <c r="C192" s="41" t="s">
        <v>0</v>
      </c>
      <c r="D192" s="28" t="s">
        <v>441</v>
      </c>
      <c r="E192" s="8" t="s">
        <v>91</v>
      </c>
    </row>
    <row r="193" spans="1:5" x14ac:dyDescent="0.25">
      <c r="A193" s="44">
        <f t="shared" si="3"/>
        <v>190</v>
      </c>
      <c r="B193" s="95"/>
      <c r="C193" s="41" t="s">
        <v>0</v>
      </c>
      <c r="D193" s="28" t="s">
        <v>442</v>
      </c>
      <c r="E193" s="8" t="s">
        <v>98</v>
      </c>
    </row>
    <row r="194" spans="1:5" x14ac:dyDescent="0.25">
      <c r="A194" s="44">
        <f t="shared" si="3"/>
        <v>191</v>
      </c>
      <c r="B194" s="95"/>
      <c r="C194" s="41" t="s">
        <v>0</v>
      </c>
      <c r="D194" s="28" t="s">
        <v>172</v>
      </c>
      <c r="E194" s="8" t="s">
        <v>91</v>
      </c>
    </row>
    <row r="195" spans="1:5" x14ac:dyDescent="0.25">
      <c r="A195" s="44">
        <f t="shared" si="3"/>
        <v>192</v>
      </c>
      <c r="B195" s="95"/>
      <c r="C195" s="41" t="s">
        <v>0</v>
      </c>
      <c r="D195" s="28" t="s">
        <v>173</v>
      </c>
      <c r="E195" s="8" t="s">
        <v>98</v>
      </c>
    </row>
    <row r="196" spans="1:5" x14ac:dyDescent="0.25">
      <c r="A196" s="44">
        <f t="shared" si="3"/>
        <v>193</v>
      </c>
      <c r="B196" s="95"/>
      <c r="C196" s="41" t="s">
        <v>4</v>
      </c>
      <c r="D196" s="28" t="s">
        <v>443</v>
      </c>
      <c r="E196" s="8" t="s">
        <v>101</v>
      </c>
    </row>
    <row r="197" spans="1:5" x14ac:dyDescent="0.25">
      <c r="A197" s="44">
        <f t="shared" si="3"/>
        <v>194</v>
      </c>
      <c r="B197" s="95"/>
      <c r="C197" s="41" t="s">
        <v>0</v>
      </c>
      <c r="D197" s="28" t="s">
        <v>444</v>
      </c>
      <c r="E197" s="8" t="s">
        <v>107</v>
      </c>
    </row>
    <row r="198" spans="1:5" x14ac:dyDescent="0.25">
      <c r="A198" s="44">
        <f t="shared" si="3"/>
        <v>195</v>
      </c>
      <c r="B198" s="95"/>
      <c r="C198" s="41" t="s">
        <v>1</v>
      </c>
      <c r="D198" s="28" t="s">
        <v>445</v>
      </c>
      <c r="E198" s="8" t="s">
        <v>68</v>
      </c>
    </row>
    <row r="199" spans="1:5" x14ac:dyDescent="0.25">
      <c r="A199" s="44">
        <f t="shared" si="3"/>
        <v>196</v>
      </c>
      <c r="B199" s="97"/>
      <c r="C199" s="49" t="s">
        <v>0</v>
      </c>
      <c r="D199" s="45" t="s">
        <v>446</v>
      </c>
      <c r="E199" s="7" t="s">
        <v>174</v>
      </c>
    </row>
    <row r="200" spans="1:5" x14ac:dyDescent="0.25">
      <c r="A200" s="44">
        <f t="shared" si="3"/>
        <v>197</v>
      </c>
      <c r="B200" s="97"/>
      <c r="C200" s="41" t="s">
        <v>0</v>
      </c>
      <c r="D200" s="28" t="s">
        <v>447</v>
      </c>
      <c r="E200" s="8" t="s">
        <v>61</v>
      </c>
    </row>
    <row r="201" spans="1:5" x14ac:dyDescent="0.25">
      <c r="A201" s="44">
        <f t="shared" si="3"/>
        <v>198</v>
      </c>
      <c r="B201" s="97"/>
      <c r="C201" s="41" t="s">
        <v>0</v>
      </c>
      <c r="D201" s="28" t="s">
        <v>448</v>
      </c>
      <c r="E201" s="8" t="s">
        <v>98</v>
      </c>
    </row>
    <row r="202" spans="1:5" x14ac:dyDescent="0.25">
      <c r="A202" s="44">
        <f t="shared" si="3"/>
        <v>199</v>
      </c>
      <c r="B202" s="97"/>
      <c r="C202" s="41" t="s">
        <v>1</v>
      </c>
      <c r="D202" s="28" t="s">
        <v>389</v>
      </c>
      <c r="E202" s="8" t="s">
        <v>111</v>
      </c>
    </row>
    <row r="203" spans="1:5" x14ac:dyDescent="0.25">
      <c r="A203" s="44">
        <f t="shared" si="3"/>
        <v>200</v>
      </c>
      <c r="B203" s="97"/>
      <c r="C203" s="41" t="s">
        <v>0</v>
      </c>
      <c r="D203" s="28" t="s">
        <v>449</v>
      </c>
      <c r="E203" s="8" t="s">
        <v>150</v>
      </c>
    </row>
    <row r="204" spans="1:5" x14ac:dyDescent="0.25">
      <c r="A204" s="44">
        <f t="shared" si="3"/>
        <v>201</v>
      </c>
      <c r="B204" s="97"/>
      <c r="C204" s="41" t="s">
        <v>1</v>
      </c>
      <c r="D204" s="28" t="s">
        <v>450</v>
      </c>
      <c r="E204" s="8" t="s">
        <v>142</v>
      </c>
    </row>
    <row r="205" spans="1:5" x14ac:dyDescent="0.25">
      <c r="A205" s="44">
        <f t="shared" si="3"/>
        <v>202</v>
      </c>
      <c r="B205" s="97"/>
      <c r="C205" s="41" t="s">
        <v>0</v>
      </c>
      <c r="D205" s="28" t="s">
        <v>451</v>
      </c>
      <c r="E205" s="8" t="s">
        <v>107</v>
      </c>
    </row>
    <row r="206" spans="1:5" x14ac:dyDescent="0.25">
      <c r="A206" s="44">
        <f t="shared" si="3"/>
        <v>203</v>
      </c>
      <c r="B206" s="97"/>
      <c r="C206" s="41" t="s">
        <v>1</v>
      </c>
      <c r="D206" s="28" t="s">
        <v>19</v>
      </c>
      <c r="E206" s="8" t="s">
        <v>142</v>
      </c>
    </row>
    <row r="207" spans="1:5" x14ac:dyDescent="0.25">
      <c r="A207" s="44">
        <f t="shared" ref="A207:A266" si="4">ROW()-3</f>
        <v>204</v>
      </c>
      <c r="B207" s="97"/>
      <c r="C207" s="41" t="s">
        <v>0</v>
      </c>
      <c r="D207" s="28" t="s">
        <v>452</v>
      </c>
      <c r="E207" s="8" t="s">
        <v>107</v>
      </c>
    </row>
    <row r="208" spans="1:5" x14ac:dyDescent="0.25">
      <c r="A208" s="44">
        <f t="shared" si="4"/>
        <v>205</v>
      </c>
      <c r="B208" s="97"/>
      <c r="C208" s="41" t="s">
        <v>1</v>
      </c>
      <c r="D208" s="28" t="s">
        <v>389</v>
      </c>
      <c r="E208" s="8" t="s">
        <v>143</v>
      </c>
    </row>
    <row r="209" spans="1:5" x14ac:dyDescent="0.25">
      <c r="A209" s="44">
        <f t="shared" si="4"/>
        <v>206</v>
      </c>
      <c r="B209" s="97"/>
      <c r="C209" s="41" t="s">
        <v>0</v>
      </c>
      <c r="D209" s="28" t="s">
        <v>453</v>
      </c>
      <c r="E209" s="8" t="s">
        <v>107</v>
      </c>
    </row>
    <row r="210" spans="1:5" x14ac:dyDescent="0.25">
      <c r="A210" s="44">
        <f t="shared" si="4"/>
        <v>207</v>
      </c>
      <c r="B210" s="97"/>
      <c r="C210" s="41" t="s">
        <v>1</v>
      </c>
      <c r="D210" s="28" t="s">
        <v>450</v>
      </c>
      <c r="E210" s="8" t="s">
        <v>142</v>
      </c>
    </row>
    <row r="211" spans="1:5" x14ac:dyDescent="0.25">
      <c r="A211" s="44">
        <f t="shared" si="4"/>
        <v>208</v>
      </c>
      <c r="B211" s="97"/>
      <c r="C211" s="41" t="s">
        <v>0</v>
      </c>
      <c r="D211" s="28" t="s">
        <v>454</v>
      </c>
      <c r="E211" s="8" t="s">
        <v>175</v>
      </c>
    </row>
    <row r="212" spans="1:5" x14ac:dyDescent="0.25">
      <c r="A212" s="44">
        <f t="shared" si="4"/>
        <v>209</v>
      </c>
      <c r="B212" s="97"/>
      <c r="C212" s="41" t="s">
        <v>1</v>
      </c>
      <c r="D212" s="28" t="s">
        <v>19</v>
      </c>
      <c r="E212" s="8" t="s">
        <v>142</v>
      </c>
    </row>
    <row r="213" spans="1:5" x14ac:dyDescent="0.25">
      <c r="A213" s="44">
        <f t="shared" si="4"/>
        <v>210</v>
      </c>
      <c r="B213" s="97"/>
      <c r="C213" s="41" t="s">
        <v>0</v>
      </c>
      <c r="D213" s="28" t="s">
        <v>455</v>
      </c>
      <c r="E213" s="8" t="s">
        <v>175</v>
      </c>
    </row>
    <row r="214" spans="1:5" x14ac:dyDescent="0.25">
      <c r="A214" s="44">
        <f t="shared" si="4"/>
        <v>211</v>
      </c>
      <c r="B214" s="97"/>
      <c r="C214" s="41" t="s">
        <v>1</v>
      </c>
      <c r="D214" s="28" t="s">
        <v>450</v>
      </c>
      <c r="E214" s="8" t="s">
        <v>142</v>
      </c>
    </row>
    <row r="215" spans="1:5" x14ac:dyDescent="0.25">
      <c r="A215" s="44">
        <f t="shared" si="4"/>
        <v>212</v>
      </c>
      <c r="B215" s="97"/>
      <c r="C215" s="97" t="s">
        <v>0</v>
      </c>
      <c r="D215" s="45" t="s">
        <v>456</v>
      </c>
      <c r="E215" s="7" t="s">
        <v>176</v>
      </c>
    </row>
    <row r="216" spans="1:5" x14ac:dyDescent="0.25">
      <c r="A216" s="44">
        <f t="shared" si="4"/>
        <v>213</v>
      </c>
      <c r="B216" s="97"/>
      <c r="C216" s="97"/>
      <c r="D216" s="28" t="s">
        <v>457</v>
      </c>
      <c r="E216" s="8" t="s">
        <v>98</v>
      </c>
    </row>
    <row r="217" spans="1:5" x14ac:dyDescent="0.25">
      <c r="A217" s="44">
        <f t="shared" si="4"/>
        <v>214</v>
      </c>
      <c r="B217" s="97"/>
      <c r="C217" s="97"/>
      <c r="D217" s="28" t="s">
        <v>458</v>
      </c>
      <c r="E217" s="8" t="s">
        <v>91</v>
      </c>
    </row>
    <row r="218" spans="1:5" x14ac:dyDescent="0.25">
      <c r="A218" s="44">
        <f t="shared" si="4"/>
        <v>215</v>
      </c>
      <c r="B218" s="97"/>
      <c r="C218" s="97"/>
      <c r="D218" s="28" t="s">
        <v>459</v>
      </c>
      <c r="E218" s="8" t="s">
        <v>98</v>
      </c>
    </row>
    <row r="219" spans="1:5" x14ac:dyDescent="0.25">
      <c r="A219" s="44">
        <f t="shared" si="4"/>
        <v>216</v>
      </c>
      <c r="B219" s="97"/>
      <c r="C219" s="41" t="s">
        <v>1</v>
      </c>
      <c r="D219" s="28" t="s">
        <v>460</v>
      </c>
      <c r="E219" s="8" t="s">
        <v>149</v>
      </c>
    </row>
    <row r="220" spans="1:5" ht="24" x14ac:dyDescent="0.25">
      <c r="A220" s="44">
        <f t="shared" si="4"/>
        <v>217</v>
      </c>
      <c r="B220" s="95">
        <v>7.2453703703703708E-3</v>
      </c>
      <c r="C220" s="41" t="s">
        <v>0</v>
      </c>
      <c r="D220" s="28" t="s">
        <v>461</v>
      </c>
      <c r="E220" s="8" t="s">
        <v>107</v>
      </c>
    </row>
    <row r="221" spans="1:5" x14ac:dyDescent="0.25">
      <c r="A221" s="44">
        <f t="shared" si="4"/>
        <v>218</v>
      </c>
      <c r="B221" s="95"/>
      <c r="C221" s="41" t="s">
        <v>1</v>
      </c>
      <c r="D221" s="28" t="s">
        <v>389</v>
      </c>
      <c r="E221" s="8" t="s">
        <v>143</v>
      </c>
    </row>
    <row r="222" spans="1:5" x14ac:dyDescent="0.25">
      <c r="A222" s="44">
        <f t="shared" si="4"/>
        <v>219</v>
      </c>
      <c r="B222" s="95"/>
      <c r="C222" s="41" t="s">
        <v>0</v>
      </c>
      <c r="D222" s="28" t="s">
        <v>33</v>
      </c>
      <c r="E222" s="8" t="s">
        <v>175</v>
      </c>
    </row>
    <row r="223" spans="1:5" x14ac:dyDescent="0.25">
      <c r="A223" s="44">
        <f t="shared" si="4"/>
        <v>220</v>
      </c>
      <c r="B223" s="95"/>
      <c r="C223" s="41" t="s">
        <v>1</v>
      </c>
      <c r="D223" s="28" t="s">
        <v>17</v>
      </c>
      <c r="E223" s="8" t="s">
        <v>143</v>
      </c>
    </row>
    <row r="224" spans="1:5" x14ac:dyDescent="0.25">
      <c r="A224" s="44">
        <f t="shared" si="4"/>
        <v>221</v>
      </c>
      <c r="B224" s="95"/>
      <c r="C224" s="41" t="s">
        <v>0</v>
      </c>
      <c r="D224" s="28" t="s">
        <v>462</v>
      </c>
      <c r="E224" s="8" t="s">
        <v>107</v>
      </c>
    </row>
    <row r="225" spans="1:6" x14ac:dyDescent="0.25">
      <c r="A225" s="44">
        <f t="shared" si="4"/>
        <v>222</v>
      </c>
      <c r="B225" s="95"/>
      <c r="C225" s="41" t="s">
        <v>1</v>
      </c>
      <c r="D225" s="28" t="s">
        <v>389</v>
      </c>
      <c r="E225" s="8" t="s">
        <v>143</v>
      </c>
    </row>
    <row r="226" spans="1:6" x14ac:dyDescent="0.25">
      <c r="A226" s="44">
        <f t="shared" si="4"/>
        <v>223</v>
      </c>
      <c r="B226" s="95"/>
      <c r="C226" s="41" t="s">
        <v>0</v>
      </c>
      <c r="D226" s="28" t="s">
        <v>463</v>
      </c>
      <c r="E226" s="8" t="s">
        <v>134</v>
      </c>
    </row>
    <row r="227" spans="1:6" x14ac:dyDescent="0.25">
      <c r="A227" s="44">
        <f t="shared" si="4"/>
        <v>224</v>
      </c>
      <c r="B227" s="95"/>
      <c r="C227" s="41" t="s">
        <v>1</v>
      </c>
      <c r="D227" s="28" t="s">
        <v>464</v>
      </c>
      <c r="E227" s="8" t="s">
        <v>99</v>
      </c>
    </row>
    <row r="228" spans="1:6" x14ac:dyDescent="0.25">
      <c r="A228" s="44">
        <f t="shared" si="4"/>
        <v>225</v>
      </c>
      <c r="B228" s="95"/>
      <c r="C228" s="41" t="s">
        <v>0</v>
      </c>
      <c r="D228" s="28" t="s">
        <v>465</v>
      </c>
      <c r="E228" s="8" t="s">
        <v>97</v>
      </c>
    </row>
    <row r="229" spans="1:6" x14ac:dyDescent="0.25">
      <c r="A229" s="44">
        <f t="shared" si="4"/>
        <v>226</v>
      </c>
      <c r="B229" s="95"/>
      <c r="C229" s="41" t="s">
        <v>1</v>
      </c>
      <c r="D229" s="28" t="s">
        <v>466</v>
      </c>
      <c r="E229" s="8" t="s">
        <v>58</v>
      </c>
    </row>
    <row r="230" spans="1:6" x14ac:dyDescent="0.25">
      <c r="A230" s="44">
        <f t="shared" si="4"/>
        <v>227</v>
      </c>
      <c r="B230" s="95"/>
      <c r="C230" s="97" t="s">
        <v>0</v>
      </c>
      <c r="D230" s="28" t="s">
        <v>467</v>
      </c>
      <c r="E230" s="8" t="s">
        <v>81</v>
      </c>
    </row>
    <row r="231" spans="1:6" x14ac:dyDescent="0.25">
      <c r="A231" s="44">
        <f t="shared" si="4"/>
        <v>228</v>
      </c>
      <c r="B231" s="95"/>
      <c r="C231" s="97"/>
      <c r="D231" s="45" t="s">
        <v>468</v>
      </c>
      <c r="E231" s="7" t="s">
        <v>177</v>
      </c>
    </row>
    <row r="232" spans="1:6" ht="48" x14ac:dyDescent="0.25">
      <c r="A232" s="44">
        <f t="shared" si="4"/>
        <v>229</v>
      </c>
      <c r="B232" s="95"/>
      <c r="C232" s="97"/>
      <c r="D232" s="28" t="s">
        <v>469</v>
      </c>
      <c r="E232" s="8" t="s">
        <v>91</v>
      </c>
    </row>
    <row r="233" spans="1:6" x14ac:dyDescent="0.25">
      <c r="A233" s="44">
        <f t="shared" si="4"/>
        <v>230</v>
      </c>
      <c r="B233" s="95"/>
      <c r="C233" s="41" t="s">
        <v>4</v>
      </c>
      <c r="D233" s="28" t="s">
        <v>470</v>
      </c>
      <c r="E233" s="8" t="s">
        <v>101</v>
      </c>
    </row>
    <row r="234" spans="1:6" ht="24" x14ac:dyDescent="0.25">
      <c r="A234" s="45">
        <f t="shared" si="4"/>
        <v>231</v>
      </c>
      <c r="B234" s="96"/>
      <c r="C234" s="49" t="s">
        <v>0</v>
      </c>
      <c r="D234" s="45" t="s">
        <v>471</v>
      </c>
      <c r="E234" s="7" t="s">
        <v>96</v>
      </c>
    </row>
    <row r="235" spans="1:6" ht="60" x14ac:dyDescent="0.25">
      <c r="A235" s="44">
        <f t="shared" si="4"/>
        <v>232</v>
      </c>
      <c r="B235" s="40">
        <v>7.4768518518518526E-3</v>
      </c>
      <c r="C235" s="97" t="s">
        <v>0</v>
      </c>
      <c r="D235" s="28" t="s">
        <v>472</v>
      </c>
      <c r="E235" s="8" t="s">
        <v>91</v>
      </c>
    </row>
    <row r="236" spans="1:6" x14ac:dyDescent="0.25">
      <c r="A236" s="44">
        <f t="shared" si="4"/>
        <v>233</v>
      </c>
      <c r="B236" s="50"/>
      <c r="C236" s="97"/>
      <c r="D236" s="28" t="s">
        <v>473</v>
      </c>
      <c r="E236" s="8" t="s">
        <v>61</v>
      </c>
    </row>
    <row r="237" spans="1:6" ht="27.75" customHeight="1" x14ac:dyDescent="0.25">
      <c r="A237" s="44">
        <f t="shared" si="4"/>
        <v>234</v>
      </c>
      <c r="B237" s="61"/>
      <c r="C237" s="97"/>
      <c r="D237" s="28" t="s">
        <v>474</v>
      </c>
      <c r="E237" s="8" t="s">
        <v>61</v>
      </c>
    </row>
    <row r="238" spans="1:6" x14ac:dyDescent="0.25">
      <c r="A238" s="44">
        <f t="shared" si="4"/>
        <v>235</v>
      </c>
      <c r="B238" s="52"/>
      <c r="C238" s="97"/>
      <c r="D238" s="45" t="s">
        <v>475</v>
      </c>
      <c r="E238" s="7" t="s">
        <v>80</v>
      </c>
      <c r="F238" s="4" t="s">
        <v>92</v>
      </c>
    </row>
    <row r="239" spans="1:6" ht="27.75" customHeight="1" x14ac:dyDescent="0.25">
      <c r="A239" s="44">
        <f t="shared" si="4"/>
        <v>236</v>
      </c>
      <c r="B239" s="52"/>
      <c r="C239" s="97"/>
      <c r="D239" s="28" t="s">
        <v>178</v>
      </c>
      <c r="E239" s="8" t="s">
        <v>61</v>
      </c>
    </row>
    <row r="240" spans="1:6" ht="27.75" customHeight="1" x14ac:dyDescent="0.25">
      <c r="A240" s="44"/>
      <c r="B240" s="60"/>
      <c r="C240" s="49" t="s">
        <v>1</v>
      </c>
      <c r="D240" s="45" t="s">
        <v>179</v>
      </c>
      <c r="E240" s="7" t="s">
        <v>58</v>
      </c>
    </row>
    <row r="241" spans="1:6" x14ac:dyDescent="0.25">
      <c r="A241" s="37">
        <f t="shared" si="4"/>
        <v>238</v>
      </c>
      <c r="B241" s="40"/>
      <c r="C241" s="41" t="s">
        <v>5</v>
      </c>
      <c r="D241" s="28" t="s">
        <v>476</v>
      </c>
      <c r="E241" s="8" t="s">
        <v>116</v>
      </c>
    </row>
    <row r="242" spans="1:6" x14ac:dyDescent="0.25">
      <c r="A242" s="44">
        <f t="shared" si="4"/>
        <v>239</v>
      </c>
      <c r="B242" s="40">
        <v>7.789351851851852E-3</v>
      </c>
      <c r="C242" s="97" t="s">
        <v>66</v>
      </c>
      <c r="D242" s="28" t="s">
        <v>477</v>
      </c>
      <c r="E242" s="8" t="s">
        <v>96</v>
      </c>
    </row>
    <row r="243" spans="1:6" x14ac:dyDescent="0.25">
      <c r="A243" s="44">
        <f t="shared" si="4"/>
        <v>240</v>
      </c>
      <c r="B243" s="40"/>
      <c r="C243" s="97"/>
      <c r="D243" s="1" t="s">
        <v>478</v>
      </c>
      <c r="E243" s="8" t="s">
        <v>61</v>
      </c>
    </row>
    <row r="244" spans="1:6" x14ac:dyDescent="0.25">
      <c r="A244" s="44">
        <f t="shared" si="4"/>
        <v>241</v>
      </c>
      <c r="B244" s="40"/>
      <c r="C244" s="41" t="s">
        <v>67</v>
      </c>
      <c r="D244" s="1" t="s">
        <v>479</v>
      </c>
      <c r="E244" s="8" t="s">
        <v>80</v>
      </c>
      <c r="F244" s="4" t="s">
        <v>92</v>
      </c>
    </row>
    <row r="245" spans="1:6" ht="24" x14ac:dyDescent="0.25">
      <c r="A245" s="44">
        <f t="shared" si="4"/>
        <v>242</v>
      </c>
      <c r="B245" s="40"/>
      <c r="C245" s="41" t="s">
        <v>66</v>
      </c>
      <c r="D245" s="1" t="s">
        <v>480</v>
      </c>
      <c r="E245" s="8" t="s">
        <v>134</v>
      </c>
    </row>
    <row r="246" spans="1:6" x14ac:dyDescent="0.25">
      <c r="A246" s="44">
        <f t="shared" si="4"/>
        <v>243</v>
      </c>
      <c r="B246" s="40"/>
      <c r="C246" s="41" t="s">
        <v>66</v>
      </c>
      <c r="D246" s="1" t="s">
        <v>481</v>
      </c>
      <c r="E246" s="8" t="s">
        <v>180</v>
      </c>
    </row>
    <row r="247" spans="1:6" x14ac:dyDescent="0.25">
      <c r="A247" s="44">
        <f t="shared" si="4"/>
        <v>244</v>
      </c>
      <c r="B247" s="40"/>
      <c r="C247" s="41" t="s">
        <v>34</v>
      </c>
      <c r="D247" s="92" t="s">
        <v>482</v>
      </c>
      <c r="E247" s="8" t="s">
        <v>95</v>
      </c>
    </row>
    <row r="248" spans="1:6" ht="29.25" customHeight="1" x14ac:dyDescent="0.25">
      <c r="A248" s="44">
        <f t="shared" si="4"/>
        <v>245</v>
      </c>
      <c r="B248" s="50"/>
      <c r="C248" s="41" t="s">
        <v>0</v>
      </c>
      <c r="D248" s="28" t="s">
        <v>483</v>
      </c>
      <c r="E248" s="8" t="s">
        <v>134</v>
      </c>
    </row>
    <row r="249" spans="1:6" x14ac:dyDescent="0.25">
      <c r="A249" s="44">
        <f t="shared" si="4"/>
        <v>246</v>
      </c>
      <c r="B249" s="50"/>
      <c r="C249" s="41" t="s">
        <v>0</v>
      </c>
      <c r="D249" s="28" t="s">
        <v>484</v>
      </c>
      <c r="E249" s="8" t="s">
        <v>96</v>
      </c>
    </row>
    <row r="250" spans="1:6" x14ac:dyDescent="0.25">
      <c r="A250" s="44">
        <f t="shared" si="4"/>
        <v>247</v>
      </c>
      <c r="B250" s="50"/>
      <c r="C250" s="41" t="s">
        <v>0</v>
      </c>
      <c r="D250" s="28" t="s">
        <v>485</v>
      </c>
      <c r="E250" s="8" t="s">
        <v>134</v>
      </c>
    </row>
    <row r="251" spans="1:6" x14ac:dyDescent="0.25">
      <c r="A251" s="44">
        <f t="shared" si="4"/>
        <v>248</v>
      </c>
      <c r="B251" s="50"/>
      <c r="C251" s="41" t="s">
        <v>4</v>
      </c>
      <c r="D251" s="28" t="s">
        <v>486</v>
      </c>
      <c r="E251" s="8" t="s">
        <v>80</v>
      </c>
    </row>
    <row r="252" spans="1:6" x14ac:dyDescent="0.25">
      <c r="A252" s="45">
        <f t="shared" si="4"/>
        <v>249</v>
      </c>
      <c r="B252" s="59"/>
      <c r="C252" s="49" t="s">
        <v>0</v>
      </c>
      <c r="D252" s="45" t="s">
        <v>487</v>
      </c>
      <c r="E252" s="7" t="s">
        <v>97</v>
      </c>
    </row>
    <row r="253" spans="1:6" x14ac:dyDescent="0.25">
      <c r="A253" s="44">
        <f t="shared" si="4"/>
        <v>250</v>
      </c>
      <c r="B253" s="40">
        <v>7.9861111111111122E-3</v>
      </c>
      <c r="C253" s="41" t="s">
        <v>4</v>
      </c>
      <c r="D253" s="28" t="s">
        <v>182</v>
      </c>
      <c r="E253" s="8" t="s">
        <v>181</v>
      </c>
    </row>
    <row r="254" spans="1:6" x14ac:dyDescent="0.25">
      <c r="A254" s="44"/>
      <c r="B254" s="40"/>
      <c r="C254" s="41" t="s">
        <v>4</v>
      </c>
      <c r="D254" s="28" t="s">
        <v>488</v>
      </c>
      <c r="E254" s="8" t="s">
        <v>93</v>
      </c>
    </row>
    <row r="255" spans="1:6" ht="24" x14ac:dyDescent="0.25">
      <c r="A255" s="44">
        <f t="shared" si="4"/>
        <v>252</v>
      </c>
      <c r="B255" s="52"/>
      <c r="C255" s="41" t="s">
        <v>0</v>
      </c>
      <c r="D255" s="28" t="s">
        <v>489</v>
      </c>
      <c r="E255" s="8" t="s">
        <v>91</v>
      </c>
    </row>
    <row r="256" spans="1:6" x14ac:dyDescent="0.25">
      <c r="A256" s="44">
        <f t="shared" si="4"/>
        <v>253</v>
      </c>
      <c r="B256" s="40">
        <v>8.0439814814814818E-3</v>
      </c>
      <c r="C256" s="97" t="s">
        <v>0</v>
      </c>
      <c r="D256" s="28" t="s">
        <v>490</v>
      </c>
      <c r="E256" s="8" t="s">
        <v>161</v>
      </c>
    </row>
    <row r="257" spans="1:5" x14ac:dyDescent="0.25">
      <c r="A257" s="44">
        <f t="shared" si="4"/>
        <v>254</v>
      </c>
      <c r="B257" s="40"/>
      <c r="C257" s="97"/>
      <c r="D257" s="28" t="s">
        <v>491</v>
      </c>
      <c r="E257" s="8" t="s">
        <v>139</v>
      </c>
    </row>
    <row r="258" spans="1:5" ht="60" x14ac:dyDescent="0.25">
      <c r="A258" s="44">
        <f t="shared" si="4"/>
        <v>255</v>
      </c>
      <c r="B258" s="40"/>
      <c r="C258" s="97"/>
      <c r="D258" s="28" t="s">
        <v>492</v>
      </c>
      <c r="E258" s="8" t="s">
        <v>91</v>
      </c>
    </row>
    <row r="259" spans="1:5" x14ac:dyDescent="0.25">
      <c r="A259" s="44">
        <f t="shared" si="4"/>
        <v>256</v>
      </c>
      <c r="B259" s="40"/>
      <c r="C259" s="97"/>
      <c r="D259" s="28" t="s">
        <v>493</v>
      </c>
    </row>
    <row r="260" spans="1:5" ht="24" x14ac:dyDescent="0.25">
      <c r="A260" s="44">
        <f t="shared" si="4"/>
        <v>257</v>
      </c>
      <c r="B260" s="40"/>
      <c r="C260" s="97"/>
      <c r="D260" s="28" t="s">
        <v>494</v>
      </c>
      <c r="E260" s="8" t="s">
        <v>61</v>
      </c>
    </row>
    <row r="261" spans="1:5" x14ac:dyDescent="0.25">
      <c r="A261" s="45">
        <f t="shared" si="4"/>
        <v>258</v>
      </c>
      <c r="B261" s="43"/>
      <c r="C261" s="49" t="s">
        <v>1</v>
      </c>
      <c r="D261" s="45" t="s">
        <v>495</v>
      </c>
      <c r="E261" s="7" t="s">
        <v>58</v>
      </c>
    </row>
    <row r="262" spans="1:5" ht="151.5" customHeight="1" x14ac:dyDescent="0.25">
      <c r="A262" s="44">
        <f t="shared" si="4"/>
        <v>259</v>
      </c>
      <c r="B262" s="40"/>
      <c r="C262" s="41" t="s">
        <v>0</v>
      </c>
      <c r="D262" s="28" t="s">
        <v>496</v>
      </c>
      <c r="E262" s="8" t="s">
        <v>91</v>
      </c>
    </row>
    <row r="263" spans="1:5" x14ac:dyDescent="0.25">
      <c r="A263" s="44">
        <f t="shared" si="4"/>
        <v>260</v>
      </c>
      <c r="B263" s="40">
        <v>8.564814814814815E-3</v>
      </c>
      <c r="C263" s="41" t="s">
        <v>4</v>
      </c>
      <c r="D263" s="28" t="s">
        <v>497</v>
      </c>
      <c r="E263" s="8" t="s">
        <v>86</v>
      </c>
    </row>
    <row r="264" spans="1:5" x14ac:dyDescent="0.25">
      <c r="A264" s="44">
        <f t="shared" si="4"/>
        <v>261</v>
      </c>
      <c r="B264" s="40">
        <v>8.6458333333333335E-3</v>
      </c>
      <c r="C264" s="41" t="s">
        <v>0</v>
      </c>
      <c r="D264" s="28" t="s">
        <v>498</v>
      </c>
      <c r="E264" s="8" t="s">
        <v>134</v>
      </c>
    </row>
    <row r="265" spans="1:5" ht="37.5" customHeight="1" x14ac:dyDescent="0.25">
      <c r="A265" s="44">
        <f t="shared" si="4"/>
        <v>262</v>
      </c>
      <c r="B265" s="40"/>
      <c r="C265" s="41" t="s">
        <v>0</v>
      </c>
      <c r="D265" s="28" t="s">
        <v>499</v>
      </c>
      <c r="E265" s="8" t="s">
        <v>134</v>
      </c>
    </row>
    <row r="266" spans="1:5" x14ac:dyDescent="0.25">
      <c r="A266" s="45">
        <f t="shared" si="4"/>
        <v>263</v>
      </c>
      <c r="B266" s="43"/>
      <c r="C266" s="49" t="s">
        <v>1</v>
      </c>
      <c r="D266" s="45" t="s">
        <v>500</v>
      </c>
      <c r="E266" s="7" t="s">
        <v>68</v>
      </c>
    </row>
    <row r="267" spans="1:5" ht="36" x14ac:dyDescent="0.25">
      <c r="A267" s="44">
        <f t="shared" ref="A267:A325" si="5">ROW()-3</f>
        <v>264</v>
      </c>
      <c r="B267" s="52"/>
      <c r="C267" s="41" t="s">
        <v>0</v>
      </c>
      <c r="D267" s="28" t="s">
        <v>501</v>
      </c>
      <c r="E267" s="8" t="s">
        <v>91</v>
      </c>
    </row>
    <row r="268" spans="1:5" ht="24" x14ac:dyDescent="0.25">
      <c r="A268" s="44">
        <f t="shared" si="5"/>
        <v>265</v>
      </c>
      <c r="B268" s="52"/>
      <c r="C268" s="41" t="s">
        <v>0</v>
      </c>
      <c r="D268" s="28" t="s">
        <v>70</v>
      </c>
      <c r="E268" s="8" t="s">
        <v>61</v>
      </c>
    </row>
    <row r="269" spans="1:5" x14ac:dyDescent="0.25">
      <c r="A269" s="44">
        <f t="shared" si="5"/>
        <v>266</v>
      </c>
      <c r="B269" s="52"/>
      <c r="C269" s="41" t="s">
        <v>0</v>
      </c>
      <c r="D269" s="28" t="s">
        <v>502</v>
      </c>
    </row>
    <row r="270" spans="1:5" ht="36" x14ac:dyDescent="0.25">
      <c r="A270" s="44">
        <f t="shared" si="5"/>
        <v>267</v>
      </c>
      <c r="B270" s="52"/>
      <c r="C270" s="41" t="s">
        <v>0</v>
      </c>
      <c r="D270" s="28" t="s">
        <v>503</v>
      </c>
      <c r="E270" s="8" t="s">
        <v>161</v>
      </c>
    </row>
    <row r="271" spans="1:5" x14ac:dyDescent="0.25">
      <c r="A271" s="44">
        <f t="shared" si="5"/>
        <v>268</v>
      </c>
      <c r="B271" s="62">
        <v>9.0856481481481483E-3</v>
      </c>
      <c r="C271" s="41" t="s">
        <v>0</v>
      </c>
      <c r="D271" s="28" t="s">
        <v>69</v>
      </c>
      <c r="E271" s="8" t="s">
        <v>98</v>
      </c>
    </row>
    <row r="272" spans="1:5" x14ac:dyDescent="0.25">
      <c r="A272" s="44">
        <f t="shared" si="5"/>
        <v>269</v>
      </c>
      <c r="B272" s="62"/>
      <c r="C272" s="52" t="s">
        <v>1</v>
      </c>
      <c r="D272" s="28" t="s">
        <v>504</v>
      </c>
      <c r="E272" s="8" t="s">
        <v>93</v>
      </c>
    </row>
    <row r="273" spans="1:7" x14ac:dyDescent="0.25">
      <c r="A273" s="45">
        <f t="shared" si="5"/>
        <v>270</v>
      </c>
      <c r="B273" s="60"/>
      <c r="C273" s="49" t="s">
        <v>1</v>
      </c>
      <c r="D273" s="45" t="s">
        <v>505</v>
      </c>
      <c r="E273" s="7" t="s">
        <v>183</v>
      </c>
    </row>
    <row r="274" spans="1:7" ht="24" x14ac:dyDescent="0.25">
      <c r="A274" s="44">
        <f t="shared" si="5"/>
        <v>271</v>
      </c>
      <c r="B274" s="41"/>
      <c r="C274" s="41" t="s">
        <v>0</v>
      </c>
      <c r="D274" s="28" t="s">
        <v>506</v>
      </c>
      <c r="E274" s="8" t="s">
        <v>98</v>
      </c>
    </row>
    <row r="275" spans="1:7" x14ac:dyDescent="0.25">
      <c r="A275" s="44">
        <f t="shared" si="5"/>
        <v>272</v>
      </c>
      <c r="B275" s="41"/>
      <c r="C275" s="41" t="s">
        <v>4</v>
      </c>
      <c r="D275" s="28" t="s">
        <v>507</v>
      </c>
      <c r="E275" s="8" t="s">
        <v>184</v>
      </c>
    </row>
    <row r="276" spans="1:7" x14ac:dyDescent="0.25">
      <c r="A276" s="45">
        <f t="shared" si="5"/>
        <v>273</v>
      </c>
      <c r="B276" s="49"/>
      <c r="C276" s="49" t="s">
        <v>0</v>
      </c>
      <c r="D276" s="45" t="s">
        <v>508</v>
      </c>
      <c r="E276" s="7" t="s">
        <v>97</v>
      </c>
    </row>
    <row r="277" spans="1:7" x14ac:dyDescent="0.25">
      <c r="A277" s="44">
        <f t="shared" si="5"/>
        <v>274</v>
      </c>
      <c r="B277" s="41"/>
      <c r="C277" s="41" t="s">
        <v>0</v>
      </c>
      <c r="D277" s="28" t="s">
        <v>509</v>
      </c>
      <c r="E277" s="8" t="s">
        <v>161</v>
      </c>
    </row>
    <row r="278" spans="1:7" ht="24" x14ac:dyDescent="0.25">
      <c r="A278" s="44">
        <f t="shared" si="5"/>
        <v>275</v>
      </c>
      <c r="B278" s="41"/>
      <c r="C278" s="41" t="s">
        <v>0</v>
      </c>
      <c r="D278" s="28" t="s">
        <v>510</v>
      </c>
      <c r="E278" s="8" t="s">
        <v>161</v>
      </c>
      <c r="F278" s="4" t="s">
        <v>109</v>
      </c>
      <c r="G278" t="s">
        <v>185</v>
      </c>
    </row>
    <row r="279" spans="1:7" ht="24" x14ac:dyDescent="0.25">
      <c r="A279" s="44">
        <f t="shared" si="5"/>
        <v>276</v>
      </c>
      <c r="B279" s="41"/>
      <c r="C279" s="41" t="s">
        <v>0</v>
      </c>
      <c r="D279" s="28" t="s">
        <v>511</v>
      </c>
      <c r="E279" s="8" t="s">
        <v>161</v>
      </c>
    </row>
    <row r="280" spans="1:7" x14ac:dyDescent="0.25">
      <c r="A280" s="44">
        <f t="shared" si="5"/>
        <v>277</v>
      </c>
      <c r="B280" s="41"/>
      <c r="C280" s="41" t="s">
        <v>0</v>
      </c>
      <c r="D280" s="28" t="s">
        <v>512</v>
      </c>
      <c r="E280" s="8" t="s">
        <v>61</v>
      </c>
    </row>
    <row r="281" spans="1:7" x14ac:dyDescent="0.25">
      <c r="A281" s="44">
        <f t="shared" si="5"/>
        <v>278</v>
      </c>
      <c r="B281" s="41"/>
      <c r="C281" s="41" t="s">
        <v>1</v>
      </c>
      <c r="D281" s="28" t="s">
        <v>513</v>
      </c>
      <c r="E281" s="8" t="s">
        <v>127</v>
      </c>
    </row>
    <row r="282" spans="1:7" ht="36" x14ac:dyDescent="0.25">
      <c r="A282" s="44">
        <f t="shared" si="5"/>
        <v>279</v>
      </c>
      <c r="B282" s="40">
        <v>9.2824074074074076E-3</v>
      </c>
      <c r="C282" s="41" t="s">
        <v>0</v>
      </c>
      <c r="D282" s="28" t="s">
        <v>514</v>
      </c>
      <c r="E282" s="8" t="s">
        <v>61</v>
      </c>
    </row>
    <row r="283" spans="1:7" x14ac:dyDescent="0.25">
      <c r="A283" s="44">
        <f t="shared" si="5"/>
        <v>280</v>
      </c>
      <c r="B283" s="95">
        <v>9.3981481481481485E-3</v>
      </c>
      <c r="C283" s="41" t="s">
        <v>0</v>
      </c>
      <c r="D283" s="28" t="s">
        <v>515</v>
      </c>
      <c r="E283" s="8" t="s">
        <v>61</v>
      </c>
    </row>
    <row r="284" spans="1:7" x14ac:dyDescent="0.25">
      <c r="A284" s="44"/>
      <c r="B284" s="95"/>
      <c r="C284" s="41" t="s">
        <v>4</v>
      </c>
      <c r="D284" s="28" t="s">
        <v>186</v>
      </c>
      <c r="E284" s="8" t="s">
        <v>187</v>
      </c>
    </row>
    <row r="285" spans="1:7" ht="24" x14ac:dyDescent="0.25">
      <c r="A285" s="44">
        <f t="shared" si="5"/>
        <v>282</v>
      </c>
      <c r="B285" s="95"/>
      <c r="C285" s="41" t="s">
        <v>0</v>
      </c>
      <c r="D285" s="28" t="s">
        <v>516</v>
      </c>
      <c r="E285" s="8" t="s">
        <v>188</v>
      </c>
    </row>
    <row r="286" spans="1:7" x14ac:dyDescent="0.25">
      <c r="A286" s="45">
        <f t="shared" si="5"/>
        <v>283</v>
      </c>
      <c r="B286" s="96"/>
      <c r="C286" s="49" t="s">
        <v>4</v>
      </c>
      <c r="D286" s="45" t="s">
        <v>517</v>
      </c>
      <c r="E286" s="7" t="s">
        <v>80</v>
      </c>
    </row>
    <row r="287" spans="1:7" x14ac:dyDescent="0.25">
      <c r="A287" s="44">
        <f t="shared" si="5"/>
        <v>284</v>
      </c>
      <c r="B287" s="40">
        <v>9.6412037037037039E-3</v>
      </c>
      <c r="C287" s="97" t="s">
        <v>0</v>
      </c>
      <c r="D287" s="28" t="s">
        <v>518</v>
      </c>
      <c r="E287" s="8" t="s">
        <v>98</v>
      </c>
    </row>
    <row r="288" spans="1:7" x14ac:dyDescent="0.25">
      <c r="A288" s="44">
        <f t="shared" si="5"/>
        <v>285</v>
      </c>
      <c r="B288" s="40"/>
      <c r="C288" s="97"/>
      <c r="D288" s="28" t="s">
        <v>519</v>
      </c>
      <c r="E288" s="8" t="s">
        <v>189</v>
      </c>
    </row>
    <row r="289" spans="1:6" x14ac:dyDescent="0.25">
      <c r="A289" s="44">
        <f t="shared" si="5"/>
        <v>286</v>
      </c>
      <c r="B289" s="40"/>
      <c r="C289" s="97"/>
      <c r="D289" s="28" t="s">
        <v>520</v>
      </c>
      <c r="E289" s="8" t="s">
        <v>61</v>
      </c>
    </row>
    <row r="290" spans="1:6" x14ac:dyDescent="0.25">
      <c r="A290" s="45">
        <f t="shared" si="5"/>
        <v>287</v>
      </c>
      <c r="B290" s="43"/>
      <c r="C290" s="49" t="s">
        <v>4</v>
      </c>
      <c r="D290" s="45" t="s">
        <v>521</v>
      </c>
      <c r="E290" s="7" t="s">
        <v>58</v>
      </c>
    </row>
    <row r="291" spans="1:6" x14ac:dyDescent="0.25">
      <c r="A291" s="44">
        <f t="shared" si="5"/>
        <v>288</v>
      </c>
      <c r="B291" s="40">
        <v>1.0219907407407408E-2</v>
      </c>
      <c r="C291" s="41" t="s">
        <v>0</v>
      </c>
      <c r="D291" s="28" t="s">
        <v>190</v>
      </c>
      <c r="E291" s="8" t="s">
        <v>98</v>
      </c>
    </row>
    <row r="292" spans="1:6" x14ac:dyDescent="0.25">
      <c r="A292" s="44"/>
      <c r="B292" s="40"/>
      <c r="C292" s="41" t="s">
        <v>4</v>
      </c>
      <c r="D292" s="28" t="s">
        <v>191</v>
      </c>
      <c r="E292" s="8" t="s">
        <v>80</v>
      </c>
    </row>
    <row r="293" spans="1:6" ht="51" x14ac:dyDescent="0.25">
      <c r="A293" s="45">
        <f t="shared" si="5"/>
        <v>290</v>
      </c>
      <c r="B293" s="49"/>
      <c r="C293" s="49"/>
      <c r="D293" s="47" t="s">
        <v>35</v>
      </c>
      <c r="E293" s="7"/>
    </row>
    <row r="294" spans="1:6" x14ac:dyDescent="0.25">
      <c r="A294" s="44">
        <f t="shared" si="5"/>
        <v>291</v>
      </c>
      <c r="B294" s="95">
        <v>1.1550925925925925E-2</v>
      </c>
      <c r="C294" s="41" t="s">
        <v>36</v>
      </c>
      <c r="D294" s="28" t="s">
        <v>522</v>
      </c>
      <c r="E294" s="8" t="s">
        <v>187</v>
      </c>
    </row>
    <row r="295" spans="1:6" x14ac:dyDescent="0.25">
      <c r="A295" s="44">
        <f t="shared" si="5"/>
        <v>292</v>
      </c>
      <c r="B295" s="95"/>
      <c r="C295" s="41" t="s">
        <v>71</v>
      </c>
      <c r="D295" s="28" t="s">
        <v>523</v>
      </c>
      <c r="E295" s="8" t="s">
        <v>192</v>
      </c>
    </row>
    <row r="296" spans="1:6" ht="24.75" x14ac:dyDescent="0.25">
      <c r="A296" s="44">
        <f t="shared" si="5"/>
        <v>293</v>
      </c>
      <c r="B296" s="95"/>
      <c r="C296" s="41" t="s">
        <v>4</v>
      </c>
      <c r="D296" s="28" t="s">
        <v>524</v>
      </c>
      <c r="E296" s="8" t="s">
        <v>193</v>
      </c>
    </row>
    <row r="297" spans="1:6" ht="39" customHeight="1" x14ac:dyDescent="0.25">
      <c r="A297" s="44">
        <f t="shared" si="5"/>
        <v>294</v>
      </c>
      <c r="B297" s="95"/>
      <c r="C297" s="41" t="s">
        <v>0</v>
      </c>
      <c r="D297" s="28" t="s">
        <v>525</v>
      </c>
      <c r="E297" s="8" t="s">
        <v>194</v>
      </c>
      <c r="F297" s="5" t="s">
        <v>92</v>
      </c>
    </row>
    <row r="298" spans="1:6" ht="24" x14ac:dyDescent="0.25">
      <c r="A298" s="44">
        <f t="shared" si="5"/>
        <v>295</v>
      </c>
      <c r="B298" s="95"/>
      <c r="C298" s="41" t="s">
        <v>0</v>
      </c>
      <c r="D298" s="28" t="s">
        <v>526</v>
      </c>
      <c r="E298" s="8" t="s">
        <v>107</v>
      </c>
      <c r="F298" s="5" t="s">
        <v>92</v>
      </c>
    </row>
    <row r="299" spans="1:6" x14ac:dyDescent="0.25">
      <c r="A299" s="45">
        <f t="shared" si="5"/>
        <v>296</v>
      </c>
      <c r="B299" s="96"/>
      <c r="C299" s="49" t="s">
        <v>4</v>
      </c>
      <c r="D299" s="45" t="s">
        <v>389</v>
      </c>
      <c r="E299" s="7" t="s">
        <v>137</v>
      </c>
    </row>
    <row r="300" spans="1:6" x14ac:dyDescent="0.25">
      <c r="A300" s="44">
        <f t="shared" si="5"/>
        <v>297</v>
      </c>
      <c r="B300" s="95">
        <v>1.1875000000000002E-2</v>
      </c>
      <c r="C300" s="41" t="s">
        <v>71</v>
      </c>
      <c r="D300" s="28" t="s">
        <v>527</v>
      </c>
      <c r="E300" s="8" t="s">
        <v>98</v>
      </c>
    </row>
    <row r="301" spans="1:6" x14ac:dyDescent="0.25">
      <c r="A301" s="44">
        <f t="shared" si="5"/>
        <v>298</v>
      </c>
      <c r="B301" s="97"/>
      <c r="C301" s="41" t="s">
        <v>36</v>
      </c>
      <c r="D301" s="28" t="s">
        <v>389</v>
      </c>
      <c r="E301" s="8" t="s">
        <v>137</v>
      </c>
    </row>
    <row r="302" spans="1:6" x14ac:dyDescent="0.25">
      <c r="A302" s="44">
        <f t="shared" si="5"/>
        <v>299</v>
      </c>
      <c r="B302" s="97"/>
      <c r="C302" s="97" t="s">
        <v>0</v>
      </c>
      <c r="D302" s="28" t="s">
        <v>528</v>
      </c>
      <c r="E302" s="8" t="s">
        <v>98</v>
      </c>
    </row>
    <row r="303" spans="1:6" x14ac:dyDescent="0.25">
      <c r="A303" s="44">
        <f t="shared" si="5"/>
        <v>300</v>
      </c>
      <c r="B303" s="97"/>
      <c r="C303" s="97"/>
      <c r="D303" s="28" t="s">
        <v>529</v>
      </c>
      <c r="E303" s="8" t="s">
        <v>98</v>
      </c>
    </row>
    <row r="304" spans="1:6" x14ac:dyDescent="0.25">
      <c r="A304" s="44">
        <f t="shared" si="5"/>
        <v>301</v>
      </c>
      <c r="B304" s="97"/>
      <c r="C304" s="41" t="s">
        <v>7</v>
      </c>
      <c r="D304" s="28" t="s">
        <v>530</v>
      </c>
      <c r="E304" s="8" t="s">
        <v>80</v>
      </c>
    </row>
    <row r="305" spans="1:6" x14ac:dyDescent="0.25">
      <c r="A305" s="45">
        <f t="shared" si="5"/>
        <v>302</v>
      </c>
      <c r="B305" s="98"/>
      <c r="C305" s="49" t="s">
        <v>0</v>
      </c>
      <c r="D305" s="45" t="s">
        <v>531</v>
      </c>
      <c r="E305" s="7" t="s">
        <v>188</v>
      </c>
    </row>
    <row r="306" spans="1:6" ht="48" x14ac:dyDescent="0.25">
      <c r="A306" s="44">
        <f t="shared" si="5"/>
        <v>303</v>
      </c>
      <c r="B306" s="95">
        <v>1.1979166666666666E-2</v>
      </c>
      <c r="C306" s="97" t="s">
        <v>0</v>
      </c>
      <c r="D306" s="28" t="s">
        <v>532</v>
      </c>
      <c r="E306" s="8" t="s">
        <v>61</v>
      </c>
    </row>
    <row r="307" spans="1:6" ht="24" x14ac:dyDescent="0.25">
      <c r="A307" s="44">
        <f t="shared" si="5"/>
        <v>304</v>
      </c>
      <c r="B307" s="97"/>
      <c r="C307" s="97"/>
      <c r="D307" s="28" t="s">
        <v>533</v>
      </c>
      <c r="E307" s="8" t="s">
        <v>91</v>
      </c>
    </row>
    <row r="308" spans="1:6" x14ac:dyDescent="0.25">
      <c r="A308" s="44">
        <f t="shared" si="5"/>
        <v>305</v>
      </c>
      <c r="B308" s="97"/>
      <c r="C308" s="97"/>
      <c r="D308" s="28" t="s">
        <v>534</v>
      </c>
      <c r="E308" s="8" t="s">
        <v>91</v>
      </c>
      <c r="F308" s="4" t="s">
        <v>92</v>
      </c>
    </row>
    <row r="309" spans="1:6" x14ac:dyDescent="0.25">
      <c r="A309" s="45">
        <f t="shared" si="5"/>
        <v>306</v>
      </c>
      <c r="B309" s="97"/>
      <c r="C309" s="49" t="s">
        <v>4</v>
      </c>
      <c r="D309" s="45" t="s">
        <v>535</v>
      </c>
      <c r="E309" s="7" t="s">
        <v>184</v>
      </c>
      <c r="F309" s="5" t="s">
        <v>92</v>
      </c>
    </row>
    <row r="310" spans="1:6" x14ac:dyDescent="0.25">
      <c r="A310" s="44">
        <f t="shared" si="5"/>
        <v>307</v>
      </c>
      <c r="B310" s="97"/>
      <c r="C310" s="41" t="s">
        <v>0</v>
      </c>
      <c r="D310" s="28" t="s">
        <v>37</v>
      </c>
      <c r="E310" s="8" t="s">
        <v>61</v>
      </c>
    </row>
    <row r="311" spans="1:6" ht="27" customHeight="1" x14ac:dyDescent="0.25">
      <c r="A311" s="44">
        <f t="shared" si="5"/>
        <v>308</v>
      </c>
      <c r="B311" s="40">
        <v>1.2256944444444444E-2</v>
      </c>
      <c r="C311" s="41" t="s">
        <v>0</v>
      </c>
      <c r="D311" s="28" t="s">
        <v>536</v>
      </c>
      <c r="E311" s="8" t="s">
        <v>61</v>
      </c>
    </row>
    <row r="312" spans="1:6" x14ac:dyDescent="0.25">
      <c r="A312" s="44">
        <f t="shared" si="5"/>
        <v>309</v>
      </c>
      <c r="B312" s="40"/>
      <c r="C312" s="41" t="s">
        <v>1</v>
      </c>
      <c r="D312" s="28" t="s">
        <v>195</v>
      </c>
      <c r="E312" s="8" t="s">
        <v>196</v>
      </c>
      <c r="F312" s="5" t="s">
        <v>92</v>
      </c>
    </row>
    <row r="313" spans="1:6" x14ac:dyDescent="0.25">
      <c r="A313" s="44">
        <f t="shared" si="5"/>
        <v>310</v>
      </c>
      <c r="B313" s="40">
        <v>1.2349537037037039E-2</v>
      </c>
      <c r="C313" s="97" t="s">
        <v>0</v>
      </c>
      <c r="D313" s="45" t="s">
        <v>537</v>
      </c>
      <c r="E313" s="7" t="s">
        <v>97</v>
      </c>
    </row>
    <row r="314" spans="1:6" x14ac:dyDescent="0.25">
      <c r="A314" s="44">
        <f t="shared" si="5"/>
        <v>311</v>
      </c>
      <c r="B314" s="40"/>
      <c r="C314" s="97"/>
      <c r="D314" s="28" t="s">
        <v>538</v>
      </c>
      <c r="E314" s="8" t="s">
        <v>189</v>
      </c>
      <c r="F314" s="4" t="s">
        <v>92</v>
      </c>
    </row>
    <row r="315" spans="1:6" ht="27.75" customHeight="1" x14ac:dyDescent="0.25">
      <c r="A315" s="44">
        <f t="shared" si="5"/>
        <v>312</v>
      </c>
      <c r="B315" s="50"/>
      <c r="C315" s="97"/>
      <c r="D315" s="28" t="s">
        <v>539</v>
      </c>
      <c r="E315" s="8" t="s">
        <v>61</v>
      </c>
    </row>
    <row r="316" spans="1:6" ht="36" x14ac:dyDescent="0.25">
      <c r="A316" s="44">
        <f t="shared" si="5"/>
        <v>313</v>
      </c>
      <c r="B316" s="50"/>
      <c r="C316" s="97"/>
      <c r="D316" s="1" t="s">
        <v>540</v>
      </c>
      <c r="E316" s="8" t="s">
        <v>161</v>
      </c>
    </row>
    <row r="317" spans="1:6" x14ac:dyDescent="0.25">
      <c r="A317" s="44">
        <f t="shared" si="5"/>
        <v>314</v>
      </c>
      <c r="B317" s="40">
        <v>1.2673611111111109E-2</v>
      </c>
      <c r="C317" s="97"/>
      <c r="D317" s="1" t="s">
        <v>541</v>
      </c>
    </row>
    <row r="318" spans="1:6" x14ac:dyDescent="0.25">
      <c r="A318" s="44">
        <f t="shared" si="5"/>
        <v>315</v>
      </c>
      <c r="B318" s="97"/>
      <c r="C318" s="41" t="s">
        <v>36</v>
      </c>
      <c r="D318" s="28" t="s">
        <v>542</v>
      </c>
      <c r="E318" s="8" t="s">
        <v>181</v>
      </c>
      <c r="F318" s="5" t="s">
        <v>92</v>
      </c>
    </row>
    <row r="319" spans="1:6" x14ac:dyDescent="0.25">
      <c r="A319" s="44">
        <f t="shared" si="5"/>
        <v>316</v>
      </c>
      <c r="B319" s="97"/>
      <c r="C319" s="41" t="s">
        <v>0</v>
      </c>
      <c r="D319" s="28" t="s">
        <v>543</v>
      </c>
      <c r="E319" s="8" t="s">
        <v>197</v>
      </c>
    </row>
    <row r="320" spans="1:6" x14ac:dyDescent="0.25">
      <c r="A320" s="44">
        <f t="shared" si="5"/>
        <v>317</v>
      </c>
      <c r="B320" s="97"/>
      <c r="C320" s="41" t="s">
        <v>36</v>
      </c>
      <c r="D320" s="93">
        <v>37653</v>
      </c>
      <c r="E320" s="8" t="s">
        <v>101</v>
      </c>
    </row>
    <row r="321" spans="1:6" x14ac:dyDescent="0.25">
      <c r="A321" s="45">
        <f t="shared" si="5"/>
        <v>318</v>
      </c>
      <c r="B321" s="98"/>
      <c r="C321" s="49" t="s">
        <v>0</v>
      </c>
      <c r="D321" s="45" t="s">
        <v>544</v>
      </c>
      <c r="E321" s="7" t="s">
        <v>131</v>
      </c>
      <c r="F321" s="4" t="s">
        <v>92</v>
      </c>
    </row>
    <row r="322" spans="1:6" ht="25.5" x14ac:dyDescent="0.25">
      <c r="A322" s="44">
        <f t="shared" si="5"/>
        <v>319</v>
      </c>
      <c r="B322" s="41"/>
      <c r="C322" s="41"/>
      <c r="D322" s="32" t="s">
        <v>38</v>
      </c>
    </row>
    <row r="323" spans="1:6" ht="36" x14ac:dyDescent="0.25">
      <c r="A323" s="44">
        <f t="shared" si="5"/>
        <v>320</v>
      </c>
      <c r="B323" s="40">
        <v>1.3796296296296298E-2</v>
      </c>
      <c r="C323" s="97" t="s">
        <v>0</v>
      </c>
      <c r="D323" s="28" t="s">
        <v>545</v>
      </c>
      <c r="E323" s="8" t="s">
        <v>161</v>
      </c>
    </row>
    <row r="324" spans="1:6" x14ac:dyDescent="0.25">
      <c r="A324" s="44">
        <f t="shared" si="5"/>
        <v>321</v>
      </c>
      <c r="B324" s="40"/>
      <c r="C324" s="97"/>
      <c r="D324" s="28" t="s">
        <v>546</v>
      </c>
      <c r="E324" s="8" t="s">
        <v>153</v>
      </c>
    </row>
    <row r="325" spans="1:6" ht="72" customHeight="1" x14ac:dyDescent="0.25">
      <c r="A325" s="45">
        <f t="shared" si="5"/>
        <v>322</v>
      </c>
      <c r="B325" s="43"/>
      <c r="C325" s="98"/>
      <c r="D325" s="45" t="s">
        <v>547</v>
      </c>
      <c r="E325" s="7" t="s">
        <v>91</v>
      </c>
    </row>
    <row r="326" spans="1:6" ht="27" customHeight="1" x14ac:dyDescent="0.25">
      <c r="A326" s="44">
        <f t="shared" ref="A326:A386" si="6">ROW()-3</f>
        <v>323</v>
      </c>
      <c r="B326" s="95">
        <v>1.4027777777777778E-2</v>
      </c>
      <c r="C326" s="41" t="s">
        <v>0</v>
      </c>
      <c r="D326" s="28" t="s">
        <v>200</v>
      </c>
      <c r="E326" s="8" t="s">
        <v>199</v>
      </c>
      <c r="F326" s="4" t="s">
        <v>92</v>
      </c>
    </row>
    <row r="327" spans="1:6" x14ac:dyDescent="0.25">
      <c r="A327" s="44">
        <f t="shared" si="6"/>
        <v>324</v>
      </c>
      <c r="B327" s="95"/>
      <c r="C327" s="41" t="s">
        <v>1</v>
      </c>
      <c r="D327" s="28" t="s">
        <v>198</v>
      </c>
      <c r="E327" s="8" t="s">
        <v>58</v>
      </c>
    </row>
    <row r="328" spans="1:6" x14ac:dyDescent="0.25">
      <c r="A328" s="44"/>
      <c r="B328" s="95"/>
      <c r="C328" s="41" t="s">
        <v>0</v>
      </c>
      <c r="D328" s="28" t="s">
        <v>548</v>
      </c>
      <c r="E328" s="8" t="s">
        <v>81</v>
      </c>
    </row>
    <row r="329" spans="1:6" ht="24" x14ac:dyDescent="0.25">
      <c r="A329" s="44">
        <f t="shared" si="6"/>
        <v>326</v>
      </c>
      <c r="B329" s="95"/>
      <c r="C329" s="41"/>
      <c r="D329" s="28" t="s">
        <v>549</v>
      </c>
      <c r="E329" s="8" t="s">
        <v>91</v>
      </c>
    </row>
    <row r="330" spans="1:6" x14ac:dyDescent="0.25">
      <c r="A330" s="44">
        <f t="shared" si="6"/>
        <v>327</v>
      </c>
      <c r="B330" s="95"/>
      <c r="C330" s="41" t="s">
        <v>4</v>
      </c>
      <c r="D330" s="28" t="s">
        <v>550</v>
      </c>
      <c r="E330" s="8" t="s">
        <v>80</v>
      </c>
    </row>
    <row r="331" spans="1:6" x14ac:dyDescent="0.25">
      <c r="A331" s="44">
        <f t="shared" si="6"/>
        <v>328</v>
      </c>
      <c r="B331" s="95"/>
      <c r="C331" s="97" t="s">
        <v>0</v>
      </c>
      <c r="D331" s="28" t="s">
        <v>551</v>
      </c>
      <c r="E331" s="8" t="s">
        <v>96</v>
      </c>
    </row>
    <row r="332" spans="1:6" x14ac:dyDescent="0.25">
      <c r="A332" s="44">
        <f t="shared" si="6"/>
        <v>329</v>
      </c>
      <c r="B332" s="95"/>
      <c r="C332" s="97"/>
      <c r="D332" s="28" t="s">
        <v>552</v>
      </c>
      <c r="E332" s="8" t="s">
        <v>134</v>
      </c>
    </row>
    <row r="333" spans="1:6" ht="24" x14ac:dyDescent="0.25">
      <c r="A333" s="44">
        <f t="shared" si="6"/>
        <v>330</v>
      </c>
      <c r="B333" s="95"/>
      <c r="C333" s="97"/>
      <c r="D333" s="28" t="s">
        <v>553</v>
      </c>
      <c r="E333" s="8" t="s">
        <v>194</v>
      </c>
      <c r="F333" s="4" t="s">
        <v>92</v>
      </c>
    </row>
    <row r="334" spans="1:6" x14ac:dyDescent="0.25">
      <c r="A334" s="44">
        <f t="shared" si="6"/>
        <v>331</v>
      </c>
      <c r="B334" s="61"/>
      <c r="C334" s="41" t="s">
        <v>0</v>
      </c>
      <c r="D334" s="28" t="s">
        <v>554</v>
      </c>
      <c r="E334" s="8" t="s">
        <v>97</v>
      </c>
    </row>
    <row r="335" spans="1:6" x14ac:dyDescent="0.25">
      <c r="A335" s="44">
        <f t="shared" si="6"/>
        <v>332</v>
      </c>
      <c r="B335" s="40"/>
      <c r="C335" s="41" t="s">
        <v>0</v>
      </c>
      <c r="D335" s="28" t="s">
        <v>555</v>
      </c>
      <c r="E335" s="8" t="s">
        <v>134</v>
      </c>
    </row>
    <row r="336" spans="1:6" x14ac:dyDescent="0.25">
      <c r="A336" s="45">
        <f t="shared" si="6"/>
        <v>333</v>
      </c>
      <c r="B336" s="43"/>
      <c r="C336" s="49" t="s">
        <v>0</v>
      </c>
      <c r="D336" s="45" t="s">
        <v>556</v>
      </c>
      <c r="E336" s="7" t="s">
        <v>58</v>
      </c>
    </row>
    <row r="337" spans="1:8" x14ac:dyDescent="0.25">
      <c r="A337" s="44">
        <f t="shared" si="6"/>
        <v>334</v>
      </c>
      <c r="B337" s="40"/>
      <c r="C337" s="41" t="s">
        <v>0</v>
      </c>
      <c r="D337" s="28" t="s">
        <v>557</v>
      </c>
      <c r="E337" s="8" t="s">
        <v>91</v>
      </c>
    </row>
    <row r="338" spans="1:8" ht="28.5" customHeight="1" x14ac:dyDescent="0.25">
      <c r="A338" s="44">
        <f t="shared" si="6"/>
        <v>335</v>
      </c>
      <c r="B338" s="40">
        <v>1.4571759259259258E-2</v>
      </c>
      <c r="C338" s="41" t="s">
        <v>0</v>
      </c>
      <c r="D338" s="28" t="s">
        <v>558</v>
      </c>
      <c r="E338" s="8" t="s">
        <v>61</v>
      </c>
    </row>
    <row r="339" spans="1:8" ht="28.5" customHeight="1" x14ac:dyDescent="0.25">
      <c r="A339" s="44">
        <f t="shared" si="6"/>
        <v>336</v>
      </c>
      <c r="B339" s="40"/>
      <c r="C339" s="41" t="s">
        <v>1</v>
      </c>
      <c r="D339" s="28" t="s">
        <v>195</v>
      </c>
      <c r="E339" s="8" t="s">
        <v>116</v>
      </c>
    </row>
    <row r="340" spans="1:8" ht="36" x14ac:dyDescent="0.25">
      <c r="A340" s="44">
        <f t="shared" si="6"/>
        <v>337</v>
      </c>
      <c r="B340" s="40"/>
      <c r="C340" s="41"/>
      <c r="D340" s="28" t="s">
        <v>559</v>
      </c>
      <c r="E340" s="8" t="s">
        <v>188</v>
      </c>
      <c r="F340" s="4" t="s">
        <v>109</v>
      </c>
      <c r="G340" t="s">
        <v>201</v>
      </c>
    </row>
    <row r="341" spans="1:8" x14ac:dyDescent="0.25">
      <c r="A341" s="44">
        <f t="shared" si="6"/>
        <v>338</v>
      </c>
      <c r="B341" s="40"/>
      <c r="C341" s="41" t="s">
        <v>36</v>
      </c>
      <c r="D341" s="28" t="s">
        <v>560</v>
      </c>
      <c r="E341" s="8" t="s">
        <v>138</v>
      </c>
    </row>
    <row r="342" spans="1:8" ht="24" x14ac:dyDescent="0.25">
      <c r="A342" s="44">
        <f t="shared" si="6"/>
        <v>339</v>
      </c>
      <c r="B342" s="40"/>
      <c r="C342" s="41"/>
      <c r="D342" s="28" t="s">
        <v>561</v>
      </c>
      <c r="E342" s="8" t="s">
        <v>107</v>
      </c>
    </row>
    <row r="343" spans="1:8" x14ac:dyDescent="0.25">
      <c r="A343" s="44">
        <f t="shared" si="6"/>
        <v>340</v>
      </c>
      <c r="B343" s="40"/>
      <c r="C343" s="41" t="s">
        <v>1</v>
      </c>
      <c r="D343" s="28" t="s">
        <v>202</v>
      </c>
      <c r="E343" s="8" t="s">
        <v>203</v>
      </c>
    </row>
    <row r="344" spans="1:8" x14ac:dyDescent="0.25">
      <c r="A344" s="44">
        <f t="shared" si="6"/>
        <v>341</v>
      </c>
      <c r="B344" s="40"/>
      <c r="C344" s="41" t="s">
        <v>0</v>
      </c>
      <c r="D344" s="28" t="s">
        <v>562</v>
      </c>
      <c r="E344" s="8" t="s">
        <v>81</v>
      </c>
    </row>
    <row r="345" spans="1:8" ht="36" x14ac:dyDescent="0.25">
      <c r="A345" s="45">
        <f t="shared" si="6"/>
        <v>342</v>
      </c>
      <c r="B345" s="43">
        <v>1.4780092592592595E-2</v>
      </c>
      <c r="C345" s="49" t="s">
        <v>0</v>
      </c>
      <c r="D345" s="29" t="s">
        <v>563</v>
      </c>
      <c r="E345" s="7" t="s">
        <v>161</v>
      </c>
      <c r="F345" s="2" t="s">
        <v>109</v>
      </c>
      <c r="G345" s="94" t="s">
        <v>204</v>
      </c>
      <c r="H345" s="94"/>
    </row>
    <row r="346" spans="1:8" x14ac:dyDescent="0.25">
      <c r="A346" s="44">
        <f t="shared" si="6"/>
        <v>343</v>
      </c>
      <c r="B346" s="95">
        <v>1.4907407407407406E-2</v>
      </c>
      <c r="C346" s="41" t="s">
        <v>36</v>
      </c>
      <c r="D346" s="28" t="s">
        <v>564</v>
      </c>
      <c r="E346" s="8" t="s">
        <v>108</v>
      </c>
    </row>
    <row r="347" spans="1:8" ht="24" x14ac:dyDescent="0.25">
      <c r="A347" s="44">
        <f t="shared" si="6"/>
        <v>344</v>
      </c>
      <c r="B347" s="95"/>
      <c r="C347" s="41" t="s">
        <v>0</v>
      </c>
      <c r="D347" s="28" t="s">
        <v>565</v>
      </c>
      <c r="E347" s="8" t="s">
        <v>96</v>
      </c>
    </row>
    <row r="348" spans="1:8" x14ac:dyDescent="0.25">
      <c r="A348" s="44">
        <f t="shared" si="6"/>
        <v>345</v>
      </c>
      <c r="B348" s="95"/>
      <c r="C348" s="41" t="s">
        <v>36</v>
      </c>
      <c r="D348" s="28" t="s">
        <v>566</v>
      </c>
      <c r="E348" s="8" t="s">
        <v>205</v>
      </c>
    </row>
    <row r="349" spans="1:8" x14ac:dyDescent="0.25">
      <c r="A349" s="44">
        <f t="shared" si="6"/>
        <v>346</v>
      </c>
      <c r="B349" s="95"/>
      <c r="C349" s="41" t="s">
        <v>0</v>
      </c>
      <c r="D349" s="28" t="s">
        <v>414</v>
      </c>
      <c r="E349" s="8" t="s">
        <v>81</v>
      </c>
    </row>
    <row r="350" spans="1:8" x14ac:dyDescent="0.25">
      <c r="A350" s="44">
        <f t="shared" si="6"/>
        <v>347</v>
      </c>
      <c r="B350" s="95"/>
      <c r="C350" s="41" t="s">
        <v>36</v>
      </c>
      <c r="D350" s="28" t="s">
        <v>567</v>
      </c>
      <c r="E350" s="8" t="s">
        <v>101</v>
      </c>
    </row>
    <row r="351" spans="1:8" x14ac:dyDescent="0.25">
      <c r="A351" s="45">
        <f t="shared" si="6"/>
        <v>348</v>
      </c>
      <c r="B351" s="96"/>
      <c r="C351" s="49" t="s">
        <v>0</v>
      </c>
      <c r="D351" s="29" t="s">
        <v>567</v>
      </c>
      <c r="E351" s="7" t="s">
        <v>104</v>
      </c>
    </row>
    <row r="352" spans="1:8" ht="24" x14ac:dyDescent="0.25">
      <c r="A352" s="44">
        <f t="shared" si="6"/>
        <v>349</v>
      </c>
      <c r="B352" s="95">
        <v>1.5069444444444443E-2</v>
      </c>
      <c r="C352" s="97" t="s">
        <v>0</v>
      </c>
      <c r="D352" s="28" t="s">
        <v>568</v>
      </c>
      <c r="E352" s="8" t="s">
        <v>98</v>
      </c>
    </row>
    <row r="353" spans="1:7" x14ac:dyDescent="0.25">
      <c r="A353" s="45">
        <f t="shared" si="6"/>
        <v>350</v>
      </c>
      <c r="B353" s="96"/>
      <c r="C353" s="98"/>
      <c r="D353" s="45" t="s">
        <v>569</v>
      </c>
      <c r="E353" s="7" t="s">
        <v>80</v>
      </c>
    </row>
    <row r="354" spans="1:7" x14ac:dyDescent="0.25">
      <c r="A354" s="44">
        <f t="shared" si="6"/>
        <v>351</v>
      </c>
      <c r="B354" s="95">
        <v>1.5173611111111112E-2</v>
      </c>
      <c r="C354" s="41" t="s">
        <v>7</v>
      </c>
      <c r="D354" s="28" t="s">
        <v>570</v>
      </c>
      <c r="E354" s="8" t="s">
        <v>108</v>
      </c>
    </row>
    <row r="355" spans="1:7" ht="36" x14ac:dyDescent="0.25">
      <c r="A355" s="44">
        <f t="shared" si="6"/>
        <v>352</v>
      </c>
      <c r="B355" s="95"/>
      <c r="C355" s="97" t="s">
        <v>0</v>
      </c>
      <c r="D355" s="28" t="s">
        <v>571</v>
      </c>
      <c r="E355" s="8" t="s">
        <v>96</v>
      </c>
    </row>
    <row r="356" spans="1:7" ht="24" x14ac:dyDescent="0.25">
      <c r="A356" s="44">
        <f t="shared" si="6"/>
        <v>353</v>
      </c>
      <c r="B356" s="95"/>
      <c r="C356" s="97"/>
      <c r="D356" s="28" t="s">
        <v>572</v>
      </c>
      <c r="E356" s="8" t="s">
        <v>98</v>
      </c>
    </row>
    <row r="357" spans="1:7" x14ac:dyDescent="0.25">
      <c r="A357" s="44">
        <f t="shared" si="6"/>
        <v>354</v>
      </c>
      <c r="B357" s="95"/>
      <c r="C357" s="41" t="s">
        <v>1</v>
      </c>
      <c r="D357" s="28" t="s">
        <v>573</v>
      </c>
      <c r="E357" s="8" t="s">
        <v>99</v>
      </c>
    </row>
    <row r="358" spans="1:7" x14ac:dyDescent="0.25">
      <c r="A358" s="44">
        <f t="shared" si="6"/>
        <v>355</v>
      </c>
      <c r="B358" s="95"/>
      <c r="C358" s="97" t="s">
        <v>0</v>
      </c>
      <c r="D358" s="28" t="s">
        <v>574</v>
      </c>
      <c r="E358" s="8" t="s">
        <v>125</v>
      </c>
    </row>
    <row r="359" spans="1:7" x14ac:dyDescent="0.25">
      <c r="A359" s="44">
        <f t="shared" si="6"/>
        <v>356</v>
      </c>
      <c r="B359" s="95"/>
      <c r="C359" s="97"/>
      <c r="D359" s="28" t="s">
        <v>575</v>
      </c>
      <c r="E359" s="8" t="s">
        <v>61</v>
      </c>
    </row>
    <row r="360" spans="1:7" x14ac:dyDescent="0.25">
      <c r="A360" s="44">
        <f t="shared" si="6"/>
        <v>357</v>
      </c>
      <c r="B360" s="95"/>
      <c r="C360" s="41" t="s">
        <v>36</v>
      </c>
      <c r="D360" s="28" t="s">
        <v>450</v>
      </c>
      <c r="E360" s="8" t="s">
        <v>101</v>
      </c>
      <c r="F360" s="2" t="s">
        <v>109</v>
      </c>
      <c r="G360" s="3" t="s">
        <v>207</v>
      </c>
    </row>
    <row r="361" spans="1:7" x14ac:dyDescent="0.25">
      <c r="A361" s="44">
        <f t="shared" si="6"/>
        <v>358</v>
      </c>
      <c r="B361" s="95"/>
      <c r="C361" s="41" t="s">
        <v>0</v>
      </c>
      <c r="D361" s="28" t="s">
        <v>576</v>
      </c>
      <c r="E361" s="8" t="s">
        <v>98</v>
      </c>
    </row>
    <row r="362" spans="1:7" ht="24" x14ac:dyDescent="0.25">
      <c r="A362" s="44">
        <f t="shared" si="6"/>
        <v>359</v>
      </c>
      <c r="B362" s="95"/>
      <c r="C362" s="41" t="s">
        <v>7</v>
      </c>
      <c r="D362" s="28" t="s">
        <v>577</v>
      </c>
      <c r="E362" s="8" t="s">
        <v>208</v>
      </c>
    </row>
    <row r="363" spans="1:7" x14ac:dyDescent="0.25">
      <c r="A363" s="45">
        <f t="shared" si="6"/>
        <v>360</v>
      </c>
      <c r="B363" s="49"/>
      <c r="C363" s="49" t="s">
        <v>0</v>
      </c>
      <c r="D363" s="45" t="s">
        <v>578</v>
      </c>
      <c r="E363" s="7" t="s">
        <v>194</v>
      </c>
    </row>
    <row r="364" spans="1:7" x14ac:dyDescent="0.25">
      <c r="A364" s="44">
        <f t="shared" si="6"/>
        <v>361</v>
      </c>
      <c r="B364" s="50"/>
      <c r="C364" s="50"/>
      <c r="D364" s="28" t="s">
        <v>52</v>
      </c>
      <c r="E364" s="8" t="s">
        <v>193</v>
      </c>
    </row>
    <row r="365" spans="1:7" x14ac:dyDescent="0.25">
      <c r="A365" s="44"/>
      <c r="B365" s="50"/>
      <c r="C365" s="41" t="s">
        <v>1</v>
      </c>
      <c r="D365" s="28" t="s">
        <v>210</v>
      </c>
      <c r="E365" s="8" t="s">
        <v>108</v>
      </c>
    </row>
    <row r="366" spans="1:7" x14ac:dyDescent="0.25">
      <c r="A366" s="45">
        <f t="shared" si="6"/>
        <v>363</v>
      </c>
      <c r="B366" s="43">
        <v>1.5578703703703704E-2</v>
      </c>
      <c r="C366" s="49" t="s">
        <v>0</v>
      </c>
      <c r="D366" s="45" t="s">
        <v>579</v>
      </c>
      <c r="E366" s="7" t="s">
        <v>59</v>
      </c>
    </row>
    <row r="367" spans="1:7" x14ac:dyDescent="0.25">
      <c r="A367" s="44">
        <f t="shared" si="6"/>
        <v>364</v>
      </c>
      <c r="B367" s="97"/>
      <c r="C367" s="41" t="s">
        <v>10</v>
      </c>
      <c r="D367" s="28" t="s">
        <v>580</v>
      </c>
      <c r="E367" s="8" t="s">
        <v>108</v>
      </c>
    </row>
    <row r="368" spans="1:7" ht="27" customHeight="1" x14ac:dyDescent="0.25">
      <c r="A368" s="44">
        <f t="shared" si="6"/>
        <v>365</v>
      </c>
      <c r="B368" s="97"/>
      <c r="C368" s="41" t="s">
        <v>0</v>
      </c>
      <c r="D368" s="28" t="s">
        <v>581</v>
      </c>
      <c r="E368" s="8" t="s">
        <v>81</v>
      </c>
    </row>
    <row r="369" spans="1:6" x14ac:dyDescent="0.25">
      <c r="A369" s="44">
        <f t="shared" si="6"/>
        <v>366</v>
      </c>
      <c r="B369" s="95">
        <v>1.5740740740740743E-2</v>
      </c>
      <c r="C369" s="41" t="s">
        <v>0</v>
      </c>
      <c r="D369" s="45" t="s">
        <v>582</v>
      </c>
      <c r="E369" s="7" t="s">
        <v>114</v>
      </c>
    </row>
    <row r="370" spans="1:6" x14ac:dyDescent="0.25">
      <c r="A370" s="44">
        <f t="shared" si="6"/>
        <v>367</v>
      </c>
      <c r="B370" s="95"/>
      <c r="C370" s="41" t="s">
        <v>0</v>
      </c>
      <c r="D370" s="28" t="s">
        <v>583</v>
      </c>
      <c r="E370" s="8" t="s">
        <v>91</v>
      </c>
      <c r="F370" s="4" t="s">
        <v>92</v>
      </c>
    </row>
    <row r="371" spans="1:6" x14ac:dyDescent="0.25">
      <c r="A371" s="44">
        <f t="shared" si="6"/>
        <v>368</v>
      </c>
      <c r="B371" s="95">
        <v>1.6087962962962964E-2</v>
      </c>
      <c r="C371" s="41" t="s">
        <v>2</v>
      </c>
      <c r="D371" s="28" t="s">
        <v>584</v>
      </c>
      <c r="E371" s="8" t="s">
        <v>181</v>
      </c>
    </row>
    <row r="372" spans="1:6" x14ac:dyDescent="0.25">
      <c r="A372" s="44">
        <f t="shared" si="6"/>
        <v>369</v>
      </c>
      <c r="B372" s="95"/>
      <c r="C372" s="41" t="s">
        <v>0</v>
      </c>
      <c r="D372" s="28" t="s">
        <v>585</v>
      </c>
      <c r="E372" s="8" t="s">
        <v>107</v>
      </c>
    </row>
    <row r="373" spans="1:6" x14ac:dyDescent="0.25">
      <c r="A373" s="44">
        <f t="shared" si="6"/>
        <v>370</v>
      </c>
      <c r="B373" s="95"/>
      <c r="C373" s="41" t="s">
        <v>39</v>
      </c>
      <c r="D373" s="28" t="s">
        <v>586</v>
      </c>
      <c r="E373" s="8" t="s">
        <v>143</v>
      </c>
      <c r="F373" s="2" t="s">
        <v>92</v>
      </c>
    </row>
    <row r="374" spans="1:6" x14ac:dyDescent="0.25">
      <c r="A374" s="44">
        <f t="shared" si="6"/>
        <v>371</v>
      </c>
      <c r="B374" s="95"/>
      <c r="C374" s="41"/>
      <c r="D374" s="28" t="s">
        <v>587</v>
      </c>
      <c r="E374" s="8" t="s">
        <v>97</v>
      </c>
    </row>
    <row r="375" spans="1:6" ht="24" x14ac:dyDescent="0.25">
      <c r="A375" s="44">
        <f t="shared" si="6"/>
        <v>372</v>
      </c>
      <c r="B375" s="95"/>
      <c r="C375" s="97" t="s">
        <v>0</v>
      </c>
      <c r="D375" s="45" t="s">
        <v>72</v>
      </c>
      <c r="E375" s="7" t="s">
        <v>81</v>
      </c>
    </row>
    <row r="376" spans="1:6" ht="24" customHeight="1" x14ac:dyDescent="0.25">
      <c r="A376" s="44">
        <f t="shared" si="6"/>
        <v>373</v>
      </c>
      <c r="B376" s="95"/>
      <c r="C376" s="97"/>
      <c r="D376" s="28" t="s">
        <v>588</v>
      </c>
      <c r="E376" s="8" t="s">
        <v>61</v>
      </c>
    </row>
    <row r="377" spans="1:6" x14ac:dyDescent="0.25">
      <c r="A377" s="45">
        <f t="shared" si="6"/>
        <v>374</v>
      </c>
      <c r="B377" s="96"/>
      <c r="C377" s="98"/>
      <c r="D377" s="45" t="s">
        <v>589</v>
      </c>
      <c r="E377" s="7" t="s">
        <v>58</v>
      </c>
      <c r="F377" s="4" t="s">
        <v>92</v>
      </c>
    </row>
    <row r="378" spans="1:6" ht="24" x14ac:dyDescent="0.25">
      <c r="A378" s="100">
        <f t="shared" si="6"/>
        <v>375</v>
      </c>
      <c r="B378" s="95">
        <v>1.6342592592592593E-2</v>
      </c>
      <c r="C378" s="97" t="s">
        <v>0</v>
      </c>
      <c r="D378" s="28" t="s">
        <v>73</v>
      </c>
      <c r="E378" s="8" t="s">
        <v>91</v>
      </c>
    </row>
    <row r="379" spans="1:6" x14ac:dyDescent="0.25">
      <c r="A379" s="100"/>
      <c r="B379" s="95"/>
      <c r="C379" s="97"/>
      <c r="D379" s="28" t="s">
        <v>74</v>
      </c>
      <c r="E379" s="8" t="s">
        <v>189</v>
      </c>
    </row>
    <row r="380" spans="1:6" ht="27" customHeight="1" x14ac:dyDescent="0.25">
      <c r="A380" s="100"/>
      <c r="B380" s="95"/>
      <c r="C380" s="97"/>
      <c r="D380" s="28" t="s">
        <v>75</v>
      </c>
      <c r="E380" s="8" t="s">
        <v>61</v>
      </c>
    </row>
    <row r="381" spans="1:6" x14ac:dyDescent="0.25">
      <c r="A381" s="45">
        <f t="shared" si="6"/>
        <v>378</v>
      </c>
      <c r="B381" s="59"/>
      <c r="C381" s="49" t="s">
        <v>1</v>
      </c>
      <c r="D381" s="7" t="s">
        <v>76</v>
      </c>
      <c r="E381" s="7" t="s">
        <v>58</v>
      </c>
    </row>
    <row r="382" spans="1:6" ht="24" x14ac:dyDescent="0.25">
      <c r="A382" s="44">
        <f t="shared" si="6"/>
        <v>379</v>
      </c>
      <c r="B382" s="40">
        <v>1.653935185185185E-2</v>
      </c>
      <c r="C382" s="41" t="s">
        <v>211</v>
      </c>
      <c r="D382" s="1" t="s">
        <v>77</v>
      </c>
      <c r="E382" s="8" t="s">
        <v>161</v>
      </c>
    </row>
    <row r="383" spans="1:6" x14ac:dyDescent="0.25">
      <c r="A383" s="44">
        <f t="shared" si="6"/>
        <v>380</v>
      </c>
      <c r="B383" s="97"/>
      <c r="C383" s="97" t="s">
        <v>0</v>
      </c>
      <c r="D383" s="28" t="s">
        <v>590</v>
      </c>
      <c r="E383" s="8" t="s">
        <v>91</v>
      </c>
    </row>
    <row r="384" spans="1:6" x14ac:dyDescent="0.25">
      <c r="A384" s="44">
        <f t="shared" si="6"/>
        <v>381</v>
      </c>
      <c r="B384" s="97"/>
      <c r="C384" s="97"/>
      <c r="D384" s="28" t="s">
        <v>591</v>
      </c>
    </row>
    <row r="385" spans="1:5" x14ac:dyDescent="0.25">
      <c r="A385" s="44">
        <f t="shared" si="6"/>
        <v>382</v>
      </c>
      <c r="B385" s="97"/>
      <c r="C385" s="97"/>
      <c r="D385" s="28" t="s">
        <v>592</v>
      </c>
      <c r="E385" s="8" t="s">
        <v>189</v>
      </c>
    </row>
    <row r="386" spans="1:5" x14ac:dyDescent="0.25">
      <c r="A386" s="44">
        <f t="shared" si="6"/>
        <v>383</v>
      </c>
      <c r="B386" s="97"/>
      <c r="C386" s="97"/>
      <c r="D386" s="28" t="s">
        <v>593</v>
      </c>
      <c r="E386" s="8" t="s">
        <v>61</v>
      </c>
    </row>
    <row r="387" spans="1:5" x14ac:dyDescent="0.25">
      <c r="A387" s="44">
        <f t="shared" ref="A387:A452" si="7">ROW()-3</f>
        <v>384</v>
      </c>
      <c r="B387" s="97"/>
      <c r="C387" s="97"/>
      <c r="D387" s="28" t="s">
        <v>594</v>
      </c>
      <c r="E387" s="8" t="s">
        <v>58</v>
      </c>
    </row>
    <row r="388" spans="1:5" x14ac:dyDescent="0.25">
      <c r="A388" s="44">
        <f t="shared" si="7"/>
        <v>385</v>
      </c>
      <c r="B388" s="98"/>
      <c r="C388" s="98"/>
      <c r="D388" s="45" t="s">
        <v>595</v>
      </c>
      <c r="E388" s="7" t="s">
        <v>81</v>
      </c>
    </row>
    <row r="389" spans="1:5" ht="24" x14ac:dyDescent="0.25">
      <c r="A389" s="100">
        <f t="shared" si="7"/>
        <v>386</v>
      </c>
      <c r="B389" s="95">
        <v>1.6875000000000001E-2</v>
      </c>
      <c r="C389" s="97" t="s">
        <v>0</v>
      </c>
      <c r="D389" s="28" t="s">
        <v>596</v>
      </c>
      <c r="E389" s="8" t="s">
        <v>61</v>
      </c>
    </row>
    <row r="390" spans="1:5" ht="24" x14ac:dyDescent="0.25">
      <c r="A390" s="100"/>
      <c r="B390" s="95"/>
      <c r="C390" s="97"/>
      <c r="D390" s="28" t="s">
        <v>597</v>
      </c>
      <c r="E390" s="8" t="s">
        <v>91</v>
      </c>
    </row>
    <row r="391" spans="1:5" ht="24" x14ac:dyDescent="0.25">
      <c r="A391" s="100"/>
      <c r="B391" s="95"/>
      <c r="C391" s="97"/>
      <c r="D391" s="28" t="s">
        <v>598</v>
      </c>
      <c r="E391" s="8" t="s">
        <v>61</v>
      </c>
    </row>
    <row r="392" spans="1:5" x14ac:dyDescent="0.25">
      <c r="A392" s="44">
        <f t="shared" si="7"/>
        <v>389</v>
      </c>
      <c r="B392" s="95"/>
      <c r="C392" s="97"/>
      <c r="D392" s="28" t="s">
        <v>599</v>
      </c>
      <c r="E392" s="8" t="s">
        <v>98</v>
      </c>
    </row>
    <row r="393" spans="1:5" x14ac:dyDescent="0.25">
      <c r="A393" s="44">
        <f t="shared" si="7"/>
        <v>390</v>
      </c>
      <c r="B393" s="95"/>
      <c r="C393" s="41" t="s">
        <v>1</v>
      </c>
      <c r="D393" s="28" t="s">
        <v>389</v>
      </c>
      <c r="E393" s="8" t="s">
        <v>183</v>
      </c>
    </row>
    <row r="394" spans="1:5" x14ac:dyDescent="0.25">
      <c r="A394" s="44">
        <f t="shared" si="7"/>
        <v>391</v>
      </c>
      <c r="B394" s="95"/>
      <c r="C394" s="97" t="s">
        <v>0</v>
      </c>
      <c r="D394" s="45" t="s">
        <v>600</v>
      </c>
      <c r="E394" s="7" t="s">
        <v>97</v>
      </c>
    </row>
    <row r="395" spans="1:5" x14ac:dyDescent="0.25">
      <c r="A395" s="44">
        <f t="shared" si="7"/>
        <v>392</v>
      </c>
      <c r="B395" s="95"/>
      <c r="C395" s="97"/>
      <c r="D395" s="28" t="s">
        <v>601</v>
      </c>
      <c r="E395" s="8" t="s">
        <v>161</v>
      </c>
    </row>
    <row r="396" spans="1:5" ht="24" x14ac:dyDescent="0.25">
      <c r="A396" s="44">
        <f t="shared" si="7"/>
        <v>393</v>
      </c>
      <c r="B396" s="95"/>
      <c r="C396" s="97"/>
      <c r="D396" s="28" t="s">
        <v>602</v>
      </c>
      <c r="E396" s="8" t="s">
        <v>161</v>
      </c>
    </row>
    <row r="397" spans="1:5" x14ac:dyDescent="0.25">
      <c r="A397" s="44">
        <f t="shared" si="7"/>
        <v>394</v>
      </c>
      <c r="B397" s="41"/>
      <c r="C397" s="41" t="s">
        <v>1</v>
      </c>
      <c r="D397" s="28" t="s">
        <v>603</v>
      </c>
      <c r="E397" s="8" t="s">
        <v>116</v>
      </c>
    </row>
    <row r="398" spans="1:5" x14ac:dyDescent="0.25">
      <c r="A398" s="44">
        <f t="shared" si="7"/>
        <v>395</v>
      </c>
      <c r="B398" s="40"/>
      <c r="C398" s="41" t="s">
        <v>0</v>
      </c>
      <c r="D398" s="28" t="s">
        <v>604</v>
      </c>
      <c r="E398" s="8" t="s">
        <v>134</v>
      </c>
    </row>
    <row r="399" spans="1:5" x14ac:dyDescent="0.25">
      <c r="A399" s="45">
        <f t="shared" si="7"/>
        <v>396</v>
      </c>
      <c r="B399" s="43">
        <v>1.726851851851852E-2</v>
      </c>
      <c r="C399" s="49" t="s">
        <v>0</v>
      </c>
      <c r="D399" s="45" t="s">
        <v>605</v>
      </c>
      <c r="E399" s="7" t="s">
        <v>114</v>
      </c>
    </row>
    <row r="400" spans="1:5" x14ac:dyDescent="0.25">
      <c r="A400" s="44">
        <f t="shared" si="7"/>
        <v>397</v>
      </c>
      <c r="B400" s="40"/>
      <c r="C400" s="41"/>
      <c r="D400" s="28" t="s">
        <v>606</v>
      </c>
      <c r="E400" s="8" t="s">
        <v>161</v>
      </c>
    </row>
    <row r="401" spans="1:7" ht="31.5" customHeight="1" x14ac:dyDescent="0.25">
      <c r="A401" s="44">
        <f t="shared" si="7"/>
        <v>398</v>
      </c>
      <c r="B401" s="95">
        <v>1.7685185185185182E-2</v>
      </c>
      <c r="C401" s="41" t="s">
        <v>0</v>
      </c>
      <c r="D401" s="28" t="s">
        <v>607</v>
      </c>
      <c r="E401" s="8" t="s">
        <v>98</v>
      </c>
    </row>
    <row r="402" spans="1:7" x14ac:dyDescent="0.25">
      <c r="A402" s="44">
        <f t="shared" si="7"/>
        <v>399</v>
      </c>
      <c r="B402" s="95"/>
      <c r="C402" s="41" t="s">
        <v>1</v>
      </c>
      <c r="D402" s="28" t="s">
        <v>608</v>
      </c>
      <c r="E402" s="8" t="s">
        <v>99</v>
      </c>
    </row>
    <row r="403" spans="1:7" x14ac:dyDescent="0.25">
      <c r="A403" s="44">
        <f t="shared" si="7"/>
        <v>400</v>
      </c>
      <c r="B403" s="95"/>
      <c r="C403" s="41" t="s">
        <v>0</v>
      </c>
      <c r="D403" s="28" t="s">
        <v>609</v>
      </c>
      <c r="E403" s="8" t="s">
        <v>61</v>
      </c>
    </row>
    <row r="404" spans="1:7" x14ac:dyDescent="0.25">
      <c r="A404" s="44">
        <f t="shared" si="7"/>
        <v>401</v>
      </c>
      <c r="B404" s="95"/>
      <c r="C404" s="41" t="s">
        <v>6</v>
      </c>
      <c r="D404" s="28" t="s">
        <v>610</v>
      </c>
      <c r="E404" s="8" t="s">
        <v>140</v>
      </c>
    </row>
    <row r="405" spans="1:7" x14ac:dyDescent="0.25">
      <c r="A405" s="44">
        <f t="shared" si="7"/>
        <v>402</v>
      </c>
      <c r="B405" s="95"/>
      <c r="C405" s="97" t="s">
        <v>0</v>
      </c>
      <c r="D405" s="45" t="s">
        <v>611</v>
      </c>
      <c r="E405" s="7" t="s">
        <v>131</v>
      </c>
    </row>
    <row r="406" spans="1:7" x14ac:dyDescent="0.25">
      <c r="A406" s="44">
        <f t="shared" si="7"/>
        <v>403</v>
      </c>
      <c r="B406" s="95"/>
      <c r="C406" s="97"/>
      <c r="D406" s="28" t="s">
        <v>612</v>
      </c>
      <c r="E406" s="8" t="s">
        <v>91</v>
      </c>
    </row>
    <row r="407" spans="1:7" x14ac:dyDescent="0.25">
      <c r="A407" s="44">
        <f t="shared" si="7"/>
        <v>404</v>
      </c>
      <c r="B407" s="95"/>
      <c r="C407" s="41" t="s">
        <v>1</v>
      </c>
      <c r="D407" s="28" t="s">
        <v>613</v>
      </c>
      <c r="E407" s="8" t="s">
        <v>143</v>
      </c>
    </row>
    <row r="408" spans="1:7" x14ac:dyDescent="0.25">
      <c r="A408" s="44">
        <f t="shared" si="7"/>
        <v>405</v>
      </c>
      <c r="B408" s="95"/>
      <c r="C408" s="97" t="s">
        <v>0</v>
      </c>
      <c r="D408" s="28" t="s">
        <v>614</v>
      </c>
      <c r="E408" s="8" t="s">
        <v>206</v>
      </c>
    </row>
    <row r="409" spans="1:7" x14ac:dyDescent="0.25">
      <c r="A409" s="45">
        <f t="shared" si="7"/>
        <v>406</v>
      </c>
      <c r="B409" s="96"/>
      <c r="C409" s="98"/>
      <c r="D409" s="45" t="s">
        <v>615</v>
      </c>
      <c r="E409" s="75" t="s">
        <v>189</v>
      </c>
      <c r="F409" s="4" t="s">
        <v>109</v>
      </c>
      <c r="G409" t="s">
        <v>212</v>
      </c>
    </row>
    <row r="410" spans="1:7" x14ac:dyDescent="0.25">
      <c r="A410" s="44">
        <f t="shared" si="7"/>
        <v>407</v>
      </c>
      <c r="B410" s="50"/>
      <c r="C410" s="97" t="s">
        <v>0</v>
      </c>
      <c r="D410" s="28" t="s">
        <v>616</v>
      </c>
      <c r="E410" s="8" t="s">
        <v>61</v>
      </c>
    </row>
    <row r="411" spans="1:7" x14ac:dyDescent="0.25">
      <c r="A411" s="44">
        <f t="shared" si="7"/>
        <v>408</v>
      </c>
      <c r="B411" s="40">
        <v>1.7962962962962962E-2</v>
      </c>
      <c r="C411" s="97"/>
      <c r="D411" s="28" t="s">
        <v>617</v>
      </c>
      <c r="E411" s="8" t="s">
        <v>161</v>
      </c>
    </row>
    <row r="412" spans="1:7" x14ac:dyDescent="0.25">
      <c r="A412" s="44">
        <f t="shared" si="7"/>
        <v>409</v>
      </c>
      <c r="B412" s="40">
        <v>1.8298611111111113E-2</v>
      </c>
      <c r="C412" s="97" t="s">
        <v>0</v>
      </c>
      <c r="D412" s="28" t="s">
        <v>618</v>
      </c>
      <c r="E412" s="8" t="s">
        <v>213</v>
      </c>
    </row>
    <row r="413" spans="1:7" x14ac:dyDescent="0.25">
      <c r="A413" s="45">
        <f t="shared" si="7"/>
        <v>410</v>
      </c>
      <c r="B413" s="60"/>
      <c r="C413" s="98"/>
      <c r="D413" s="45" t="s">
        <v>619</v>
      </c>
      <c r="E413" s="7" t="s">
        <v>149</v>
      </c>
    </row>
    <row r="414" spans="1:7" ht="33.75" customHeight="1" x14ac:dyDescent="0.25">
      <c r="A414" s="44">
        <f t="shared" si="7"/>
        <v>411</v>
      </c>
      <c r="B414" s="40">
        <v>1.8564814814814815E-2</v>
      </c>
      <c r="C414" s="41" t="s">
        <v>0</v>
      </c>
      <c r="D414" s="28" t="s">
        <v>53</v>
      </c>
      <c r="E414" s="8" t="s">
        <v>61</v>
      </c>
    </row>
    <row r="415" spans="1:7" x14ac:dyDescent="0.25">
      <c r="A415" s="44">
        <f t="shared" si="7"/>
        <v>412</v>
      </c>
      <c r="B415" s="40">
        <v>1.8622685185185183E-2</v>
      </c>
      <c r="C415" s="41" t="s">
        <v>0</v>
      </c>
      <c r="D415" s="28" t="s">
        <v>620</v>
      </c>
      <c r="E415" s="8" t="s">
        <v>214</v>
      </c>
    </row>
    <row r="416" spans="1:7" x14ac:dyDescent="0.25">
      <c r="A416" s="44">
        <f t="shared" si="7"/>
        <v>413</v>
      </c>
      <c r="B416" s="40">
        <v>1.9131944444444444E-2</v>
      </c>
      <c r="C416" s="41" t="s">
        <v>0</v>
      </c>
      <c r="D416" s="28" t="s">
        <v>621</v>
      </c>
      <c r="E416" s="8" t="s">
        <v>216</v>
      </c>
    </row>
    <row r="417" spans="1:7" x14ac:dyDescent="0.25">
      <c r="A417" s="44">
        <f t="shared" si="7"/>
        <v>414</v>
      </c>
      <c r="B417" s="40">
        <v>1.9293981481481485E-2</v>
      </c>
      <c r="C417" s="41" t="s">
        <v>4</v>
      </c>
      <c r="D417" s="28" t="s">
        <v>622</v>
      </c>
      <c r="E417" s="8" t="s">
        <v>215</v>
      </c>
    </row>
    <row r="418" spans="1:7" x14ac:dyDescent="0.25">
      <c r="A418" s="45">
        <f t="shared" si="7"/>
        <v>415</v>
      </c>
      <c r="B418" s="43">
        <v>1.9409722222222221E-2</v>
      </c>
      <c r="C418" s="49" t="s">
        <v>0</v>
      </c>
      <c r="D418" s="45" t="s">
        <v>623</v>
      </c>
      <c r="E418" s="7" t="s">
        <v>194</v>
      </c>
    </row>
    <row r="419" spans="1:7" ht="30.75" customHeight="1" x14ac:dyDescent="0.25">
      <c r="A419" s="44">
        <f t="shared" si="7"/>
        <v>416</v>
      </c>
      <c r="B419" s="40">
        <v>1.9444444444444445E-2</v>
      </c>
      <c r="C419" s="41" t="s">
        <v>0</v>
      </c>
      <c r="D419" s="28" t="s">
        <v>624</v>
      </c>
      <c r="E419" s="8" t="s">
        <v>214</v>
      </c>
    </row>
    <row r="420" spans="1:7" x14ac:dyDescent="0.25">
      <c r="A420" s="44">
        <f t="shared" si="7"/>
        <v>417</v>
      </c>
      <c r="B420" s="95">
        <v>1.9745370370370371E-2</v>
      </c>
      <c r="C420" s="41" t="s">
        <v>0</v>
      </c>
      <c r="D420" s="28" t="s">
        <v>625</v>
      </c>
      <c r="E420" s="8" t="s">
        <v>98</v>
      </c>
    </row>
    <row r="421" spans="1:7" x14ac:dyDescent="0.25">
      <c r="A421" s="44">
        <f t="shared" si="7"/>
        <v>418</v>
      </c>
      <c r="B421" s="95"/>
      <c r="C421" s="41" t="s">
        <v>1</v>
      </c>
      <c r="D421" s="28" t="s">
        <v>626</v>
      </c>
      <c r="E421" s="8" t="s">
        <v>143</v>
      </c>
    </row>
    <row r="422" spans="1:7" ht="24" x14ac:dyDescent="0.25">
      <c r="A422" s="45">
        <f t="shared" si="7"/>
        <v>419</v>
      </c>
      <c r="B422" s="96"/>
      <c r="C422" s="49" t="s">
        <v>0</v>
      </c>
      <c r="D422" s="45" t="s">
        <v>627</v>
      </c>
      <c r="E422" s="7" t="s">
        <v>81</v>
      </c>
      <c r="F422" s="2" t="s">
        <v>109</v>
      </c>
      <c r="G422" s="2" t="s">
        <v>217</v>
      </c>
    </row>
    <row r="423" spans="1:7" ht="60" x14ac:dyDescent="0.25">
      <c r="A423" s="44">
        <f t="shared" si="7"/>
        <v>420</v>
      </c>
      <c r="B423" s="40">
        <v>1.9803240740740739E-2</v>
      </c>
      <c r="C423" s="41" t="s">
        <v>0</v>
      </c>
      <c r="D423" s="28" t="s">
        <v>628</v>
      </c>
      <c r="E423" s="8" t="s">
        <v>91</v>
      </c>
    </row>
    <row r="424" spans="1:7" x14ac:dyDescent="0.25">
      <c r="A424" s="44">
        <f t="shared" si="7"/>
        <v>421</v>
      </c>
      <c r="B424" s="95">
        <v>1.9722222222222221E-2</v>
      </c>
      <c r="C424" s="41" t="s">
        <v>0</v>
      </c>
      <c r="D424" s="28" t="s">
        <v>629</v>
      </c>
      <c r="E424" s="8" t="s">
        <v>91</v>
      </c>
    </row>
    <row r="425" spans="1:7" x14ac:dyDescent="0.25">
      <c r="A425" s="44">
        <f t="shared" si="7"/>
        <v>422</v>
      </c>
      <c r="B425" s="95"/>
      <c r="C425" s="49" t="s">
        <v>4</v>
      </c>
      <c r="D425" s="45" t="s">
        <v>630</v>
      </c>
      <c r="E425" s="7" t="s">
        <v>163</v>
      </c>
    </row>
    <row r="426" spans="1:7" x14ac:dyDescent="0.25">
      <c r="A426" s="44">
        <f t="shared" si="7"/>
        <v>423</v>
      </c>
      <c r="B426" s="95"/>
      <c r="C426" s="41" t="s">
        <v>0</v>
      </c>
      <c r="D426" s="28" t="s">
        <v>631</v>
      </c>
      <c r="E426" s="8" t="s">
        <v>61</v>
      </c>
    </row>
    <row r="427" spans="1:7" x14ac:dyDescent="0.25">
      <c r="A427" s="44">
        <f t="shared" si="7"/>
        <v>424</v>
      </c>
      <c r="B427" s="95"/>
      <c r="C427" s="41" t="s">
        <v>1</v>
      </c>
      <c r="D427" s="28" t="s">
        <v>632</v>
      </c>
      <c r="E427" s="8" t="s">
        <v>58</v>
      </c>
    </row>
    <row r="428" spans="1:7" x14ac:dyDescent="0.25">
      <c r="A428" s="44">
        <f t="shared" si="7"/>
        <v>425</v>
      </c>
      <c r="B428" s="95"/>
      <c r="C428" s="41" t="s">
        <v>0</v>
      </c>
      <c r="D428" s="28" t="s">
        <v>633</v>
      </c>
      <c r="E428" s="8" t="s">
        <v>134</v>
      </c>
    </row>
    <row r="429" spans="1:7" x14ac:dyDescent="0.25">
      <c r="A429" s="44">
        <f t="shared" si="7"/>
        <v>426</v>
      </c>
      <c r="B429" s="95"/>
      <c r="C429" s="49" t="s">
        <v>1</v>
      </c>
      <c r="D429" s="45" t="s">
        <v>634</v>
      </c>
      <c r="E429" s="7" t="s">
        <v>106</v>
      </c>
    </row>
    <row r="430" spans="1:7" x14ac:dyDescent="0.25">
      <c r="A430" s="44">
        <f t="shared" si="7"/>
        <v>427</v>
      </c>
      <c r="B430" s="95"/>
      <c r="C430" s="41" t="s">
        <v>0</v>
      </c>
      <c r="D430" s="28" t="s">
        <v>221</v>
      </c>
      <c r="E430" s="8" t="s">
        <v>61</v>
      </c>
    </row>
    <row r="431" spans="1:7" x14ac:dyDescent="0.25">
      <c r="A431" s="44">
        <f t="shared" si="7"/>
        <v>428</v>
      </c>
      <c r="B431" s="95"/>
      <c r="C431" s="41" t="s">
        <v>4</v>
      </c>
      <c r="D431" s="28" t="s">
        <v>635</v>
      </c>
      <c r="E431" s="8" t="s">
        <v>80</v>
      </c>
    </row>
    <row r="432" spans="1:7" x14ac:dyDescent="0.25">
      <c r="A432" s="44">
        <f t="shared" si="7"/>
        <v>429</v>
      </c>
      <c r="B432" s="95"/>
      <c r="C432" s="49" t="s">
        <v>1</v>
      </c>
      <c r="D432" s="45" t="s">
        <v>78</v>
      </c>
      <c r="E432" s="7" t="s">
        <v>218</v>
      </c>
    </row>
    <row r="433" spans="1:7" ht="26.25" customHeight="1" x14ac:dyDescent="0.25">
      <c r="A433" s="44">
        <f t="shared" si="7"/>
        <v>430</v>
      </c>
      <c r="B433" s="95"/>
      <c r="C433" s="41" t="s">
        <v>0</v>
      </c>
      <c r="D433" s="28" t="s">
        <v>219</v>
      </c>
      <c r="E433" s="8" t="s">
        <v>61</v>
      </c>
    </row>
    <row r="434" spans="1:7" x14ac:dyDescent="0.25">
      <c r="A434" s="45">
        <f t="shared" si="7"/>
        <v>431</v>
      </c>
      <c r="B434" s="43"/>
      <c r="C434" s="49" t="s">
        <v>1</v>
      </c>
      <c r="D434" s="45" t="s">
        <v>220</v>
      </c>
      <c r="E434" s="7" t="s">
        <v>222</v>
      </c>
    </row>
    <row r="435" spans="1:7" x14ac:dyDescent="0.25">
      <c r="A435" s="44">
        <f t="shared" si="7"/>
        <v>432</v>
      </c>
      <c r="B435" s="95">
        <v>2.0150462962962964E-2</v>
      </c>
      <c r="C435" s="97" t="s">
        <v>0</v>
      </c>
      <c r="D435" s="28" t="s">
        <v>636</v>
      </c>
      <c r="E435" s="8" t="s">
        <v>98</v>
      </c>
    </row>
    <row r="436" spans="1:7" x14ac:dyDescent="0.25">
      <c r="A436" s="44">
        <f t="shared" si="7"/>
        <v>433</v>
      </c>
      <c r="B436" s="95"/>
      <c r="C436" s="97"/>
      <c r="D436" s="28" t="s">
        <v>637</v>
      </c>
      <c r="E436" s="8" t="s">
        <v>98</v>
      </c>
    </row>
    <row r="437" spans="1:7" x14ac:dyDescent="0.25">
      <c r="A437" s="44">
        <f t="shared" si="7"/>
        <v>434</v>
      </c>
      <c r="B437" s="95"/>
      <c r="C437" s="41" t="s">
        <v>40</v>
      </c>
      <c r="D437" s="28" t="s">
        <v>638</v>
      </c>
      <c r="E437" s="8" t="s">
        <v>101</v>
      </c>
    </row>
    <row r="438" spans="1:7" x14ac:dyDescent="0.25">
      <c r="A438" s="44">
        <f t="shared" si="7"/>
        <v>435</v>
      </c>
      <c r="B438" s="95"/>
      <c r="C438" s="97" t="s">
        <v>0</v>
      </c>
      <c r="D438" s="28" t="s">
        <v>639</v>
      </c>
      <c r="E438" s="8" t="s">
        <v>121</v>
      </c>
    </row>
    <row r="439" spans="1:7" x14ac:dyDescent="0.25">
      <c r="A439" s="44">
        <f t="shared" si="7"/>
        <v>436</v>
      </c>
      <c r="B439" s="40"/>
      <c r="C439" s="97"/>
      <c r="D439" s="28" t="s">
        <v>640</v>
      </c>
      <c r="E439" s="8" t="s">
        <v>107</v>
      </c>
    </row>
    <row r="440" spans="1:7" x14ac:dyDescent="0.25">
      <c r="A440" s="44">
        <f t="shared" si="7"/>
        <v>437</v>
      </c>
      <c r="B440" s="97"/>
      <c r="C440" s="41" t="s">
        <v>4</v>
      </c>
      <c r="D440" s="28" t="s">
        <v>641</v>
      </c>
      <c r="E440" s="8" t="s">
        <v>101</v>
      </c>
    </row>
    <row r="441" spans="1:7" ht="24" x14ac:dyDescent="0.25">
      <c r="A441" s="44">
        <f t="shared" si="7"/>
        <v>438</v>
      </c>
      <c r="B441" s="97"/>
      <c r="C441" s="97" t="s">
        <v>0</v>
      </c>
      <c r="D441" s="28" t="s">
        <v>641</v>
      </c>
      <c r="E441" s="8" t="s">
        <v>223</v>
      </c>
      <c r="G441" t="s">
        <v>224</v>
      </c>
    </row>
    <row r="442" spans="1:7" ht="24" x14ac:dyDescent="0.25">
      <c r="A442" s="44">
        <f t="shared" si="7"/>
        <v>439</v>
      </c>
      <c r="B442" s="97"/>
      <c r="C442" s="97"/>
      <c r="D442" s="28" t="s">
        <v>642</v>
      </c>
      <c r="E442" s="8" t="s">
        <v>113</v>
      </c>
    </row>
    <row r="443" spans="1:7" x14ac:dyDescent="0.25">
      <c r="A443" s="44">
        <f t="shared" si="7"/>
        <v>440</v>
      </c>
      <c r="B443" s="97"/>
      <c r="C443" s="41" t="s">
        <v>41</v>
      </c>
      <c r="D443" s="28" t="s">
        <v>643</v>
      </c>
      <c r="E443" s="8" t="s">
        <v>101</v>
      </c>
    </row>
    <row r="444" spans="1:7" x14ac:dyDescent="0.25">
      <c r="A444" s="44">
        <f t="shared" si="7"/>
        <v>441</v>
      </c>
      <c r="B444" s="97"/>
      <c r="C444" s="97" t="s">
        <v>0</v>
      </c>
      <c r="D444" s="28" t="s">
        <v>644</v>
      </c>
      <c r="E444" s="8" t="s">
        <v>104</v>
      </c>
      <c r="F444" s="4" t="s">
        <v>109</v>
      </c>
      <c r="G444" t="s">
        <v>225</v>
      </c>
    </row>
    <row r="445" spans="1:7" ht="57" customHeight="1" x14ac:dyDescent="0.25">
      <c r="A445" s="45">
        <f t="shared" si="7"/>
        <v>442</v>
      </c>
      <c r="B445" s="98"/>
      <c r="C445" s="98"/>
      <c r="D445" s="45" t="s">
        <v>645</v>
      </c>
      <c r="E445" s="7" t="s">
        <v>96</v>
      </c>
    </row>
    <row r="446" spans="1:7" x14ac:dyDescent="0.25">
      <c r="A446" s="44">
        <f t="shared" si="7"/>
        <v>443</v>
      </c>
      <c r="B446" s="95">
        <v>2.0486111111111111E-2</v>
      </c>
      <c r="C446" s="97" t="s">
        <v>0</v>
      </c>
      <c r="D446" s="28" t="s">
        <v>646</v>
      </c>
      <c r="E446" s="8" t="s">
        <v>61</v>
      </c>
    </row>
    <row r="447" spans="1:7" ht="24" x14ac:dyDescent="0.25">
      <c r="A447" s="44">
        <f t="shared" si="7"/>
        <v>444</v>
      </c>
      <c r="B447" s="95"/>
      <c r="C447" s="97"/>
      <c r="D447" s="28" t="s">
        <v>647</v>
      </c>
      <c r="E447" s="8" t="s">
        <v>61</v>
      </c>
    </row>
    <row r="448" spans="1:7" x14ac:dyDescent="0.25">
      <c r="A448" s="44">
        <f t="shared" si="7"/>
        <v>445</v>
      </c>
      <c r="B448" s="95"/>
      <c r="C448" s="97"/>
      <c r="D448" s="28" t="s">
        <v>648</v>
      </c>
      <c r="E448" s="8" t="s">
        <v>98</v>
      </c>
    </row>
    <row r="449" spans="1:5" x14ac:dyDescent="0.25">
      <c r="A449" s="44">
        <f t="shared" si="7"/>
        <v>446</v>
      </c>
      <c r="B449" s="95"/>
      <c r="C449" s="41" t="s">
        <v>1</v>
      </c>
      <c r="D449" s="28" t="s">
        <v>649</v>
      </c>
      <c r="E449" s="8" t="s">
        <v>226</v>
      </c>
    </row>
    <row r="450" spans="1:5" x14ac:dyDescent="0.25">
      <c r="A450" s="44">
        <f t="shared" si="7"/>
        <v>447</v>
      </c>
      <c r="B450" s="95"/>
      <c r="C450" s="97" t="s">
        <v>0</v>
      </c>
      <c r="D450" s="28" t="s">
        <v>650</v>
      </c>
      <c r="E450" s="8" t="s">
        <v>227</v>
      </c>
    </row>
    <row r="451" spans="1:5" x14ac:dyDescent="0.25">
      <c r="A451" s="44">
        <f t="shared" si="7"/>
        <v>448</v>
      </c>
      <c r="B451" s="95"/>
      <c r="C451" s="97"/>
      <c r="D451" s="28" t="s">
        <v>651</v>
      </c>
      <c r="E451" s="8" t="s">
        <v>301</v>
      </c>
    </row>
    <row r="452" spans="1:5" x14ac:dyDescent="0.25">
      <c r="A452" s="44">
        <f t="shared" si="7"/>
        <v>449</v>
      </c>
      <c r="B452" s="95"/>
      <c r="C452" s="97"/>
      <c r="D452" s="28" t="s">
        <v>652</v>
      </c>
      <c r="E452" s="8" t="s">
        <v>300</v>
      </c>
    </row>
    <row r="453" spans="1:5" x14ac:dyDescent="0.25">
      <c r="A453" s="44">
        <f t="shared" ref="A453:A517" si="8">ROW()-3</f>
        <v>450</v>
      </c>
      <c r="B453" s="95"/>
      <c r="C453" s="97"/>
      <c r="D453" s="28" t="s">
        <v>653</v>
      </c>
      <c r="E453" s="8" t="s">
        <v>91</v>
      </c>
    </row>
    <row r="454" spans="1:5" x14ac:dyDescent="0.25">
      <c r="A454" s="44">
        <f t="shared" si="8"/>
        <v>451</v>
      </c>
      <c r="B454" s="95"/>
      <c r="C454" s="97"/>
      <c r="D454" s="28" t="s">
        <v>654</v>
      </c>
      <c r="E454" s="8" t="s">
        <v>98</v>
      </c>
    </row>
    <row r="455" spans="1:5" ht="24" x14ac:dyDescent="0.25">
      <c r="A455" s="44">
        <f t="shared" si="8"/>
        <v>452</v>
      </c>
      <c r="B455" s="95"/>
      <c r="C455" s="97"/>
      <c r="D455" s="28" t="s">
        <v>655</v>
      </c>
      <c r="E455" s="8" t="s">
        <v>91</v>
      </c>
    </row>
    <row r="456" spans="1:5" ht="24" customHeight="1" x14ac:dyDescent="0.25">
      <c r="A456" s="44">
        <f t="shared" si="8"/>
        <v>453</v>
      </c>
      <c r="B456" s="95"/>
      <c r="C456" s="97"/>
      <c r="D456" s="28" t="s">
        <v>656</v>
      </c>
      <c r="E456" s="8" t="s">
        <v>98</v>
      </c>
    </row>
    <row r="457" spans="1:5" x14ac:dyDescent="0.25">
      <c r="A457" s="44">
        <f t="shared" si="8"/>
        <v>454</v>
      </c>
      <c r="B457" s="95"/>
      <c r="C457" s="97"/>
      <c r="D457" s="28" t="s">
        <v>657</v>
      </c>
      <c r="E457" s="8" t="s">
        <v>98</v>
      </c>
    </row>
    <row r="458" spans="1:5" x14ac:dyDescent="0.25">
      <c r="A458" s="44">
        <f t="shared" si="8"/>
        <v>455</v>
      </c>
      <c r="B458" s="95"/>
      <c r="C458" s="41" t="s">
        <v>79</v>
      </c>
      <c r="D458" s="28" t="s">
        <v>658</v>
      </c>
      <c r="E458" s="8" t="s">
        <v>184</v>
      </c>
    </row>
    <row r="459" spans="1:5" x14ac:dyDescent="0.25">
      <c r="A459" s="45">
        <f t="shared" si="8"/>
        <v>456</v>
      </c>
      <c r="B459" s="96"/>
      <c r="C459" s="49" t="s">
        <v>0</v>
      </c>
      <c r="D459" s="45" t="s">
        <v>389</v>
      </c>
      <c r="E459" s="7" t="s">
        <v>97</v>
      </c>
    </row>
    <row r="460" spans="1:5" x14ac:dyDescent="0.25">
      <c r="A460" s="44">
        <f t="shared" si="8"/>
        <v>457</v>
      </c>
      <c r="B460" s="95">
        <v>2.101851851851852E-2</v>
      </c>
      <c r="C460" s="97" t="s">
        <v>0</v>
      </c>
      <c r="D460" s="28" t="s">
        <v>659</v>
      </c>
      <c r="E460" s="8" t="s">
        <v>91</v>
      </c>
    </row>
    <row r="461" spans="1:5" x14ac:dyDescent="0.25">
      <c r="A461" s="44">
        <f t="shared" si="8"/>
        <v>458</v>
      </c>
      <c r="B461" s="95"/>
      <c r="C461" s="97"/>
      <c r="D461" s="28" t="s">
        <v>660</v>
      </c>
      <c r="E461" s="8" t="s">
        <v>61</v>
      </c>
    </row>
    <row r="462" spans="1:5" x14ac:dyDescent="0.25">
      <c r="A462" s="44">
        <f t="shared" si="8"/>
        <v>459</v>
      </c>
      <c r="B462" s="95"/>
      <c r="C462" s="41" t="s">
        <v>1</v>
      </c>
      <c r="D462" s="28" t="s">
        <v>661</v>
      </c>
      <c r="E462" s="8" t="s">
        <v>106</v>
      </c>
    </row>
    <row r="463" spans="1:5" x14ac:dyDescent="0.25">
      <c r="A463" s="44">
        <f t="shared" si="8"/>
        <v>460</v>
      </c>
      <c r="B463" s="95"/>
      <c r="C463" s="41" t="s">
        <v>0</v>
      </c>
      <c r="D463" s="28" t="s">
        <v>662</v>
      </c>
      <c r="E463" s="8" t="s">
        <v>61</v>
      </c>
    </row>
    <row r="464" spans="1:5" x14ac:dyDescent="0.25">
      <c r="A464" s="44">
        <f t="shared" si="8"/>
        <v>461</v>
      </c>
      <c r="B464" s="95"/>
      <c r="C464" s="41" t="s">
        <v>1</v>
      </c>
      <c r="D464" s="28" t="s">
        <v>663</v>
      </c>
      <c r="E464" s="8" t="s">
        <v>58</v>
      </c>
    </row>
    <row r="465" spans="1:5" x14ac:dyDescent="0.25">
      <c r="A465" s="44">
        <f t="shared" si="8"/>
        <v>462</v>
      </c>
      <c r="B465" s="95"/>
      <c r="C465" s="97" t="s">
        <v>0</v>
      </c>
      <c r="D465" s="28" t="s">
        <v>664</v>
      </c>
      <c r="E465" s="8" t="s">
        <v>81</v>
      </c>
    </row>
    <row r="466" spans="1:5" x14ac:dyDescent="0.25">
      <c r="A466" s="44">
        <f t="shared" si="8"/>
        <v>463</v>
      </c>
      <c r="B466" s="95"/>
      <c r="C466" s="97"/>
      <c r="D466" s="28" t="s">
        <v>665</v>
      </c>
      <c r="E466" s="8" t="s">
        <v>98</v>
      </c>
    </row>
    <row r="467" spans="1:5" x14ac:dyDescent="0.25">
      <c r="A467" s="44">
        <f t="shared" si="8"/>
        <v>464</v>
      </c>
      <c r="B467" s="95"/>
      <c r="C467" s="41" t="s">
        <v>4</v>
      </c>
      <c r="D467" s="28" t="s">
        <v>666</v>
      </c>
      <c r="E467" s="8" t="s">
        <v>101</v>
      </c>
    </row>
    <row r="468" spans="1:5" x14ac:dyDescent="0.25">
      <c r="A468" s="44">
        <f t="shared" si="8"/>
        <v>465</v>
      </c>
      <c r="B468" s="95"/>
      <c r="C468" s="97" t="s">
        <v>0</v>
      </c>
      <c r="D468" s="28" t="s">
        <v>667</v>
      </c>
      <c r="E468" s="8" t="s">
        <v>125</v>
      </c>
    </row>
    <row r="469" spans="1:5" ht="30.75" customHeight="1" x14ac:dyDescent="0.25">
      <c r="A469" s="44">
        <f t="shared" si="8"/>
        <v>466</v>
      </c>
      <c r="B469" s="95"/>
      <c r="C469" s="97"/>
      <c r="D469" s="28" t="s">
        <v>668</v>
      </c>
      <c r="E469" s="8" t="s">
        <v>98</v>
      </c>
    </row>
    <row r="470" spans="1:5" x14ac:dyDescent="0.25">
      <c r="A470" s="44">
        <f t="shared" si="8"/>
        <v>467</v>
      </c>
      <c r="B470" s="95"/>
      <c r="C470" s="41" t="s">
        <v>1</v>
      </c>
      <c r="D470" s="28" t="s">
        <v>669</v>
      </c>
      <c r="E470" s="8" t="s">
        <v>58</v>
      </c>
    </row>
    <row r="471" spans="1:5" ht="24" x14ac:dyDescent="0.25">
      <c r="A471" s="44">
        <f t="shared" si="8"/>
        <v>468</v>
      </c>
      <c r="B471" s="95"/>
      <c r="C471" s="97" t="s">
        <v>0</v>
      </c>
      <c r="D471" s="28" t="s">
        <v>670</v>
      </c>
      <c r="E471" s="8" t="s">
        <v>61</v>
      </c>
    </row>
    <row r="472" spans="1:5" x14ac:dyDescent="0.25">
      <c r="A472" s="44">
        <f t="shared" si="8"/>
        <v>469</v>
      </c>
      <c r="B472" s="95"/>
      <c r="C472" s="97"/>
      <c r="D472" s="28" t="s">
        <v>618</v>
      </c>
    </row>
    <row r="473" spans="1:5" x14ac:dyDescent="0.25">
      <c r="A473" s="44">
        <f t="shared" si="8"/>
        <v>470</v>
      </c>
      <c r="B473" s="95"/>
      <c r="C473" s="97"/>
      <c r="D473" s="28" t="s">
        <v>671</v>
      </c>
    </row>
    <row r="474" spans="1:5" ht="28.5" customHeight="1" x14ac:dyDescent="0.25">
      <c r="A474" s="45">
        <f t="shared" si="8"/>
        <v>471</v>
      </c>
      <c r="B474" s="96"/>
      <c r="C474" s="98"/>
      <c r="D474" s="45" t="s">
        <v>672</v>
      </c>
      <c r="E474" s="7" t="s">
        <v>91</v>
      </c>
    </row>
    <row r="475" spans="1:5" x14ac:dyDescent="0.25">
      <c r="A475" s="44">
        <f t="shared" si="8"/>
        <v>472</v>
      </c>
      <c r="B475" s="95">
        <v>2.1574074074074075E-2</v>
      </c>
      <c r="C475" s="97" t="s">
        <v>0</v>
      </c>
      <c r="D475" s="28" t="s">
        <v>673</v>
      </c>
      <c r="E475" s="8" t="s">
        <v>98</v>
      </c>
    </row>
    <row r="476" spans="1:5" x14ac:dyDescent="0.25">
      <c r="A476" s="44">
        <f t="shared" si="8"/>
        <v>473</v>
      </c>
      <c r="B476" s="95"/>
      <c r="C476" s="97"/>
      <c r="D476" s="28" t="s">
        <v>674</v>
      </c>
      <c r="E476" s="8" t="s">
        <v>91</v>
      </c>
    </row>
    <row r="477" spans="1:5" x14ac:dyDescent="0.25">
      <c r="A477" s="44">
        <f t="shared" si="8"/>
        <v>474</v>
      </c>
      <c r="B477" s="95"/>
      <c r="C477" s="41" t="s">
        <v>4</v>
      </c>
      <c r="D477" s="28" t="s">
        <v>675</v>
      </c>
      <c r="E477" s="8" t="s">
        <v>140</v>
      </c>
    </row>
    <row r="478" spans="1:5" x14ac:dyDescent="0.25">
      <c r="A478" s="44">
        <f t="shared" si="8"/>
        <v>475</v>
      </c>
      <c r="B478" s="95"/>
      <c r="C478" s="97" t="s">
        <v>0</v>
      </c>
      <c r="D478" s="28" t="s">
        <v>676</v>
      </c>
      <c r="E478" s="8" t="s">
        <v>131</v>
      </c>
    </row>
    <row r="479" spans="1:5" x14ac:dyDescent="0.25">
      <c r="A479" s="44">
        <f t="shared" si="8"/>
        <v>476</v>
      </c>
      <c r="B479" s="95"/>
      <c r="C479" s="97"/>
      <c r="D479" s="28" t="s">
        <v>677</v>
      </c>
      <c r="E479" s="8" t="s">
        <v>107</v>
      </c>
    </row>
    <row r="480" spans="1:5" x14ac:dyDescent="0.25">
      <c r="A480" s="44">
        <f t="shared" si="8"/>
        <v>477</v>
      </c>
      <c r="B480" s="95"/>
      <c r="C480" s="41" t="s">
        <v>1</v>
      </c>
      <c r="D480" s="28" t="s">
        <v>678</v>
      </c>
      <c r="E480" s="8" t="s">
        <v>99</v>
      </c>
    </row>
    <row r="481" spans="1:6" x14ac:dyDescent="0.25">
      <c r="A481" s="44">
        <f t="shared" si="8"/>
        <v>478</v>
      </c>
      <c r="B481" s="40"/>
      <c r="C481" s="97" t="s">
        <v>0</v>
      </c>
      <c r="D481" s="28" t="s">
        <v>679</v>
      </c>
      <c r="E481" s="8" t="s">
        <v>131</v>
      </c>
      <c r="F481" s="4" t="s">
        <v>92</v>
      </c>
    </row>
    <row r="482" spans="1:6" ht="24" x14ac:dyDescent="0.25">
      <c r="A482" s="44">
        <f t="shared" si="8"/>
        <v>479</v>
      </c>
      <c r="B482" s="97"/>
      <c r="C482" s="97"/>
      <c r="D482" s="28" t="s">
        <v>680</v>
      </c>
      <c r="E482" s="8" t="s">
        <v>107</v>
      </c>
    </row>
    <row r="483" spans="1:6" x14ac:dyDescent="0.25">
      <c r="A483" s="44">
        <f t="shared" si="8"/>
        <v>480</v>
      </c>
      <c r="B483" s="97"/>
      <c r="C483" s="41" t="s">
        <v>1</v>
      </c>
      <c r="D483" s="28" t="s">
        <v>389</v>
      </c>
      <c r="E483" s="8" t="s">
        <v>183</v>
      </c>
    </row>
    <row r="484" spans="1:6" x14ac:dyDescent="0.25">
      <c r="A484" s="45">
        <f t="shared" si="8"/>
        <v>481</v>
      </c>
      <c r="B484" s="98"/>
      <c r="C484" s="49" t="s">
        <v>0</v>
      </c>
      <c r="D484" s="45" t="s">
        <v>681</v>
      </c>
      <c r="E484" s="7" t="s">
        <v>176</v>
      </c>
    </row>
    <row r="485" spans="1:6" x14ac:dyDescent="0.25">
      <c r="A485" s="44">
        <f t="shared" si="8"/>
        <v>482</v>
      </c>
      <c r="B485" s="95">
        <v>2.1759259259259259E-2</v>
      </c>
      <c r="C485" s="41" t="s">
        <v>0</v>
      </c>
      <c r="D485" s="28" t="s">
        <v>682</v>
      </c>
      <c r="E485" s="8" t="s">
        <v>98</v>
      </c>
    </row>
    <row r="486" spans="1:6" x14ac:dyDescent="0.25">
      <c r="A486" s="44">
        <f t="shared" si="8"/>
        <v>483</v>
      </c>
      <c r="B486" s="95"/>
      <c r="C486" s="41" t="s">
        <v>14</v>
      </c>
      <c r="D486" s="28" t="s">
        <v>683</v>
      </c>
      <c r="E486" s="8" t="s">
        <v>101</v>
      </c>
    </row>
    <row r="487" spans="1:6" x14ac:dyDescent="0.25">
      <c r="A487" s="44">
        <f t="shared" si="8"/>
        <v>484</v>
      </c>
      <c r="B487" s="95"/>
      <c r="C487" s="41" t="s">
        <v>0</v>
      </c>
      <c r="D487" s="28" t="s">
        <v>684</v>
      </c>
      <c r="E487" s="8" t="s">
        <v>100</v>
      </c>
      <c r="F487" s="2" t="s">
        <v>92</v>
      </c>
    </row>
    <row r="488" spans="1:6" x14ac:dyDescent="0.25">
      <c r="A488" s="44">
        <f t="shared" si="8"/>
        <v>485</v>
      </c>
      <c r="B488" s="95"/>
      <c r="C488" s="41" t="s">
        <v>1</v>
      </c>
      <c r="D488" s="28" t="s">
        <v>414</v>
      </c>
      <c r="E488" s="8" t="s">
        <v>143</v>
      </c>
    </row>
    <row r="489" spans="1:6" x14ac:dyDescent="0.25">
      <c r="A489" s="45">
        <f t="shared" si="8"/>
        <v>486</v>
      </c>
      <c r="B489" s="96"/>
      <c r="C489" s="49" t="s">
        <v>0</v>
      </c>
      <c r="D489" s="45" t="s">
        <v>685</v>
      </c>
      <c r="E489" s="7" t="s">
        <v>131</v>
      </c>
      <c r="F489" s="2" t="s">
        <v>92</v>
      </c>
    </row>
    <row r="490" spans="1:6" x14ac:dyDescent="0.25">
      <c r="A490" s="44">
        <f t="shared" si="8"/>
        <v>487</v>
      </c>
      <c r="B490" s="95">
        <v>2.1840277777777778E-2</v>
      </c>
      <c r="C490" s="41" t="s">
        <v>0</v>
      </c>
      <c r="D490" s="28" t="s">
        <v>686</v>
      </c>
      <c r="E490" s="8" t="s">
        <v>98</v>
      </c>
    </row>
    <row r="491" spans="1:6" x14ac:dyDescent="0.25">
      <c r="A491" s="44">
        <f t="shared" si="8"/>
        <v>488</v>
      </c>
      <c r="B491" s="95"/>
      <c r="C491" s="41" t="s">
        <v>42</v>
      </c>
      <c r="D491" s="28" t="s">
        <v>687</v>
      </c>
      <c r="E491" s="8" t="s">
        <v>228</v>
      </c>
    </row>
    <row r="492" spans="1:6" x14ac:dyDescent="0.25">
      <c r="A492" s="44">
        <f t="shared" si="8"/>
        <v>489</v>
      </c>
      <c r="B492" s="95"/>
      <c r="C492" s="97" t="s">
        <v>0</v>
      </c>
      <c r="D492" s="28" t="s">
        <v>688</v>
      </c>
      <c r="E492" s="8" t="s">
        <v>131</v>
      </c>
    </row>
    <row r="493" spans="1:6" ht="40.5" customHeight="1" x14ac:dyDescent="0.25">
      <c r="A493" s="44">
        <f t="shared" si="8"/>
        <v>490</v>
      </c>
      <c r="B493" s="95"/>
      <c r="C493" s="97"/>
      <c r="D493" s="28" t="s">
        <v>689</v>
      </c>
      <c r="E493" s="8" t="s">
        <v>96</v>
      </c>
    </row>
    <row r="494" spans="1:6" x14ac:dyDescent="0.25">
      <c r="A494" s="45">
        <f t="shared" si="8"/>
        <v>491</v>
      </c>
      <c r="B494" s="96"/>
      <c r="C494" s="98"/>
      <c r="D494" s="45" t="s">
        <v>690</v>
      </c>
      <c r="E494" s="7" t="s">
        <v>81</v>
      </c>
    </row>
    <row r="495" spans="1:6" ht="27" customHeight="1" x14ac:dyDescent="0.25">
      <c r="A495" s="44">
        <f t="shared" si="8"/>
        <v>492</v>
      </c>
      <c r="B495" s="95">
        <v>2.1967592592592594E-2</v>
      </c>
      <c r="C495" s="41" t="s">
        <v>0</v>
      </c>
      <c r="D495" s="28" t="s">
        <v>691</v>
      </c>
      <c r="E495" s="8" t="s">
        <v>98</v>
      </c>
    </row>
    <row r="496" spans="1:6" x14ac:dyDescent="0.25">
      <c r="A496" s="44">
        <f t="shared" si="8"/>
        <v>493</v>
      </c>
      <c r="B496" s="95"/>
      <c r="C496" s="41" t="s">
        <v>12</v>
      </c>
      <c r="D496" s="28" t="s">
        <v>692</v>
      </c>
      <c r="E496" s="8" t="s">
        <v>229</v>
      </c>
    </row>
    <row r="497" spans="1:6" x14ac:dyDescent="0.25">
      <c r="A497" s="44">
        <f t="shared" si="8"/>
        <v>494</v>
      </c>
      <c r="B497" s="95"/>
      <c r="C497" s="41" t="s">
        <v>0</v>
      </c>
      <c r="D497" s="28" t="s">
        <v>693</v>
      </c>
      <c r="E497" s="8" t="s">
        <v>131</v>
      </c>
    </row>
    <row r="498" spans="1:6" ht="25.5" customHeight="1" x14ac:dyDescent="0.25">
      <c r="A498" s="44">
        <f t="shared" si="8"/>
        <v>495</v>
      </c>
      <c r="B498" s="40"/>
      <c r="C498" s="41" t="s">
        <v>0</v>
      </c>
      <c r="D498" s="28" t="s">
        <v>694</v>
      </c>
      <c r="E498" s="8" t="s">
        <v>107</v>
      </c>
    </row>
    <row r="499" spans="1:6" x14ac:dyDescent="0.25">
      <c r="A499" s="44">
        <f t="shared" si="8"/>
        <v>496</v>
      </c>
      <c r="B499" s="40"/>
      <c r="C499" s="41" t="s">
        <v>1</v>
      </c>
      <c r="D499" s="28" t="s">
        <v>695</v>
      </c>
      <c r="E499" s="8" t="s">
        <v>99</v>
      </c>
    </row>
    <row r="500" spans="1:6" x14ac:dyDescent="0.25">
      <c r="A500" s="44">
        <f t="shared" si="8"/>
        <v>497</v>
      </c>
      <c r="B500" s="40"/>
      <c r="C500" s="97" t="s">
        <v>0</v>
      </c>
      <c r="D500" s="28" t="s">
        <v>696</v>
      </c>
      <c r="E500" s="8" t="s">
        <v>131</v>
      </c>
      <c r="F500" s="4" t="s">
        <v>92</v>
      </c>
    </row>
    <row r="501" spans="1:6" x14ac:dyDescent="0.25">
      <c r="A501" s="45">
        <f t="shared" si="8"/>
        <v>498</v>
      </c>
      <c r="B501" s="43"/>
      <c r="C501" s="98"/>
      <c r="D501" s="45" t="s">
        <v>615</v>
      </c>
      <c r="E501" s="7" t="s">
        <v>97</v>
      </c>
      <c r="F501" s="4" t="s">
        <v>92</v>
      </c>
    </row>
    <row r="502" spans="1:6" ht="24" x14ac:dyDescent="0.25">
      <c r="A502" s="12">
        <f t="shared" si="8"/>
        <v>499</v>
      </c>
      <c r="B502" s="63">
        <v>2.2083333333333333E-2</v>
      </c>
      <c r="C502" s="51" t="s">
        <v>0</v>
      </c>
      <c r="D502" s="12" t="s">
        <v>697</v>
      </c>
      <c r="E502" s="74" t="s">
        <v>61</v>
      </c>
    </row>
    <row r="503" spans="1:6" x14ac:dyDescent="0.25">
      <c r="A503" s="44"/>
      <c r="B503" s="40"/>
      <c r="C503" s="41" t="s">
        <v>1</v>
      </c>
      <c r="D503" s="44" t="s">
        <v>619</v>
      </c>
      <c r="E503" s="1" t="s">
        <v>304</v>
      </c>
    </row>
    <row r="504" spans="1:6" ht="72" x14ac:dyDescent="0.25">
      <c r="A504" s="44">
        <f t="shared" si="8"/>
        <v>501</v>
      </c>
      <c r="B504" s="40">
        <v>2.2118055555555557E-2</v>
      </c>
      <c r="C504" s="41" t="s">
        <v>0</v>
      </c>
      <c r="D504" s="28" t="s">
        <v>698</v>
      </c>
      <c r="E504" s="8" t="s">
        <v>61</v>
      </c>
    </row>
    <row r="505" spans="1:6" x14ac:dyDescent="0.25">
      <c r="A505" s="44">
        <f t="shared" si="8"/>
        <v>502</v>
      </c>
      <c r="B505" s="95">
        <v>2.238425925925926E-2</v>
      </c>
      <c r="C505" s="41" t="s">
        <v>0</v>
      </c>
      <c r="D505" s="28" t="s">
        <v>700</v>
      </c>
      <c r="E505" s="8" t="s">
        <v>61</v>
      </c>
    </row>
    <row r="506" spans="1:6" x14ac:dyDescent="0.25">
      <c r="A506" s="44">
        <f t="shared" si="8"/>
        <v>503</v>
      </c>
      <c r="B506" s="95"/>
      <c r="C506" s="41" t="s">
        <v>4</v>
      </c>
      <c r="D506" s="28" t="s">
        <v>699</v>
      </c>
      <c r="E506" s="8" t="s">
        <v>86</v>
      </c>
    </row>
    <row r="507" spans="1:6" x14ac:dyDescent="0.25">
      <c r="A507" s="44">
        <f t="shared" si="8"/>
        <v>504</v>
      </c>
      <c r="B507" s="95"/>
      <c r="C507" s="41" t="s">
        <v>0</v>
      </c>
      <c r="D507" s="28" t="s">
        <v>701</v>
      </c>
      <c r="E507" s="8" t="s">
        <v>81</v>
      </c>
    </row>
    <row r="508" spans="1:6" x14ac:dyDescent="0.25">
      <c r="A508" s="45">
        <f t="shared" si="8"/>
        <v>505</v>
      </c>
      <c r="B508" s="96"/>
      <c r="C508" s="49" t="s">
        <v>0</v>
      </c>
      <c r="D508" s="45" t="s">
        <v>702</v>
      </c>
      <c r="E508" s="7" t="s">
        <v>97</v>
      </c>
    </row>
    <row r="509" spans="1:6" ht="24" x14ac:dyDescent="0.25">
      <c r="A509" s="44">
        <f t="shared" si="8"/>
        <v>506</v>
      </c>
      <c r="B509" s="95">
        <v>2.2476851851851855E-2</v>
      </c>
      <c r="C509" s="97" t="s">
        <v>0</v>
      </c>
      <c r="D509" s="28" t="s">
        <v>703</v>
      </c>
      <c r="E509" s="8" t="s">
        <v>161</v>
      </c>
    </row>
    <row r="510" spans="1:6" ht="30.75" customHeight="1" x14ac:dyDescent="0.25">
      <c r="A510" s="44">
        <f t="shared" si="8"/>
        <v>507</v>
      </c>
      <c r="B510" s="95"/>
      <c r="C510" s="97"/>
      <c r="D510" s="28" t="s">
        <v>704</v>
      </c>
      <c r="E510" s="8" t="s">
        <v>98</v>
      </c>
    </row>
    <row r="511" spans="1:6" x14ac:dyDescent="0.25">
      <c r="A511" s="44">
        <f t="shared" si="8"/>
        <v>508</v>
      </c>
      <c r="B511" s="95"/>
      <c r="C511" s="41" t="s">
        <v>1</v>
      </c>
      <c r="D511" s="45" t="s">
        <v>350</v>
      </c>
      <c r="E511" s="7" t="s">
        <v>129</v>
      </c>
    </row>
    <row r="512" spans="1:6" x14ac:dyDescent="0.25">
      <c r="A512" s="45">
        <f t="shared" si="8"/>
        <v>509</v>
      </c>
      <c r="B512" s="96"/>
      <c r="C512" s="49" t="s">
        <v>0</v>
      </c>
      <c r="D512" s="45" t="s">
        <v>350</v>
      </c>
      <c r="E512" s="7" t="s">
        <v>121</v>
      </c>
    </row>
    <row r="513" spans="1:5" ht="36" x14ac:dyDescent="0.25">
      <c r="A513" s="44">
        <f t="shared" si="8"/>
        <v>510</v>
      </c>
      <c r="B513" s="95">
        <v>2.2592592592592591E-2</v>
      </c>
      <c r="C513" s="41" t="s">
        <v>0</v>
      </c>
      <c r="D513" s="30" t="s">
        <v>705</v>
      </c>
      <c r="E513" s="8" t="s">
        <v>61</v>
      </c>
    </row>
    <row r="514" spans="1:5" ht="24" x14ac:dyDescent="0.25">
      <c r="A514" s="44">
        <f t="shared" si="8"/>
        <v>511</v>
      </c>
      <c r="B514" s="95"/>
      <c r="C514" s="41" t="s">
        <v>0</v>
      </c>
      <c r="D514" s="30" t="s">
        <v>706</v>
      </c>
      <c r="E514" s="8" t="s">
        <v>61</v>
      </c>
    </row>
    <row r="515" spans="1:5" x14ac:dyDescent="0.25">
      <c r="A515" s="44">
        <f t="shared" si="8"/>
        <v>512</v>
      </c>
      <c r="B515" s="95"/>
      <c r="C515" s="41" t="s">
        <v>1</v>
      </c>
      <c r="D515" s="30" t="s">
        <v>230</v>
      </c>
      <c r="E515" s="8" t="s">
        <v>58</v>
      </c>
    </row>
    <row r="516" spans="1:5" ht="24" x14ac:dyDescent="0.25">
      <c r="A516" s="44">
        <f t="shared" si="8"/>
        <v>513</v>
      </c>
      <c r="B516" s="95"/>
      <c r="C516" s="41" t="s">
        <v>0</v>
      </c>
      <c r="D516" s="30" t="s">
        <v>707</v>
      </c>
      <c r="E516" s="8" t="s">
        <v>61</v>
      </c>
    </row>
    <row r="517" spans="1:5" x14ac:dyDescent="0.25">
      <c r="A517" s="45">
        <f t="shared" si="8"/>
        <v>514</v>
      </c>
      <c r="B517" s="96"/>
      <c r="C517" s="49"/>
      <c r="D517" s="11" t="s">
        <v>708</v>
      </c>
      <c r="E517" s="7" t="s">
        <v>58</v>
      </c>
    </row>
    <row r="518" spans="1:5" x14ac:dyDescent="0.25">
      <c r="A518" s="44">
        <f t="shared" ref="A518:A581" si="9">ROW()-3</f>
        <v>515</v>
      </c>
      <c r="B518" s="95">
        <v>2.3356481481481482E-2</v>
      </c>
      <c r="C518" s="97" t="s">
        <v>0</v>
      </c>
      <c r="D518" s="30" t="s">
        <v>709</v>
      </c>
      <c r="E518" s="8" t="s">
        <v>61</v>
      </c>
    </row>
    <row r="519" spans="1:5" x14ac:dyDescent="0.25">
      <c r="A519" s="44">
        <f t="shared" si="9"/>
        <v>516</v>
      </c>
      <c r="B519" s="95"/>
      <c r="C519" s="97"/>
      <c r="D519" s="30" t="s">
        <v>710</v>
      </c>
      <c r="E519" s="8" t="s">
        <v>231</v>
      </c>
    </row>
    <row r="520" spans="1:5" ht="24" x14ac:dyDescent="0.25">
      <c r="A520" s="44">
        <f t="shared" si="9"/>
        <v>517</v>
      </c>
      <c r="B520" s="95"/>
      <c r="C520" s="97"/>
      <c r="D520" s="30" t="s">
        <v>711</v>
      </c>
      <c r="E520" s="8" t="s">
        <v>96</v>
      </c>
    </row>
    <row r="521" spans="1:5" x14ac:dyDescent="0.25">
      <c r="A521" s="44">
        <f t="shared" si="9"/>
        <v>518</v>
      </c>
      <c r="B521" s="95"/>
      <c r="C521" s="97"/>
      <c r="D521" s="30" t="s">
        <v>712</v>
      </c>
      <c r="E521" s="8" t="s">
        <v>107</v>
      </c>
    </row>
    <row r="522" spans="1:5" x14ac:dyDescent="0.25">
      <c r="A522" s="44">
        <f t="shared" si="9"/>
        <v>519</v>
      </c>
      <c r="B522" s="95"/>
      <c r="C522" s="41" t="s">
        <v>36</v>
      </c>
      <c r="D522" s="30" t="s">
        <v>389</v>
      </c>
      <c r="E522" s="8" t="s">
        <v>111</v>
      </c>
    </row>
    <row r="523" spans="1:5" x14ac:dyDescent="0.25">
      <c r="A523" s="45">
        <f t="shared" si="9"/>
        <v>520</v>
      </c>
      <c r="B523" s="96"/>
      <c r="C523" s="49" t="s">
        <v>0</v>
      </c>
      <c r="D523" s="11" t="s">
        <v>713</v>
      </c>
      <c r="E523" s="7" t="s">
        <v>97</v>
      </c>
    </row>
    <row r="524" spans="1:5" x14ac:dyDescent="0.25">
      <c r="A524" s="44">
        <f t="shared" si="9"/>
        <v>521</v>
      </c>
      <c r="B524" s="40">
        <v>2.3518518518518518E-2</v>
      </c>
      <c r="C524" s="41" t="s">
        <v>0</v>
      </c>
      <c r="D524" s="30" t="s">
        <v>714</v>
      </c>
      <c r="E524" s="8" t="s">
        <v>61</v>
      </c>
    </row>
    <row r="525" spans="1:5" x14ac:dyDescent="0.25">
      <c r="A525" s="44">
        <f t="shared" si="9"/>
        <v>522</v>
      </c>
      <c r="B525" s="95">
        <v>2.3541666666666666E-2</v>
      </c>
      <c r="C525" s="41" t="s">
        <v>0</v>
      </c>
      <c r="D525" s="30" t="s">
        <v>715</v>
      </c>
      <c r="E525" s="8" t="s">
        <v>98</v>
      </c>
    </row>
    <row r="526" spans="1:5" x14ac:dyDescent="0.25">
      <c r="A526" s="44">
        <f t="shared" si="9"/>
        <v>523</v>
      </c>
      <c r="B526" s="95"/>
      <c r="C526" s="41" t="s">
        <v>36</v>
      </c>
      <c r="D526" s="30" t="s">
        <v>716</v>
      </c>
      <c r="E526" s="8" t="s">
        <v>138</v>
      </c>
    </row>
    <row r="527" spans="1:5" x14ac:dyDescent="0.25">
      <c r="A527" s="44">
        <f t="shared" si="9"/>
        <v>524</v>
      </c>
      <c r="B527" s="95"/>
      <c r="C527" s="97" t="s">
        <v>0</v>
      </c>
      <c r="D527" s="30" t="s">
        <v>717</v>
      </c>
      <c r="E527" s="8" t="s">
        <v>107</v>
      </c>
    </row>
    <row r="528" spans="1:5" x14ac:dyDescent="0.25">
      <c r="A528" s="44">
        <f t="shared" si="9"/>
        <v>525</v>
      </c>
      <c r="B528" s="95"/>
      <c r="C528" s="97"/>
      <c r="D528" s="30" t="s">
        <v>718</v>
      </c>
      <c r="E528" s="8" t="s">
        <v>107</v>
      </c>
    </row>
    <row r="529" spans="1:5" x14ac:dyDescent="0.25">
      <c r="A529" s="44">
        <f t="shared" si="9"/>
        <v>526</v>
      </c>
      <c r="B529" s="95"/>
      <c r="C529" s="41" t="s">
        <v>36</v>
      </c>
      <c r="D529" s="30" t="s">
        <v>719</v>
      </c>
      <c r="E529" s="8" t="s">
        <v>228</v>
      </c>
    </row>
    <row r="530" spans="1:5" x14ac:dyDescent="0.25">
      <c r="A530" s="45">
        <f t="shared" si="9"/>
        <v>527</v>
      </c>
      <c r="B530" s="96"/>
      <c r="C530" s="49" t="s">
        <v>0</v>
      </c>
      <c r="D530" s="11" t="s">
        <v>720</v>
      </c>
      <c r="E530" s="7" t="s">
        <v>81</v>
      </c>
    </row>
    <row r="531" spans="1:5" ht="24.75" x14ac:dyDescent="0.25">
      <c r="A531" s="44">
        <f t="shared" si="9"/>
        <v>528</v>
      </c>
      <c r="B531" s="40">
        <v>2.3831018518518519E-2</v>
      </c>
      <c r="C531" s="41" t="s">
        <v>0</v>
      </c>
      <c r="D531" s="30" t="s">
        <v>721</v>
      </c>
      <c r="E531" s="8" t="s">
        <v>98</v>
      </c>
    </row>
    <row r="532" spans="1:5" ht="24" x14ac:dyDescent="0.25">
      <c r="A532" s="44">
        <f t="shared" si="9"/>
        <v>529</v>
      </c>
      <c r="B532" s="40">
        <v>2.4085648148148148E-2</v>
      </c>
      <c r="C532" s="41" t="s">
        <v>0</v>
      </c>
      <c r="D532" s="30" t="s">
        <v>722</v>
      </c>
      <c r="E532" s="8" t="s">
        <v>161</v>
      </c>
    </row>
    <row r="533" spans="1:5" x14ac:dyDescent="0.25">
      <c r="A533" s="44">
        <f t="shared" si="9"/>
        <v>530</v>
      </c>
      <c r="B533" s="40"/>
      <c r="C533" s="41" t="s">
        <v>4</v>
      </c>
      <c r="D533" s="30" t="s">
        <v>232</v>
      </c>
      <c r="E533" s="8" t="s">
        <v>233</v>
      </c>
    </row>
    <row r="534" spans="1:5" x14ac:dyDescent="0.25">
      <c r="A534" s="44">
        <f t="shared" si="9"/>
        <v>531</v>
      </c>
      <c r="B534" s="95">
        <v>2.4166666666666666E-2</v>
      </c>
      <c r="C534" s="41" t="s">
        <v>0</v>
      </c>
      <c r="D534" s="30" t="s">
        <v>43</v>
      </c>
      <c r="E534" s="8" t="s">
        <v>107</v>
      </c>
    </row>
    <row r="535" spans="1:5" x14ac:dyDescent="0.25">
      <c r="A535" s="44">
        <f t="shared" si="9"/>
        <v>532</v>
      </c>
      <c r="B535" s="95"/>
      <c r="C535" s="41" t="s">
        <v>79</v>
      </c>
      <c r="D535" s="30" t="s">
        <v>88</v>
      </c>
      <c r="E535" s="8" t="s">
        <v>234</v>
      </c>
    </row>
    <row r="536" spans="1:5" x14ac:dyDescent="0.25">
      <c r="A536" s="44">
        <f t="shared" si="9"/>
        <v>533</v>
      </c>
      <c r="B536" s="95"/>
      <c r="C536" s="41" t="s">
        <v>0</v>
      </c>
      <c r="D536" s="30" t="s">
        <v>723</v>
      </c>
      <c r="E536" s="8" t="s">
        <v>107</v>
      </c>
    </row>
    <row r="537" spans="1:5" x14ac:dyDescent="0.25">
      <c r="A537" s="44">
        <f t="shared" si="9"/>
        <v>534</v>
      </c>
      <c r="B537" s="95"/>
      <c r="C537" s="41" t="s">
        <v>12</v>
      </c>
      <c r="D537" s="30" t="s">
        <v>89</v>
      </c>
      <c r="E537" s="8" t="s">
        <v>80</v>
      </c>
    </row>
    <row r="538" spans="1:5" x14ac:dyDescent="0.25">
      <c r="A538" s="45">
        <f t="shared" si="9"/>
        <v>535</v>
      </c>
      <c r="B538" s="96"/>
      <c r="C538" s="49" t="s">
        <v>0</v>
      </c>
      <c r="D538" s="11" t="s">
        <v>724</v>
      </c>
      <c r="E538" s="8" t="s">
        <v>94</v>
      </c>
    </row>
    <row r="539" spans="1:5" ht="44.25" customHeight="1" x14ac:dyDescent="0.25">
      <c r="A539" s="44">
        <f t="shared" si="9"/>
        <v>536</v>
      </c>
      <c r="B539" s="40">
        <v>2.4444444444444446E-2</v>
      </c>
      <c r="C539" s="41" t="s">
        <v>0</v>
      </c>
      <c r="D539" s="30" t="s">
        <v>54</v>
      </c>
      <c r="E539" s="76" t="s">
        <v>98</v>
      </c>
    </row>
    <row r="540" spans="1:5" x14ac:dyDescent="0.25">
      <c r="A540" s="44">
        <f t="shared" si="9"/>
        <v>537</v>
      </c>
      <c r="B540" s="95">
        <v>2.4594907407407409E-2</v>
      </c>
      <c r="C540" s="41" t="s">
        <v>0</v>
      </c>
      <c r="D540" s="30" t="s">
        <v>82</v>
      </c>
      <c r="E540" s="8" t="s">
        <v>98</v>
      </c>
    </row>
    <row r="541" spans="1:5" x14ac:dyDescent="0.25">
      <c r="A541" s="45">
        <f t="shared" si="9"/>
        <v>538</v>
      </c>
      <c r="B541" s="96"/>
      <c r="C541" s="49" t="s">
        <v>14</v>
      </c>
      <c r="D541" s="11" t="s">
        <v>414</v>
      </c>
      <c r="E541" s="7" t="s">
        <v>137</v>
      </c>
    </row>
    <row r="542" spans="1:5" x14ac:dyDescent="0.25">
      <c r="A542" s="44">
        <f t="shared" si="9"/>
        <v>539</v>
      </c>
      <c r="B542" s="95">
        <v>2.4710648148148148E-2</v>
      </c>
      <c r="C542" s="97" t="s">
        <v>0</v>
      </c>
      <c r="D542" s="30" t="s">
        <v>725</v>
      </c>
      <c r="E542" s="8" t="s">
        <v>161</v>
      </c>
    </row>
    <row r="543" spans="1:5" x14ac:dyDescent="0.25">
      <c r="A543" s="44">
        <f t="shared" si="9"/>
        <v>540</v>
      </c>
      <c r="B543" s="95"/>
      <c r="C543" s="97"/>
      <c r="D543" s="30" t="s">
        <v>726</v>
      </c>
      <c r="E543" s="8" t="s">
        <v>61</v>
      </c>
    </row>
    <row r="544" spans="1:5" ht="24" x14ac:dyDescent="0.25">
      <c r="A544" s="44">
        <f t="shared" si="9"/>
        <v>541</v>
      </c>
      <c r="B544" s="95">
        <v>2.4895833333333336E-2</v>
      </c>
      <c r="C544" s="41" t="s">
        <v>0</v>
      </c>
      <c r="D544" s="30" t="s">
        <v>727</v>
      </c>
      <c r="E544" s="8" t="s">
        <v>98</v>
      </c>
    </row>
    <row r="545" spans="1:6" x14ac:dyDescent="0.25">
      <c r="A545" s="44">
        <f t="shared" si="9"/>
        <v>542</v>
      </c>
      <c r="B545" s="95"/>
      <c r="C545" s="41" t="s">
        <v>1</v>
      </c>
      <c r="D545" s="30" t="s">
        <v>414</v>
      </c>
      <c r="E545" s="8" t="s">
        <v>143</v>
      </c>
      <c r="F545" s="4" t="s">
        <v>92</v>
      </c>
    </row>
    <row r="546" spans="1:6" x14ac:dyDescent="0.25">
      <c r="A546" s="44">
        <f t="shared" si="9"/>
        <v>543</v>
      </c>
      <c r="B546" s="95"/>
      <c r="C546" s="41" t="s">
        <v>0</v>
      </c>
      <c r="D546" s="30" t="s">
        <v>728</v>
      </c>
      <c r="E546" s="8" t="s">
        <v>97</v>
      </c>
    </row>
    <row r="547" spans="1:6" x14ac:dyDescent="0.25">
      <c r="A547" s="44">
        <f t="shared" si="9"/>
        <v>544</v>
      </c>
      <c r="B547" s="95">
        <v>2.4745370370370372E-2</v>
      </c>
      <c r="C547" s="41" t="s">
        <v>0</v>
      </c>
      <c r="D547" s="30" t="s">
        <v>729</v>
      </c>
      <c r="E547" s="8" t="s">
        <v>174</v>
      </c>
      <c r="F547" s="4" t="s">
        <v>92</v>
      </c>
    </row>
    <row r="548" spans="1:6" x14ac:dyDescent="0.25">
      <c r="A548" s="45">
        <f t="shared" si="9"/>
        <v>545</v>
      </c>
      <c r="B548" s="95"/>
      <c r="C548" s="49" t="s">
        <v>1</v>
      </c>
      <c r="D548" s="11" t="s">
        <v>414</v>
      </c>
      <c r="E548" s="7" t="s">
        <v>143</v>
      </c>
    </row>
    <row r="549" spans="1:6" x14ac:dyDescent="0.25">
      <c r="A549" s="44">
        <f t="shared" si="9"/>
        <v>546</v>
      </c>
      <c r="B549" s="42">
        <v>2.5011574074074075E-2</v>
      </c>
      <c r="C549" s="41" t="s">
        <v>44</v>
      </c>
      <c r="D549" s="39" t="s">
        <v>730</v>
      </c>
      <c r="E549" s="8" t="s">
        <v>235</v>
      </c>
    </row>
    <row r="550" spans="1:6" x14ac:dyDescent="0.25">
      <c r="A550" s="44">
        <f t="shared" si="9"/>
        <v>547</v>
      </c>
      <c r="B550" s="95">
        <v>2.5578703703703704E-2</v>
      </c>
      <c r="C550" s="41" t="s">
        <v>0</v>
      </c>
      <c r="D550" s="30" t="s">
        <v>731</v>
      </c>
      <c r="E550" s="8" t="s">
        <v>98</v>
      </c>
    </row>
    <row r="551" spans="1:6" x14ac:dyDescent="0.25">
      <c r="A551" s="44">
        <f t="shared" si="9"/>
        <v>548</v>
      </c>
      <c r="B551" s="95"/>
      <c r="C551" s="41" t="s">
        <v>42</v>
      </c>
      <c r="D551" s="30" t="s">
        <v>732</v>
      </c>
      <c r="E551" s="8" t="s">
        <v>99</v>
      </c>
    </row>
    <row r="552" spans="1:6" x14ac:dyDescent="0.25">
      <c r="A552" s="44">
        <f t="shared" si="9"/>
        <v>549</v>
      </c>
      <c r="B552" s="95"/>
      <c r="C552" s="41" t="s">
        <v>0</v>
      </c>
      <c r="D552" s="30" t="s">
        <v>733</v>
      </c>
      <c r="E552" s="8" t="s">
        <v>100</v>
      </c>
    </row>
    <row r="553" spans="1:6" x14ac:dyDescent="0.25">
      <c r="A553" s="44">
        <f t="shared" si="9"/>
        <v>550</v>
      </c>
      <c r="B553" s="95"/>
      <c r="C553" s="41" t="s">
        <v>42</v>
      </c>
      <c r="D553" s="30" t="s">
        <v>734</v>
      </c>
      <c r="E553" s="8" t="s">
        <v>101</v>
      </c>
    </row>
    <row r="554" spans="1:6" x14ac:dyDescent="0.25">
      <c r="A554" s="44">
        <f t="shared" si="9"/>
        <v>551</v>
      </c>
      <c r="B554" s="95"/>
      <c r="C554" s="41" t="s">
        <v>46</v>
      </c>
      <c r="D554" s="30" t="s">
        <v>735</v>
      </c>
      <c r="E554" s="8" t="s">
        <v>101</v>
      </c>
    </row>
    <row r="555" spans="1:6" x14ac:dyDescent="0.25">
      <c r="A555" s="44">
        <f t="shared" si="9"/>
        <v>552</v>
      </c>
      <c r="B555" s="95"/>
      <c r="C555" s="97" t="s">
        <v>0</v>
      </c>
      <c r="D555" s="30" t="s">
        <v>736</v>
      </c>
      <c r="E555" s="8" t="s">
        <v>131</v>
      </c>
    </row>
    <row r="556" spans="1:6" ht="24" x14ac:dyDescent="0.25">
      <c r="A556" s="44">
        <f t="shared" si="9"/>
        <v>553</v>
      </c>
      <c r="B556" s="95"/>
      <c r="C556" s="97"/>
      <c r="D556" s="30" t="s">
        <v>737</v>
      </c>
      <c r="E556" s="8" t="s">
        <v>236</v>
      </c>
    </row>
    <row r="557" spans="1:6" x14ac:dyDescent="0.25">
      <c r="A557" s="44">
        <f t="shared" si="9"/>
        <v>554</v>
      </c>
      <c r="B557" s="95"/>
      <c r="C557" s="97"/>
      <c r="D557" s="30" t="s">
        <v>738</v>
      </c>
      <c r="E557" s="8" t="s">
        <v>107</v>
      </c>
    </row>
    <row r="558" spans="1:6" x14ac:dyDescent="0.25">
      <c r="A558" s="44">
        <f t="shared" si="9"/>
        <v>555</v>
      </c>
      <c r="B558" s="95"/>
      <c r="C558" s="97"/>
      <c r="D558" s="30" t="s">
        <v>739</v>
      </c>
      <c r="E558" s="8" t="s">
        <v>107</v>
      </c>
    </row>
    <row r="559" spans="1:6" x14ac:dyDescent="0.25">
      <c r="A559" s="44">
        <f t="shared" si="9"/>
        <v>556</v>
      </c>
      <c r="B559" s="95"/>
      <c r="C559" s="41" t="s">
        <v>40</v>
      </c>
      <c r="D559" s="30" t="s">
        <v>740</v>
      </c>
      <c r="E559" s="8" t="s">
        <v>137</v>
      </c>
    </row>
    <row r="560" spans="1:6" ht="53.25" customHeight="1" x14ac:dyDescent="0.25">
      <c r="A560" s="44">
        <f t="shared" si="9"/>
        <v>557</v>
      </c>
      <c r="B560" s="95"/>
      <c r="C560" s="97" t="s">
        <v>0</v>
      </c>
      <c r="D560" s="11" t="s">
        <v>741</v>
      </c>
      <c r="E560" s="7" t="s">
        <v>96</v>
      </c>
    </row>
    <row r="561" spans="1:6" x14ac:dyDescent="0.25">
      <c r="A561" s="44">
        <f t="shared" si="9"/>
        <v>558</v>
      </c>
      <c r="B561" s="95"/>
      <c r="C561" s="97"/>
      <c r="D561" s="30" t="s">
        <v>742</v>
      </c>
      <c r="E561" s="8" t="s">
        <v>98</v>
      </c>
    </row>
    <row r="562" spans="1:6" ht="25.5" customHeight="1" x14ac:dyDescent="0.25">
      <c r="A562" s="44">
        <f t="shared" si="9"/>
        <v>559</v>
      </c>
      <c r="B562" s="95"/>
      <c r="C562" s="97"/>
      <c r="D562" s="30" t="s">
        <v>743</v>
      </c>
      <c r="E562" s="8" t="s">
        <v>91</v>
      </c>
    </row>
    <row r="563" spans="1:6" x14ac:dyDescent="0.25">
      <c r="A563" s="44">
        <f t="shared" si="9"/>
        <v>560</v>
      </c>
      <c r="B563" s="95"/>
      <c r="C563" s="97"/>
      <c r="D563" s="30" t="s">
        <v>744</v>
      </c>
      <c r="E563" s="8" t="s">
        <v>161</v>
      </c>
    </row>
    <row r="564" spans="1:6" x14ac:dyDescent="0.25">
      <c r="A564" s="44">
        <f t="shared" si="9"/>
        <v>561</v>
      </c>
      <c r="B564" s="95"/>
      <c r="C564" s="41" t="s">
        <v>4</v>
      </c>
      <c r="D564" s="30" t="s">
        <v>745</v>
      </c>
      <c r="E564" s="8" t="s">
        <v>184</v>
      </c>
    </row>
    <row r="565" spans="1:6" x14ac:dyDescent="0.25">
      <c r="A565" s="44">
        <f t="shared" si="9"/>
        <v>562</v>
      </c>
      <c r="B565" s="95"/>
      <c r="C565" s="97" t="s">
        <v>0</v>
      </c>
      <c r="D565" s="11" t="s">
        <v>746</v>
      </c>
      <c r="E565" s="7" t="s">
        <v>97</v>
      </c>
    </row>
    <row r="566" spans="1:6" ht="24" x14ac:dyDescent="0.25">
      <c r="A566" s="44">
        <f t="shared" si="9"/>
        <v>563</v>
      </c>
      <c r="B566" s="95"/>
      <c r="C566" s="97"/>
      <c r="D566" s="30" t="s">
        <v>747</v>
      </c>
      <c r="E566" s="8" t="s">
        <v>61</v>
      </c>
    </row>
    <row r="567" spans="1:6" ht="24" x14ac:dyDescent="0.25">
      <c r="A567" s="44">
        <f t="shared" si="9"/>
        <v>564</v>
      </c>
      <c r="B567" s="95"/>
      <c r="C567" s="97"/>
      <c r="D567" s="30" t="s">
        <v>748</v>
      </c>
      <c r="E567" s="8" t="s">
        <v>189</v>
      </c>
    </row>
    <row r="568" spans="1:6" x14ac:dyDescent="0.25">
      <c r="A568" s="44">
        <f t="shared" si="9"/>
        <v>565</v>
      </c>
      <c r="B568" s="95">
        <v>2.6099537037037036E-2</v>
      </c>
      <c r="C568" s="41" t="s">
        <v>0</v>
      </c>
      <c r="D568" s="30" t="s">
        <v>749</v>
      </c>
      <c r="E568" s="8" t="s">
        <v>98</v>
      </c>
    </row>
    <row r="569" spans="1:6" x14ac:dyDescent="0.25">
      <c r="A569" s="44">
        <f t="shared" si="9"/>
        <v>566</v>
      </c>
      <c r="B569" s="95"/>
      <c r="C569" s="41" t="s">
        <v>13</v>
      </c>
      <c r="D569" s="30" t="s">
        <v>750</v>
      </c>
      <c r="E569" s="8" t="s">
        <v>117</v>
      </c>
      <c r="F569" s="4" t="s">
        <v>92</v>
      </c>
    </row>
    <row r="570" spans="1:6" x14ac:dyDescent="0.25">
      <c r="A570" s="44">
        <f t="shared" si="9"/>
        <v>567</v>
      </c>
      <c r="B570" s="95"/>
      <c r="C570" s="41" t="s">
        <v>0</v>
      </c>
      <c r="D570" s="30" t="s">
        <v>751</v>
      </c>
      <c r="E570" s="8" t="s">
        <v>107</v>
      </c>
    </row>
    <row r="571" spans="1:6" x14ac:dyDescent="0.25">
      <c r="A571" s="45">
        <f t="shared" si="9"/>
        <v>568</v>
      </c>
      <c r="B571" s="96"/>
      <c r="C571" s="49" t="s">
        <v>13</v>
      </c>
      <c r="D571" s="11" t="s">
        <v>752</v>
      </c>
      <c r="E571" s="7" t="s">
        <v>111</v>
      </c>
    </row>
    <row r="572" spans="1:6" x14ac:dyDescent="0.25">
      <c r="A572" s="44">
        <f t="shared" si="9"/>
        <v>569</v>
      </c>
      <c r="B572" s="95">
        <v>2.6388888888888889E-2</v>
      </c>
      <c r="C572" s="41" t="s">
        <v>0</v>
      </c>
      <c r="D572" s="30" t="s">
        <v>753</v>
      </c>
      <c r="E572" s="8" t="s">
        <v>98</v>
      </c>
    </row>
    <row r="573" spans="1:6" x14ac:dyDescent="0.25">
      <c r="A573" s="44">
        <f t="shared" si="9"/>
        <v>570</v>
      </c>
      <c r="B573" s="95"/>
      <c r="C573" s="41" t="s">
        <v>1</v>
      </c>
      <c r="D573" s="30" t="s">
        <v>414</v>
      </c>
      <c r="E573" s="8" t="s">
        <v>143</v>
      </c>
    </row>
    <row r="574" spans="1:6" ht="36" x14ac:dyDescent="0.25">
      <c r="A574" s="44">
        <f t="shared" si="9"/>
        <v>571</v>
      </c>
      <c r="B574" s="95"/>
      <c r="C574" s="41" t="s">
        <v>0</v>
      </c>
      <c r="D574" s="30" t="s">
        <v>754</v>
      </c>
      <c r="E574" s="8" t="s">
        <v>91</v>
      </c>
    </row>
    <row r="575" spans="1:6" x14ac:dyDescent="0.25">
      <c r="A575" s="44">
        <f t="shared" si="9"/>
        <v>572</v>
      </c>
      <c r="B575" s="40"/>
      <c r="C575" s="41"/>
      <c r="D575" s="30" t="s">
        <v>755</v>
      </c>
      <c r="E575" s="8" t="s">
        <v>98</v>
      </c>
    </row>
    <row r="576" spans="1:6" x14ac:dyDescent="0.25">
      <c r="A576" s="44">
        <f t="shared" si="9"/>
        <v>573</v>
      </c>
      <c r="B576" s="40">
        <v>2.6504629629629628E-2</v>
      </c>
      <c r="C576" s="41" t="s">
        <v>47</v>
      </c>
      <c r="D576" s="39" t="s">
        <v>730</v>
      </c>
    </row>
    <row r="577" spans="1:6" x14ac:dyDescent="0.25">
      <c r="A577" s="44">
        <f t="shared" si="9"/>
        <v>574</v>
      </c>
      <c r="B577" s="95">
        <v>2.7060185185185187E-2</v>
      </c>
      <c r="C577" s="41" t="s">
        <v>0</v>
      </c>
      <c r="D577" s="30" t="s">
        <v>756</v>
      </c>
      <c r="E577" s="8" t="s">
        <v>98</v>
      </c>
    </row>
    <row r="578" spans="1:6" x14ac:dyDescent="0.25">
      <c r="A578" s="44">
        <f t="shared" si="9"/>
        <v>575</v>
      </c>
      <c r="B578" s="95"/>
      <c r="C578" s="41" t="s">
        <v>1</v>
      </c>
      <c r="D578" s="30" t="s">
        <v>421</v>
      </c>
      <c r="E578" s="8" t="s">
        <v>143</v>
      </c>
      <c r="F578" s="4" t="s">
        <v>237</v>
      </c>
    </row>
    <row r="579" spans="1:6" x14ac:dyDescent="0.25">
      <c r="A579" s="45">
        <f t="shared" si="9"/>
        <v>576</v>
      </c>
      <c r="B579" s="95"/>
      <c r="C579" s="49" t="s">
        <v>0</v>
      </c>
      <c r="D579" s="11" t="s">
        <v>757</v>
      </c>
      <c r="E579" s="7" t="s">
        <v>107</v>
      </c>
    </row>
    <row r="580" spans="1:6" ht="24" customHeight="1" x14ac:dyDescent="0.25">
      <c r="A580" s="44">
        <f t="shared" si="9"/>
        <v>577</v>
      </c>
      <c r="B580" s="95"/>
      <c r="C580" s="41" t="s">
        <v>13</v>
      </c>
      <c r="D580" s="30" t="s">
        <v>758</v>
      </c>
      <c r="E580" s="8" t="s">
        <v>238</v>
      </c>
    </row>
    <row r="581" spans="1:6" x14ac:dyDescent="0.25">
      <c r="A581" s="44">
        <f t="shared" si="9"/>
        <v>578</v>
      </c>
      <c r="B581" s="95"/>
      <c r="C581" s="97" t="s">
        <v>0</v>
      </c>
      <c r="D581" s="30" t="s">
        <v>759</v>
      </c>
      <c r="E581" s="8" t="s">
        <v>107</v>
      </c>
    </row>
    <row r="582" spans="1:6" ht="24" x14ac:dyDescent="0.25">
      <c r="A582" s="44">
        <f t="shared" ref="A582:A647" si="10">ROW()-3</f>
        <v>579</v>
      </c>
      <c r="B582" s="95"/>
      <c r="C582" s="97"/>
      <c r="D582" s="30" t="s">
        <v>760</v>
      </c>
      <c r="E582" s="8" t="s">
        <v>107</v>
      </c>
    </row>
    <row r="583" spans="1:6" x14ac:dyDescent="0.25">
      <c r="A583" s="44">
        <f t="shared" si="10"/>
        <v>580</v>
      </c>
      <c r="B583" s="95"/>
      <c r="C583" s="97"/>
      <c r="D583" s="30" t="s">
        <v>55</v>
      </c>
      <c r="E583" s="8" t="s">
        <v>231</v>
      </c>
    </row>
    <row r="584" spans="1:6" x14ac:dyDescent="0.25">
      <c r="A584" s="44">
        <f t="shared" si="10"/>
        <v>581</v>
      </c>
      <c r="B584" s="95"/>
      <c r="C584" s="97"/>
      <c r="D584" s="30" t="s">
        <v>761</v>
      </c>
      <c r="E584" s="8" t="s">
        <v>96</v>
      </c>
      <c r="F584" s="4" t="s">
        <v>92</v>
      </c>
    </row>
    <row r="585" spans="1:6" x14ac:dyDescent="0.25">
      <c r="A585" s="44">
        <f t="shared" si="10"/>
        <v>582</v>
      </c>
      <c r="B585" s="95"/>
      <c r="C585" s="97"/>
      <c r="D585" s="30" t="s">
        <v>762</v>
      </c>
      <c r="E585" s="8" t="s">
        <v>96</v>
      </c>
    </row>
    <row r="586" spans="1:6" x14ac:dyDescent="0.25">
      <c r="A586" s="44">
        <f t="shared" si="10"/>
        <v>583</v>
      </c>
      <c r="B586" s="95"/>
      <c r="C586" s="97"/>
      <c r="D586" s="30" t="s">
        <v>763</v>
      </c>
      <c r="E586" s="8" t="s">
        <v>107</v>
      </c>
    </row>
    <row r="587" spans="1:6" x14ac:dyDescent="0.25">
      <c r="A587" s="44">
        <f t="shared" si="10"/>
        <v>584</v>
      </c>
      <c r="B587" s="95"/>
      <c r="C587" s="41" t="s">
        <v>13</v>
      </c>
      <c r="D587" s="30" t="s">
        <v>764</v>
      </c>
      <c r="E587" s="8" t="s">
        <v>95</v>
      </c>
    </row>
    <row r="588" spans="1:6" x14ac:dyDescent="0.25">
      <c r="A588" s="44">
        <f t="shared" si="10"/>
        <v>585</v>
      </c>
      <c r="B588" s="95"/>
      <c r="C588" s="97" t="s">
        <v>0</v>
      </c>
      <c r="D588" s="30" t="s">
        <v>765</v>
      </c>
      <c r="E588" s="8" t="s">
        <v>239</v>
      </c>
    </row>
    <row r="589" spans="1:6" ht="24" x14ac:dyDescent="0.25">
      <c r="A589" s="44">
        <f t="shared" si="10"/>
        <v>586</v>
      </c>
      <c r="B589" s="95"/>
      <c r="C589" s="97"/>
      <c r="D589" s="30" t="s">
        <v>766</v>
      </c>
      <c r="E589" s="8" t="s">
        <v>96</v>
      </c>
    </row>
    <row r="590" spans="1:6" x14ac:dyDescent="0.25">
      <c r="A590" s="44">
        <f t="shared" si="10"/>
        <v>587</v>
      </c>
      <c r="B590" s="95"/>
      <c r="C590" s="97"/>
      <c r="D590" s="30" t="s">
        <v>767</v>
      </c>
      <c r="E590" s="8" t="s">
        <v>107</v>
      </c>
    </row>
    <row r="591" spans="1:6" x14ac:dyDescent="0.25">
      <c r="A591" s="44">
        <f t="shared" si="10"/>
        <v>588</v>
      </c>
      <c r="B591" s="95"/>
      <c r="C591" s="41" t="s">
        <v>6</v>
      </c>
      <c r="D591" s="30" t="s">
        <v>768</v>
      </c>
      <c r="E591" s="8" t="s">
        <v>101</v>
      </c>
    </row>
    <row r="592" spans="1:6" x14ac:dyDescent="0.25">
      <c r="A592" s="44">
        <f t="shared" si="10"/>
        <v>589</v>
      </c>
      <c r="B592" s="95"/>
      <c r="C592" s="97" t="s">
        <v>0</v>
      </c>
      <c r="D592" s="30" t="s">
        <v>769</v>
      </c>
      <c r="E592" s="8" t="s">
        <v>121</v>
      </c>
    </row>
    <row r="593" spans="1:5" x14ac:dyDescent="0.25">
      <c r="A593" s="44">
        <f t="shared" si="10"/>
        <v>590</v>
      </c>
      <c r="B593" s="95"/>
      <c r="C593" s="97"/>
      <c r="D593" s="30" t="s">
        <v>770</v>
      </c>
      <c r="E593" s="8" t="s">
        <v>96</v>
      </c>
    </row>
    <row r="594" spans="1:5" ht="24" x14ac:dyDescent="0.25">
      <c r="A594" s="44">
        <f t="shared" si="10"/>
        <v>591</v>
      </c>
      <c r="B594" s="95"/>
      <c r="C594" s="97"/>
      <c r="D594" s="11" t="s">
        <v>771</v>
      </c>
      <c r="E594" s="7" t="s">
        <v>134</v>
      </c>
    </row>
    <row r="595" spans="1:5" x14ac:dyDescent="0.25">
      <c r="A595" s="44">
        <f t="shared" si="10"/>
        <v>592</v>
      </c>
      <c r="B595" s="95"/>
      <c r="C595" s="97"/>
      <c r="D595" s="30" t="s">
        <v>772</v>
      </c>
      <c r="E595" s="8" t="s">
        <v>61</v>
      </c>
    </row>
    <row r="596" spans="1:5" ht="24" x14ac:dyDescent="0.25">
      <c r="A596" s="44">
        <f t="shared" si="10"/>
        <v>593</v>
      </c>
      <c r="B596" s="95"/>
      <c r="C596" s="97"/>
      <c r="D596" s="30" t="s">
        <v>773</v>
      </c>
      <c r="E596" s="8" t="s">
        <v>91</v>
      </c>
    </row>
    <row r="597" spans="1:5" x14ac:dyDescent="0.25">
      <c r="A597" s="44">
        <f t="shared" si="10"/>
        <v>594</v>
      </c>
      <c r="B597" s="95">
        <v>2.7592592592592596E-2</v>
      </c>
      <c r="C597" s="97" t="s">
        <v>0</v>
      </c>
      <c r="D597" s="30" t="s">
        <v>774</v>
      </c>
      <c r="E597" s="8" t="s">
        <v>98</v>
      </c>
    </row>
    <row r="598" spans="1:5" ht="28.5" customHeight="1" x14ac:dyDescent="0.25">
      <c r="A598" s="44">
        <f t="shared" si="10"/>
        <v>595</v>
      </c>
      <c r="B598" s="95"/>
      <c r="C598" s="97"/>
      <c r="D598" s="30" t="s">
        <v>48</v>
      </c>
    </row>
    <row r="599" spans="1:5" x14ac:dyDescent="0.25">
      <c r="A599" s="44">
        <f t="shared" si="10"/>
        <v>596</v>
      </c>
      <c r="B599" s="40">
        <v>2.7777777777777776E-2</v>
      </c>
      <c r="C599" s="41" t="s">
        <v>0</v>
      </c>
      <c r="D599" s="30" t="s">
        <v>775</v>
      </c>
      <c r="E599" s="8" t="s">
        <v>161</v>
      </c>
    </row>
    <row r="600" spans="1:5" ht="24.75" x14ac:dyDescent="0.25">
      <c r="A600" s="44">
        <f t="shared" si="10"/>
        <v>597</v>
      </c>
      <c r="B600" s="41"/>
      <c r="C600" s="41" t="s">
        <v>0</v>
      </c>
      <c r="D600" s="30" t="s">
        <v>776</v>
      </c>
      <c r="E600" s="8" t="s">
        <v>98</v>
      </c>
    </row>
    <row r="601" spans="1:5" ht="24" x14ac:dyDescent="0.25">
      <c r="A601" s="44">
        <f t="shared" si="10"/>
        <v>598</v>
      </c>
      <c r="B601" s="95">
        <v>2.7881944444444445E-2</v>
      </c>
      <c r="C601" s="97" t="s">
        <v>0</v>
      </c>
      <c r="D601" s="30" t="s">
        <v>777</v>
      </c>
      <c r="E601" s="8" t="s">
        <v>61</v>
      </c>
    </row>
    <row r="602" spans="1:5" x14ac:dyDescent="0.25">
      <c r="A602" s="45">
        <f t="shared" si="10"/>
        <v>599</v>
      </c>
      <c r="B602" s="96"/>
      <c r="C602" s="98"/>
      <c r="D602" s="11" t="s">
        <v>778</v>
      </c>
      <c r="E602" s="7" t="s">
        <v>81</v>
      </c>
    </row>
    <row r="603" spans="1:5" x14ac:dyDescent="0.25">
      <c r="A603" s="44">
        <f t="shared" si="10"/>
        <v>600</v>
      </c>
      <c r="B603" s="95">
        <v>2.7974537037037034E-2</v>
      </c>
      <c r="C603" s="41" t="s">
        <v>0</v>
      </c>
      <c r="D603" s="30" t="s">
        <v>779</v>
      </c>
      <c r="E603" s="8" t="s">
        <v>98</v>
      </c>
    </row>
    <row r="604" spans="1:5" x14ac:dyDescent="0.25">
      <c r="A604" s="44">
        <f t="shared" si="10"/>
        <v>601</v>
      </c>
      <c r="B604" s="95"/>
      <c r="C604" s="41" t="s">
        <v>4</v>
      </c>
      <c r="D604" s="30" t="s">
        <v>780</v>
      </c>
      <c r="E604" s="8" t="s">
        <v>101</v>
      </c>
    </row>
    <row r="605" spans="1:5" x14ac:dyDescent="0.25">
      <c r="A605" s="45">
        <f t="shared" si="10"/>
        <v>602</v>
      </c>
      <c r="B605" s="96"/>
      <c r="C605" s="49" t="s">
        <v>0</v>
      </c>
      <c r="D605" s="11" t="s">
        <v>781</v>
      </c>
      <c r="E605" s="7" t="s">
        <v>97</v>
      </c>
    </row>
    <row r="606" spans="1:5" x14ac:dyDescent="0.25">
      <c r="A606" s="44">
        <f t="shared" si="10"/>
        <v>603</v>
      </c>
      <c r="B606" s="40">
        <v>2.8067129629629626E-2</v>
      </c>
      <c r="C606" s="41" t="s">
        <v>1</v>
      </c>
      <c r="D606" s="39" t="s">
        <v>730</v>
      </c>
    </row>
    <row r="607" spans="1:5" x14ac:dyDescent="0.25">
      <c r="A607" s="44">
        <f t="shared" si="10"/>
        <v>604</v>
      </c>
      <c r="B607" s="40">
        <v>2.8622685185185185E-2</v>
      </c>
      <c r="C607" s="41" t="s">
        <v>0</v>
      </c>
      <c r="D607" s="30" t="s">
        <v>782</v>
      </c>
      <c r="E607" s="8" t="s">
        <v>189</v>
      </c>
    </row>
    <row r="608" spans="1:5" x14ac:dyDescent="0.25">
      <c r="A608" s="44">
        <f t="shared" si="10"/>
        <v>605</v>
      </c>
      <c r="B608" s="41"/>
      <c r="C608" s="41"/>
      <c r="D608" s="30" t="s">
        <v>783</v>
      </c>
      <c r="E608" s="8" t="s">
        <v>98</v>
      </c>
    </row>
    <row r="609" spans="1:5" x14ac:dyDescent="0.25">
      <c r="A609" s="44">
        <f t="shared" si="10"/>
        <v>606</v>
      </c>
      <c r="B609" s="95">
        <v>2.8680555555555553E-2</v>
      </c>
      <c r="C609" s="41" t="s">
        <v>0</v>
      </c>
      <c r="D609" s="30" t="s">
        <v>784</v>
      </c>
      <c r="E609" s="8" t="s">
        <v>98</v>
      </c>
    </row>
    <row r="610" spans="1:5" x14ac:dyDescent="0.25">
      <c r="A610" s="44">
        <f t="shared" si="10"/>
        <v>607</v>
      </c>
      <c r="B610" s="95"/>
      <c r="C610" s="41" t="s">
        <v>1</v>
      </c>
      <c r="D610" s="30" t="s">
        <v>83</v>
      </c>
    </row>
    <row r="611" spans="1:5" x14ac:dyDescent="0.25">
      <c r="A611" s="44">
        <f t="shared" si="10"/>
        <v>608</v>
      </c>
      <c r="B611" s="41"/>
      <c r="C611" s="41" t="s">
        <v>36</v>
      </c>
      <c r="D611" s="30" t="s">
        <v>785</v>
      </c>
      <c r="E611" s="8" t="s">
        <v>238</v>
      </c>
    </row>
    <row r="612" spans="1:5" x14ac:dyDescent="0.25">
      <c r="A612" s="44">
        <f t="shared" si="10"/>
        <v>609</v>
      </c>
      <c r="B612" s="97"/>
      <c r="C612" s="41" t="s">
        <v>0</v>
      </c>
      <c r="D612" s="30" t="s">
        <v>786</v>
      </c>
      <c r="E612" s="8" t="s">
        <v>98</v>
      </c>
    </row>
    <row r="613" spans="1:5" x14ac:dyDescent="0.25">
      <c r="A613" s="44">
        <f t="shared" si="10"/>
        <v>610</v>
      </c>
      <c r="B613" s="97"/>
      <c r="C613" s="49" t="s">
        <v>36</v>
      </c>
      <c r="D613" s="11" t="s">
        <v>787</v>
      </c>
      <c r="E613" s="7" t="s">
        <v>101</v>
      </c>
    </row>
    <row r="614" spans="1:5" x14ac:dyDescent="0.25">
      <c r="A614" s="44">
        <f t="shared" si="10"/>
        <v>611</v>
      </c>
      <c r="B614" s="97"/>
      <c r="C614" s="41" t="s">
        <v>0</v>
      </c>
      <c r="D614" s="30" t="s">
        <v>788</v>
      </c>
      <c r="E614" s="8" t="s">
        <v>98</v>
      </c>
    </row>
    <row r="615" spans="1:5" x14ac:dyDescent="0.25">
      <c r="A615" s="44">
        <f t="shared" si="10"/>
        <v>612</v>
      </c>
      <c r="B615" s="97"/>
      <c r="C615" s="41" t="s">
        <v>4</v>
      </c>
      <c r="D615" s="30" t="s">
        <v>789</v>
      </c>
      <c r="E615" s="8" t="s">
        <v>80</v>
      </c>
    </row>
    <row r="616" spans="1:5" x14ac:dyDescent="0.25">
      <c r="A616" s="45">
        <f t="shared" si="10"/>
        <v>613</v>
      </c>
      <c r="B616" s="98"/>
      <c r="C616" s="49" t="s">
        <v>0</v>
      </c>
      <c r="D616" s="11" t="s">
        <v>790</v>
      </c>
      <c r="E616" s="7" t="s">
        <v>97</v>
      </c>
    </row>
    <row r="617" spans="1:5" x14ac:dyDescent="0.25">
      <c r="A617" s="44">
        <f t="shared" si="10"/>
        <v>614</v>
      </c>
      <c r="B617" s="97"/>
      <c r="C617" s="41" t="s">
        <v>0</v>
      </c>
      <c r="D617" s="30" t="s">
        <v>791</v>
      </c>
      <c r="E617" s="8" t="s">
        <v>98</v>
      </c>
    </row>
    <row r="618" spans="1:5" x14ac:dyDescent="0.25">
      <c r="A618" s="44">
        <f t="shared" si="10"/>
        <v>615</v>
      </c>
      <c r="B618" s="97"/>
      <c r="C618" s="41" t="s">
        <v>79</v>
      </c>
      <c r="D618" s="30" t="s">
        <v>83</v>
      </c>
      <c r="E618" s="8" t="s">
        <v>193</v>
      </c>
    </row>
    <row r="619" spans="1:5" x14ac:dyDescent="0.25">
      <c r="A619" s="44">
        <f t="shared" si="10"/>
        <v>616</v>
      </c>
      <c r="B619" s="97"/>
      <c r="C619" s="41" t="s">
        <v>0</v>
      </c>
      <c r="D619" s="30" t="s">
        <v>792</v>
      </c>
      <c r="E619" s="8" t="s">
        <v>107</v>
      </c>
    </row>
    <row r="620" spans="1:5" x14ac:dyDescent="0.25">
      <c r="A620" s="44">
        <f t="shared" si="10"/>
        <v>617</v>
      </c>
      <c r="B620" s="97"/>
      <c r="C620" s="41" t="s">
        <v>79</v>
      </c>
      <c r="D620" s="30" t="s">
        <v>83</v>
      </c>
      <c r="E620" s="8" t="s">
        <v>193</v>
      </c>
    </row>
    <row r="621" spans="1:5" x14ac:dyDescent="0.25">
      <c r="A621" s="44">
        <f t="shared" si="10"/>
        <v>618</v>
      </c>
      <c r="B621" s="97"/>
      <c r="C621" s="41" t="s">
        <v>0</v>
      </c>
      <c r="D621" s="30" t="s">
        <v>793</v>
      </c>
      <c r="E621" s="8" t="s">
        <v>98</v>
      </c>
    </row>
    <row r="622" spans="1:5" x14ac:dyDescent="0.25">
      <c r="A622" s="44">
        <f t="shared" si="10"/>
        <v>619</v>
      </c>
      <c r="B622" s="97"/>
      <c r="C622" s="41" t="s">
        <v>79</v>
      </c>
      <c r="D622" s="30" t="s">
        <v>794</v>
      </c>
      <c r="E622" s="8" t="s">
        <v>101</v>
      </c>
    </row>
    <row r="623" spans="1:5" x14ac:dyDescent="0.25">
      <c r="A623" s="44">
        <f t="shared" si="10"/>
        <v>620</v>
      </c>
      <c r="B623" s="97"/>
      <c r="C623" s="41" t="s">
        <v>0</v>
      </c>
      <c r="D623" s="30" t="s">
        <v>795</v>
      </c>
      <c r="E623" s="8" t="s">
        <v>107</v>
      </c>
    </row>
    <row r="624" spans="1:5" x14ac:dyDescent="0.25">
      <c r="A624" s="44">
        <f t="shared" si="10"/>
        <v>621</v>
      </c>
      <c r="B624" s="97"/>
      <c r="C624" s="41" t="s">
        <v>79</v>
      </c>
      <c r="D624" s="30" t="s">
        <v>83</v>
      </c>
      <c r="E624" s="8" t="s">
        <v>193</v>
      </c>
    </row>
    <row r="625" spans="1:7" x14ac:dyDescent="0.25">
      <c r="A625" s="44">
        <f t="shared" si="10"/>
        <v>622</v>
      </c>
      <c r="B625" s="97"/>
      <c r="C625" s="41" t="s">
        <v>0</v>
      </c>
      <c r="D625" s="30" t="s">
        <v>796</v>
      </c>
      <c r="E625" s="8" t="s">
        <v>81</v>
      </c>
    </row>
    <row r="626" spans="1:7" ht="24" x14ac:dyDescent="0.25">
      <c r="A626" s="44">
        <f t="shared" si="10"/>
        <v>623</v>
      </c>
      <c r="B626" s="97"/>
      <c r="C626" s="97" t="s">
        <v>0</v>
      </c>
      <c r="D626" s="30" t="s">
        <v>797</v>
      </c>
      <c r="E626" s="8" t="s">
        <v>189</v>
      </c>
    </row>
    <row r="627" spans="1:7" x14ac:dyDescent="0.25">
      <c r="A627" s="44">
        <f t="shared" si="10"/>
        <v>624</v>
      </c>
      <c r="B627" s="97"/>
      <c r="C627" s="97"/>
      <c r="D627" s="30" t="s">
        <v>798</v>
      </c>
      <c r="E627" s="8" t="s">
        <v>98</v>
      </c>
    </row>
    <row r="628" spans="1:7" x14ac:dyDescent="0.25">
      <c r="A628" s="44">
        <f t="shared" si="10"/>
        <v>625</v>
      </c>
      <c r="B628" s="97"/>
      <c r="C628" s="41" t="s">
        <v>12</v>
      </c>
      <c r="D628" s="30" t="s">
        <v>799</v>
      </c>
      <c r="E628" s="8" t="s">
        <v>111</v>
      </c>
    </row>
    <row r="629" spans="1:7" x14ac:dyDescent="0.25">
      <c r="A629" s="44">
        <f t="shared" si="10"/>
        <v>626</v>
      </c>
      <c r="B629" s="97"/>
      <c r="C629" s="41" t="s">
        <v>0</v>
      </c>
      <c r="D629" s="30" t="s">
        <v>800</v>
      </c>
      <c r="E629" s="8" t="s">
        <v>81</v>
      </c>
    </row>
    <row r="630" spans="1:7" x14ac:dyDescent="0.25">
      <c r="A630" s="44">
        <f t="shared" si="10"/>
        <v>627</v>
      </c>
      <c r="B630" s="97"/>
      <c r="C630" s="41" t="s">
        <v>36</v>
      </c>
      <c r="D630" s="30" t="s">
        <v>801</v>
      </c>
      <c r="E630" s="8" t="s">
        <v>181</v>
      </c>
    </row>
    <row r="631" spans="1:7" x14ac:dyDescent="0.25">
      <c r="A631" s="44">
        <f t="shared" si="10"/>
        <v>628</v>
      </c>
      <c r="B631" s="97"/>
      <c r="C631" s="97" t="s">
        <v>0</v>
      </c>
      <c r="D631" s="30" t="s">
        <v>802</v>
      </c>
      <c r="E631" s="8" t="s">
        <v>96</v>
      </c>
    </row>
    <row r="632" spans="1:7" x14ac:dyDescent="0.25">
      <c r="A632" s="44">
        <f t="shared" si="10"/>
        <v>629</v>
      </c>
      <c r="B632" s="97"/>
      <c r="C632" s="97"/>
      <c r="D632" s="30" t="s">
        <v>803</v>
      </c>
      <c r="E632" s="8" t="s">
        <v>96</v>
      </c>
      <c r="F632" s="4" t="s">
        <v>92</v>
      </c>
      <c r="G632" t="s">
        <v>240</v>
      </c>
    </row>
    <row r="633" spans="1:7" ht="44.25" customHeight="1" x14ac:dyDescent="0.25">
      <c r="A633" s="44">
        <f t="shared" si="10"/>
        <v>630</v>
      </c>
      <c r="B633" s="95">
        <v>2.9351851851851851E-2</v>
      </c>
      <c r="C633" s="41" t="s">
        <v>0</v>
      </c>
      <c r="D633" s="30" t="s">
        <v>804</v>
      </c>
      <c r="E633" s="8" t="s">
        <v>98</v>
      </c>
    </row>
    <row r="634" spans="1:7" x14ac:dyDescent="0.25">
      <c r="A634" s="44">
        <f t="shared" si="10"/>
        <v>631</v>
      </c>
      <c r="B634" s="95"/>
      <c r="C634" s="41" t="s">
        <v>7</v>
      </c>
      <c r="D634" s="30" t="s">
        <v>805</v>
      </c>
      <c r="E634" s="8" t="s">
        <v>111</v>
      </c>
    </row>
    <row r="635" spans="1:7" x14ac:dyDescent="0.25">
      <c r="A635" s="44">
        <f t="shared" si="10"/>
        <v>632</v>
      </c>
      <c r="B635" s="95"/>
      <c r="C635" s="41" t="s">
        <v>0</v>
      </c>
      <c r="D635" s="30" t="s">
        <v>806</v>
      </c>
      <c r="E635" s="8" t="s">
        <v>239</v>
      </c>
    </row>
    <row r="636" spans="1:7" x14ac:dyDescent="0.25">
      <c r="A636" s="44">
        <f t="shared" si="10"/>
        <v>633</v>
      </c>
      <c r="B636" s="95"/>
      <c r="C636" s="97" t="s">
        <v>7</v>
      </c>
      <c r="D636" s="30" t="s">
        <v>807</v>
      </c>
      <c r="E636" s="8" t="s">
        <v>184</v>
      </c>
    </row>
    <row r="637" spans="1:7" x14ac:dyDescent="0.25">
      <c r="A637" s="44">
        <f t="shared" si="10"/>
        <v>634</v>
      </c>
      <c r="B637" s="95"/>
      <c r="C637" s="97"/>
      <c r="D637" s="30" t="s">
        <v>83</v>
      </c>
    </row>
    <row r="638" spans="1:7" x14ac:dyDescent="0.25">
      <c r="A638" s="44">
        <f t="shared" si="10"/>
        <v>635</v>
      </c>
      <c r="B638" s="97"/>
      <c r="C638" s="41" t="s">
        <v>36</v>
      </c>
      <c r="D638" s="34" t="s">
        <v>808</v>
      </c>
      <c r="E638" s="8" t="s">
        <v>108</v>
      </c>
    </row>
    <row r="639" spans="1:7" x14ac:dyDescent="0.25">
      <c r="A639" s="44">
        <f t="shared" si="10"/>
        <v>636</v>
      </c>
      <c r="B639" s="97"/>
      <c r="C639" s="41" t="s">
        <v>0</v>
      </c>
      <c r="D639" s="34" t="s">
        <v>809</v>
      </c>
      <c r="E639" s="8" t="s">
        <v>107</v>
      </c>
    </row>
    <row r="640" spans="1:7" x14ac:dyDescent="0.25">
      <c r="A640" s="44">
        <f t="shared" si="10"/>
        <v>637</v>
      </c>
      <c r="B640" s="97"/>
      <c r="C640" s="41" t="s">
        <v>36</v>
      </c>
      <c r="D640" s="34" t="s">
        <v>810</v>
      </c>
      <c r="E640" s="8" t="s">
        <v>80</v>
      </c>
    </row>
    <row r="641" spans="1:7" x14ac:dyDescent="0.25">
      <c r="A641" s="44">
        <f t="shared" si="10"/>
        <v>638</v>
      </c>
      <c r="B641" s="97"/>
      <c r="C641" s="41" t="s">
        <v>0</v>
      </c>
      <c r="D641" s="34" t="s">
        <v>811</v>
      </c>
      <c r="E641" s="8" t="s">
        <v>81</v>
      </c>
    </row>
    <row r="642" spans="1:7" ht="24" x14ac:dyDescent="0.25">
      <c r="A642" s="44">
        <f t="shared" si="10"/>
        <v>639</v>
      </c>
      <c r="B642" s="95">
        <v>2.9641203703703701E-2</v>
      </c>
      <c r="C642" s="97" t="s">
        <v>0</v>
      </c>
      <c r="D642" s="30" t="s">
        <v>812</v>
      </c>
      <c r="E642" s="8" t="s">
        <v>98</v>
      </c>
    </row>
    <row r="643" spans="1:7" x14ac:dyDescent="0.25">
      <c r="A643" s="44">
        <f t="shared" si="10"/>
        <v>640</v>
      </c>
      <c r="B643" s="95"/>
      <c r="C643" s="97"/>
      <c r="D643" s="30" t="s">
        <v>813</v>
      </c>
      <c r="E643" s="8" t="s">
        <v>101</v>
      </c>
    </row>
    <row r="644" spans="1:7" x14ac:dyDescent="0.25">
      <c r="A644" s="100">
        <f t="shared" si="10"/>
        <v>641</v>
      </c>
      <c r="B644" s="95"/>
      <c r="C644" s="41" t="s">
        <v>0</v>
      </c>
      <c r="D644" s="30" t="s">
        <v>814</v>
      </c>
      <c r="E644" s="8" t="s">
        <v>107</v>
      </c>
    </row>
    <row r="645" spans="1:7" x14ac:dyDescent="0.25">
      <c r="A645" s="100"/>
      <c r="B645" s="95"/>
      <c r="C645" s="41" t="s">
        <v>0</v>
      </c>
      <c r="D645" s="30" t="s">
        <v>815</v>
      </c>
      <c r="E645" s="8" t="s">
        <v>134</v>
      </c>
    </row>
    <row r="646" spans="1:7" ht="24" x14ac:dyDescent="0.25">
      <c r="A646" s="44">
        <f t="shared" si="10"/>
        <v>643</v>
      </c>
      <c r="B646" s="95"/>
      <c r="C646" s="41" t="s">
        <v>7</v>
      </c>
      <c r="D646" s="30" t="s">
        <v>816</v>
      </c>
      <c r="E646" s="8" t="s">
        <v>241</v>
      </c>
    </row>
    <row r="647" spans="1:7" x14ac:dyDescent="0.25">
      <c r="A647" s="44">
        <f t="shared" si="10"/>
        <v>644</v>
      </c>
      <c r="B647" s="95"/>
      <c r="C647" s="97" t="s">
        <v>0</v>
      </c>
      <c r="D647" s="30" t="s">
        <v>817</v>
      </c>
      <c r="E647" s="8" t="s">
        <v>134</v>
      </c>
    </row>
    <row r="648" spans="1:7" x14ac:dyDescent="0.25">
      <c r="A648" s="44">
        <f t="shared" ref="A648:A715" si="11">ROW()-3</f>
        <v>645</v>
      </c>
      <c r="B648" s="95"/>
      <c r="C648" s="97"/>
      <c r="D648" s="30" t="s">
        <v>818</v>
      </c>
      <c r="E648" s="8" t="s">
        <v>107</v>
      </c>
    </row>
    <row r="649" spans="1:7" x14ac:dyDescent="0.25">
      <c r="A649" s="44">
        <f t="shared" si="11"/>
        <v>646</v>
      </c>
      <c r="B649" s="95"/>
      <c r="C649" s="52" t="s">
        <v>7</v>
      </c>
      <c r="D649" s="30" t="s">
        <v>819</v>
      </c>
      <c r="E649" s="8" t="s">
        <v>101</v>
      </c>
    </row>
    <row r="650" spans="1:7" x14ac:dyDescent="0.25">
      <c r="A650" s="44">
        <f t="shared" si="11"/>
        <v>647</v>
      </c>
      <c r="B650" s="95"/>
      <c r="C650" s="97" t="s">
        <v>0</v>
      </c>
      <c r="D650" s="30" t="s">
        <v>820</v>
      </c>
      <c r="E650" s="8" t="s">
        <v>96</v>
      </c>
      <c r="F650" s="4" t="s">
        <v>92</v>
      </c>
    </row>
    <row r="651" spans="1:7" ht="27" customHeight="1" x14ac:dyDescent="0.25">
      <c r="A651" s="44">
        <f t="shared" si="11"/>
        <v>648</v>
      </c>
      <c r="B651" s="95"/>
      <c r="C651" s="97"/>
      <c r="D651" s="30" t="s">
        <v>821</v>
      </c>
      <c r="E651" s="8" t="s">
        <v>242</v>
      </c>
      <c r="F651" s="4" t="s">
        <v>92</v>
      </c>
      <c r="G651" t="s">
        <v>243</v>
      </c>
    </row>
    <row r="652" spans="1:7" x14ac:dyDescent="0.25">
      <c r="A652" s="44">
        <f t="shared" si="11"/>
        <v>649</v>
      </c>
      <c r="B652" s="95"/>
      <c r="C652" s="97"/>
      <c r="D652" s="30" t="s">
        <v>822</v>
      </c>
      <c r="E652" s="8" t="s">
        <v>134</v>
      </c>
    </row>
    <row r="653" spans="1:7" x14ac:dyDescent="0.25">
      <c r="A653" s="44">
        <f t="shared" si="11"/>
        <v>650</v>
      </c>
      <c r="B653" s="95"/>
      <c r="C653" s="52" t="s">
        <v>7</v>
      </c>
      <c r="D653" s="30" t="s">
        <v>810</v>
      </c>
      <c r="E653" s="8" t="s">
        <v>184</v>
      </c>
      <c r="F653" s="4" t="s">
        <v>109</v>
      </c>
      <c r="G653" t="s">
        <v>302</v>
      </c>
    </row>
    <row r="654" spans="1:7" x14ac:dyDescent="0.25">
      <c r="A654" s="44">
        <f t="shared" si="11"/>
        <v>651</v>
      </c>
      <c r="B654" s="40"/>
      <c r="C654" s="52" t="s">
        <v>4</v>
      </c>
      <c r="D654" s="30" t="s">
        <v>244</v>
      </c>
      <c r="E654" s="8" t="s">
        <v>245</v>
      </c>
      <c r="G654" t="s">
        <v>303</v>
      </c>
    </row>
    <row r="655" spans="1:7" x14ac:dyDescent="0.25">
      <c r="A655" s="44">
        <f t="shared" si="11"/>
        <v>652</v>
      </c>
      <c r="B655" s="40">
        <v>3.0162037037037032E-2</v>
      </c>
      <c r="C655" s="41" t="s">
        <v>0</v>
      </c>
      <c r="D655" s="30" t="s">
        <v>823</v>
      </c>
      <c r="E655" s="8" t="s">
        <v>194</v>
      </c>
    </row>
    <row r="656" spans="1:7" x14ac:dyDescent="0.25">
      <c r="A656" s="44">
        <f t="shared" si="11"/>
        <v>653</v>
      </c>
      <c r="B656" s="97"/>
      <c r="C656" s="97" t="s">
        <v>0</v>
      </c>
      <c r="D656" s="30" t="s">
        <v>824</v>
      </c>
      <c r="E656" s="8" t="s">
        <v>98</v>
      </c>
    </row>
    <row r="657" spans="1:6" x14ac:dyDescent="0.25">
      <c r="A657" s="44">
        <f t="shared" si="11"/>
        <v>654</v>
      </c>
      <c r="B657" s="97"/>
      <c r="C657" s="97"/>
      <c r="D657" s="30" t="s">
        <v>83</v>
      </c>
    </row>
    <row r="658" spans="1:6" x14ac:dyDescent="0.25">
      <c r="A658" s="44">
        <f t="shared" si="11"/>
        <v>655</v>
      </c>
      <c r="B658" s="97"/>
      <c r="C658" s="97"/>
      <c r="D658" s="30" t="s">
        <v>49</v>
      </c>
      <c r="E658" s="8" t="s">
        <v>161</v>
      </c>
    </row>
    <row r="659" spans="1:6" x14ac:dyDescent="0.25">
      <c r="A659" s="44">
        <f t="shared" si="11"/>
        <v>656</v>
      </c>
      <c r="B659" s="41"/>
      <c r="C659" s="41" t="s">
        <v>0</v>
      </c>
      <c r="D659" s="30" t="s">
        <v>825</v>
      </c>
      <c r="E659" s="8" t="s">
        <v>61</v>
      </c>
    </row>
    <row r="660" spans="1:6" ht="24" x14ac:dyDescent="0.25">
      <c r="A660" s="45">
        <f t="shared" si="11"/>
        <v>657</v>
      </c>
      <c r="B660" s="49"/>
      <c r="C660" s="49" t="s">
        <v>0</v>
      </c>
      <c r="D660" s="11" t="s">
        <v>826</v>
      </c>
      <c r="E660" s="7" t="s">
        <v>61</v>
      </c>
    </row>
    <row r="661" spans="1:6" x14ac:dyDescent="0.25">
      <c r="A661" s="44">
        <f t="shared" si="11"/>
        <v>658</v>
      </c>
      <c r="B661" s="95">
        <v>3.0543981481481481E-2</v>
      </c>
      <c r="C661" s="41" t="s">
        <v>0</v>
      </c>
      <c r="D661" s="30" t="s">
        <v>827</v>
      </c>
      <c r="E661" s="8" t="s">
        <v>161</v>
      </c>
    </row>
    <row r="662" spans="1:6" x14ac:dyDescent="0.25">
      <c r="A662" s="44">
        <f t="shared" si="11"/>
        <v>659</v>
      </c>
      <c r="B662" s="95"/>
      <c r="C662" s="41" t="s">
        <v>13</v>
      </c>
      <c r="D662" s="30" t="s">
        <v>389</v>
      </c>
      <c r="E662" s="8" t="s">
        <v>111</v>
      </c>
    </row>
    <row r="663" spans="1:6" x14ac:dyDescent="0.25">
      <c r="A663" s="44">
        <f t="shared" si="11"/>
        <v>660</v>
      </c>
      <c r="B663" s="95"/>
      <c r="C663" s="41" t="s">
        <v>0</v>
      </c>
      <c r="D663" s="30" t="s">
        <v>828</v>
      </c>
      <c r="E663" s="8" t="s">
        <v>107</v>
      </c>
    </row>
    <row r="664" spans="1:6" x14ac:dyDescent="0.25">
      <c r="A664" s="44">
        <f t="shared" si="11"/>
        <v>661</v>
      </c>
      <c r="B664" s="95"/>
      <c r="C664" s="41" t="s">
        <v>13</v>
      </c>
      <c r="D664" s="30" t="s">
        <v>829</v>
      </c>
      <c r="E664" s="8" t="s">
        <v>101</v>
      </c>
    </row>
    <row r="665" spans="1:6" x14ac:dyDescent="0.25">
      <c r="A665" s="44">
        <f t="shared" si="11"/>
        <v>662</v>
      </c>
      <c r="B665" s="95"/>
      <c r="C665" s="97" t="s">
        <v>0</v>
      </c>
      <c r="D665" s="30" t="s">
        <v>830</v>
      </c>
      <c r="E665" s="8" t="s">
        <v>121</v>
      </c>
    </row>
    <row r="666" spans="1:6" x14ac:dyDescent="0.25">
      <c r="A666" s="44">
        <f t="shared" si="11"/>
        <v>663</v>
      </c>
      <c r="B666" s="95"/>
      <c r="C666" s="97"/>
      <c r="D666" s="30" t="s">
        <v>831</v>
      </c>
      <c r="E666" s="8" t="s">
        <v>107</v>
      </c>
    </row>
    <row r="667" spans="1:6" x14ac:dyDescent="0.25">
      <c r="A667" s="44">
        <f t="shared" si="11"/>
        <v>664</v>
      </c>
      <c r="B667" s="95"/>
      <c r="C667" s="41" t="s">
        <v>13</v>
      </c>
      <c r="D667" s="30" t="s">
        <v>832</v>
      </c>
      <c r="E667" s="8" t="s">
        <v>111</v>
      </c>
    </row>
    <row r="668" spans="1:6" ht="27" customHeight="1" x14ac:dyDescent="0.25">
      <c r="A668" s="44">
        <f t="shared" si="11"/>
        <v>665</v>
      </c>
      <c r="B668" s="95"/>
      <c r="C668" s="41" t="s">
        <v>0</v>
      </c>
      <c r="D668" s="30" t="s">
        <v>833</v>
      </c>
      <c r="E668" s="8" t="s">
        <v>134</v>
      </c>
      <c r="F668" s="4" t="s">
        <v>250</v>
      </c>
    </row>
    <row r="669" spans="1:6" x14ac:dyDescent="0.25">
      <c r="A669" s="44">
        <f t="shared" si="11"/>
        <v>666</v>
      </c>
      <c r="B669" s="95"/>
      <c r="C669" s="41" t="s">
        <v>13</v>
      </c>
      <c r="D669" s="30" t="s">
        <v>834</v>
      </c>
      <c r="E669" s="8" t="s">
        <v>246</v>
      </c>
    </row>
    <row r="670" spans="1:6" ht="30" customHeight="1" x14ac:dyDescent="0.25">
      <c r="A670" s="44">
        <f t="shared" si="11"/>
        <v>667</v>
      </c>
      <c r="B670" s="95"/>
      <c r="C670" s="41" t="s">
        <v>0</v>
      </c>
      <c r="D670" s="30" t="s">
        <v>835</v>
      </c>
      <c r="E670" s="8" t="s">
        <v>81</v>
      </c>
    </row>
    <row r="671" spans="1:6" x14ac:dyDescent="0.25">
      <c r="A671" s="44">
        <f t="shared" si="11"/>
        <v>668</v>
      </c>
      <c r="B671" s="95"/>
      <c r="C671" s="41" t="s">
        <v>13</v>
      </c>
      <c r="D671" s="30" t="s">
        <v>836</v>
      </c>
      <c r="E671" s="8" t="s">
        <v>247</v>
      </c>
    </row>
    <row r="672" spans="1:6" ht="24" x14ac:dyDescent="0.25">
      <c r="A672" s="44">
        <f t="shared" si="11"/>
        <v>669</v>
      </c>
      <c r="B672" s="95"/>
      <c r="C672" s="41" t="s">
        <v>0</v>
      </c>
      <c r="D672" s="30" t="s">
        <v>837</v>
      </c>
      <c r="E672" s="8" t="s">
        <v>81</v>
      </c>
    </row>
    <row r="673" spans="1:6" x14ac:dyDescent="0.25">
      <c r="A673" s="44">
        <f t="shared" si="11"/>
        <v>670</v>
      </c>
      <c r="B673" s="95"/>
      <c r="C673" s="41" t="s">
        <v>4</v>
      </c>
      <c r="D673" s="30" t="s">
        <v>838</v>
      </c>
      <c r="E673" s="8" t="s">
        <v>181</v>
      </c>
    </row>
    <row r="674" spans="1:6" x14ac:dyDescent="0.25">
      <c r="A674" s="44">
        <f t="shared" si="11"/>
        <v>671</v>
      </c>
      <c r="B674" s="95"/>
      <c r="C674" s="41" t="s">
        <v>0</v>
      </c>
      <c r="D674" s="30" t="s">
        <v>839</v>
      </c>
      <c r="E674" s="8" t="s">
        <v>96</v>
      </c>
    </row>
    <row r="675" spans="1:6" x14ac:dyDescent="0.25">
      <c r="A675" s="44">
        <f t="shared" si="11"/>
        <v>672</v>
      </c>
      <c r="B675" s="95"/>
      <c r="C675" s="41"/>
      <c r="D675" s="30" t="s">
        <v>840</v>
      </c>
      <c r="E675" s="8" t="s">
        <v>134</v>
      </c>
    </row>
    <row r="676" spans="1:6" x14ac:dyDescent="0.25">
      <c r="A676" s="44">
        <f t="shared" si="11"/>
        <v>673</v>
      </c>
      <c r="B676" s="95"/>
      <c r="C676" s="50"/>
      <c r="D676" s="30" t="s">
        <v>841</v>
      </c>
      <c r="E676" s="8" t="s">
        <v>134</v>
      </c>
    </row>
    <row r="677" spans="1:6" x14ac:dyDescent="0.25">
      <c r="A677" s="44">
        <f t="shared" si="11"/>
        <v>674</v>
      </c>
      <c r="B677" s="95"/>
      <c r="C677" s="41" t="s">
        <v>13</v>
      </c>
      <c r="D677" s="30" t="s">
        <v>842</v>
      </c>
      <c r="E677" s="8" t="s">
        <v>247</v>
      </c>
    </row>
    <row r="678" spans="1:6" ht="66" customHeight="1" x14ac:dyDescent="0.25">
      <c r="A678" s="45">
        <f t="shared" si="11"/>
        <v>675</v>
      </c>
      <c r="B678" s="96"/>
      <c r="C678" s="49" t="s">
        <v>0</v>
      </c>
      <c r="D678" s="11" t="s">
        <v>56</v>
      </c>
      <c r="E678" s="7" t="s">
        <v>194</v>
      </c>
    </row>
    <row r="679" spans="1:6" x14ac:dyDescent="0.25">
      <c r="A679" s="45">
        <f t="shared" si="11"/>
        <v>676</v>
      </c>
      <c r="B679" s="41"/>
      <c r="C679" s="41" t="s">
        <v>0</v>
      </c>
      <c r="D679" s="30" t="s">
        <v>843</v>
      </c>
      <c r="E679" s="8" t="s">
        <v>98</v>
      </c>
    </row>
    <row r="680" spans="1:6" x14ac:dyDescent="0.25">
      <c r="A680" s="45">
        <f t="shared" si="11"/>
        <v>677</v>
      </c>
      <c r="B680" s="41"/>
      <c r="C680" s="41" t="s">
        <v>1</v>
      </c>
      <c r="D680" s="30" t="s">
        <v>248</v>
      </c>
      <c r="E680" s="8" t="s">
        <v>68</v>
      </c>
      <c r="F680" s="4" t="s">
        <v>249</v>
      </c>
    </row>
    <row r="681" spans="1:6" x14ac:dyDescent="0.25">
      <c r="A681" s="45">
        <f t="shared" si="11"/>
        <v>678</v>
      </c>
      <c r="B681" s="49"/>
      <c r="C681" s="49"/>
      <c r="D681" s="11" t="s">
        <v>844</v>
      </c>
      <c r="E681" s="7" t="s">
        <v>97</v>
      </c>
    </row>
    <row r="682" spans="1:6" ht="24" x14ac:dyDescent="0.25">
      <c r="A682" s="45">
        <f t="shared" si="11"/>
        <v>679</v>
      </c>
      <c r="B682" s="95">
        <v>3.2083333333333332E-2</v>
      </c>
      <c r="C682" s="97" t="s">
        <v>0</v>
      </c>
      <c r="D682" s="30" t="s">
        <v>845</v>
      </c>
      <c r="E682" s="8" t="s">
        <v>161</v>
      </c>
      <c r="F682" s="4" t="s">
        <v>92</v>
      </c>
    </row>
    <row r="683" spans="1:6" x14ac:dyDescent="0.25">
      <c r="A683" s="44">
        <f t="shared" si="11"/>
        <v>680</v>
      </c>
      <c r="B683" s="95"/>
      <c r="C683" s="97"/>
      <c r="D683" s="30" t="s">
        <v>846</v>
      </c>
      <c r="E683" s="8" t="s">
        <v>61</v>
      </c>
    </row>
    <row r="684" spans="1:6" x14ac:dyDescent="0.25">
      <c r="A684" s="44">
        <f t="shared" si="11"/>
        <v>681</v>
      </c>
      <c r="B684" s="95"/>
      <c r="C684" s="97"/>
      <c r="D684" s="30" t="s">
        <v>847</v>
      </c>
      <c r="E684" s="8" t="s">
        <v>98</v>
      </c>
    </row>
    <row r="685" spans="1:6" x14ac:dyDescent="0.25">
      <c r="A685" s="44">
        <f t="shared" si="11"/>
        <v>682</v>
      </c>
      <c r="B685" s="95"/>
      <c r="C685" s="97"/>
      <c r="D685" s="30" t="s">
        <v>508</v>
      </c>
      <c r="E685" s="8" t="s">
        <v>81</v>
      </c>
    </row>
    <row r="686" spans="1:6" x14ac:dyDescent="0.25">
      <c r="A686" s="45">
        <f t="shared" si="11"/>
        <v>683</v>
      </c>
      <c r="B686" s="49"/>
      <c r="C686" s="49"/>
      <c r="D686" s="11" t="s">
        <v>848</v>
      </c>
      <c r="E686" s="7" t="s">
        <v>91</v>
      </c>
      <c r="F686" s="4" t="s">
        <v>92</v>
      </c>
    </row>
    <row r="687" spans="1:6" x14ac:dyDescent="0.25">
      <c r="A687" s="44">
        <f t="shared" si="11"/>
        <v>684</v>
      </c>
      <c r="B687" s="95">
        <v>3.2337962962962964E-2</v>
      </c>
      <c r="C687" s="41" t="s">
        <v>0</v>
      </c>
      <c r="D687" s="30" t="s">
        <v>849</v>
      </c>
      <c r="E687" s="8" t="s">
        <v>98</v>
      </c>
    </row>
    <row r="688" spans="1:6" x14ac:dyDescent="0.25">
      <c r="A688" s="44">
        <f t="shared" si="11"/>
        <v>685</v>
      </c>
      <c r="B688" s="95"/>
      <c r="C688" s="41" t="s">
        <v>1</v>
      </c>
      <c r="D688" s="30" t="s">
        <v>850</v>
      </c>
      <c r="E688" s="8" t="s">
        <v>99</v>
      </c>
    </row>
    <row r="689" spans="1:5" x14ac:dyDescent="0.25">
      <c r="A689" s="45">
        <f t="shared" si="11"/>
        <v>686</v>
      </c>
      <c r="B689" s="96"/>
      <c r="C689" s="49" t="s">
        <v>0</v>
      </c>
      <c r="D689" s="11" t="s">
        <v>851</v>
      </c>
      <c r="E689" s="7" t="s">
        <v>251</v>
      </c>
    </row>
    <row r="690" spans="1:5" ht="24" x14ac:dyDescent="0.25">
      <c r="A690" s="44">
        <f t="shared" si="11"/>
        <v>687</v>
      </c>
      <c r="B690" s="95">
        <v>3.2395833333333332E-2</v>
      </c>
      <c r="C690" s="41" t="s">
        <v>0</v>
      </c>
      <c r="D690" s="30" t="s">
        <v>852</v>
      </c>
      <c r="E690" s="8" t="s">
        <v>61</v>
      </c>
    </row>
    <row r="691" spans="1:5" x14ac:dyDescent="0.25">
      <c r="A691" s="44">
        <f t="shared" si="11"/>
        <v>688</v>
      </c>
      <c r="B691" s="95"/>
      <c r="C691" s="41" t="s">
        <v>84</v>
      </c>
      <c r="D691" s="30" t="s">
        <v>414</v>
      </c>
      <c r="E691" s="8" t="s">
        <v>252</v>
      </c>
    </row>
    <row r="692" spans="1:5" x14ac:dyDescent="0.25">
      <c r="A692" s="44">
        <f t="shared" si="11"/>
        <v>689</v>
      </c>
      <c r="B692" s="95"/>
      <c r="C692" s="41" t="s">
        <v>0</v>
      </c>
      <c r="D692" s="30" t="s">
        <v>853</v>
      </c>
      <c r="E692" s="8" t="s">
        <v>81</v>
      </c>
    </row>
    <row r="693" spans="1:5" x14ac:dyDescent="0.25">
      <c r="A693" s="44">
        <f t="shared" si="11"/>
        <v>690</v>
      </c>
      <c r="B693" s="95">
        <v>3.2615740740740744E-2</v>
      </c>
      <c r="C693" s="41" t="s">
        <v>0</v>
      </c>
      <c r="D693" s="30" t="s">
        <v>854</v>
      </c>
      <c r="E693" s="8" t="s">
        <v>61</v>
      </c>
    </row>
    <row r="694" spans="1:5" x14ac:dyDescent="0.25">
      <c r="A694" s="45">
        <f t="shared" si="11"/>
        <v>691</v>
      </c>
      <c r="B694" s="96"/>
      <c r="C694" s="49" t="s">
        <v>1</v>
      </c>
      <c r="D694" s="11" t="s">
        <v>855</v>
      </c>
      <c r="E694" s="7" t="s">
        <v>58</v>
      </c>
    </row>
    <row r="695" spans="1:5" x14ac:dyDescent="0.25">
      <c r="A695" s="44">
        <f t="shared" si="11"/>
        <v>692</v>
      </c>
      <c r="B695" s="40">
        <v>3.2650462962962964E-2</v>
      </c>
      <c r="C695" s="41" t="s">
        <v>47</v>
      </c>
      <c r="D695" s="33" t="s">
        <v>50</v>
      </c>
    </row>
    <row r="696" spans="1:5" x14ac:dyDescent="0.25">
      <c r="A696" s="44">
        <f t="shared" si="11"/>
        <v>693</v>
      </c>
      <c r="B696" s="95">
        <v>3.3240740740740744E-2</v>
      </c>
      <c r="C696" s="41" t="s">
        <v>0</v>
      </c>
      <c r="D696" s="30" t="s">
        <v>856</v>
      </c>
      <c r="E696" s="8" t="s">
        <v>61</v>
      </c>
    </row>
    <row r="697" spans="1:5" x14ac:dyDescent="0.25">
      <c r="A697" s="44">
        <f t="shared" si="11"/>
        <v>694</v>
      </c>
      <c r="B697" s="95"/>
      <c r="C697" s="41" t="s">
        <v>4</v>
      </c>
      <c r="D697" s="30" t="s">
        <v>857</v>
      </c>
      <c r="E697" s="8" t="s">
        <v>111</v>
      </c>
    </row>
    <row r="698" spans="1:5" x14ac:dyDescent="0.25">
      <c r="A698" s="44">
        <f t="shared" si="11"/>
        <v>695</v>
      </c>
      <c r="B698" s="95"/>
      <c r="C698" s="53" t="s">
        <v>0</v>
      </c>
      <c r="D698" s="28" t="s">
        <v>858</v>
      </c>
      <c r="E698" s="8" t="s">
        <v>134</v>
      </c>
    </row>
    <row r="699" spans="1:5" x14ac:dyDescent="0.25">
      <c r="A699" s="44">
        <f t="shared" si="11"/>
        <v>696</v>
      </c>
      <c r="B699" s="95"/>
      <c r="C699" s="41" t="s">
        <v>47</v>
      </c>
      <c r="D699" s="33" t="s">
        <v>859</v>
      </c>
      <c r="E699" s="1" t="s">
        <v>58</v>
      </c>
    </row>
    <row r="700" spans="1:5" x14ac:dyDescent="0.25">
      <c r="A700" s="66">
        <f t="shared" si="11"/>
        <v>697</v>
      </c>
      <c r="B700" s="102"/>
      <c r="C700" s="102" t="s">
        <v>0</v>
      </c>
      <c r="D700" s="67" t="s">
        <v>51</v>
      </c>
      <c r="E700" s="77"/>
    </row>
    <row r="701" spans="1:5" x14ac:dyDescent="0.25">
      <c r="A701" s="68">
        <f t="shared" si="11"/>
        <v>698</v>
      </c>
      <c r="B701" s="97"/>
      <c r="C701" s="97"/>
      <c r="D701" s="39" t="s">
        <v>860</v>
      </c>
      <c r="E701" s="78" t="s">
        <v>61</v>
      </c>
    </row>
    <row r="702" spans="1:5" x14ac:dyDescent="0.25">
      <c r="A702" s="68">
        <f t="shared" si="11"/>
        <v>699</v>
      </c>
      <c r="B702" s="97"/>
      <c r="C702" s="97"/>
      <c r="D702" s="39" t="s">
        <v>861</v>
      </c>
      <c r="E702" s="78" t="s">
        <v>98</v>
      </c>
    </row>
    <row r="703" spans="1:5" x14ac:dyDescent="0.25">
      <c r="A703" s="68">
        <f t="shared" si="11"/>
        <v>700</v>
      </c>
      <c r="B703" s="97"/>
      <c r="C703" s="41" t="s">
        <v>1</v>
      </c>
      <c r="D703" s="39" t="s">
        <v>862</v>
      </c>
      <c r="E703" s="78" t="s">
        <v>99</v>
      </c>
    </row>
    <row r="704" spans="1:5" x14ac:dyDescent="0.25">
      <c r="A704" s="68">
        <f t="shared" si="11"/>
        <v>701</v>
      </c>
      <c r="B704" s="97"/>
      <c r="C704" s="41" t="s">
        <v>0</v>
      </c>
      <c r="D704" s="39" t="s">
        <v>863</v>
      </c>
      <c r="E704" s="78" t="s">
        <v>107</v>
      </c>
    </row>
    <row r="705" spans="1:5" x14ac:dyDescent="0.25">
      <c r="A705" s="68">
        <f t="shared" si="11"/>
        <v>702</v>
      </c>
      <c r="B705" s="97"/>
      <c r="C705" s="41" t="s">
        <v>4</v>
      </c>
      <c r="D705" s="39" t="s">
        <v>864</v>
      </c>
      <c r="E705" s="78" t="s">
        <v>228</v>
      </c>
    </row>
    <row r="706" spans="1:5" x14ac:dyDescent="0.25">
      <c r="A706" s="68">
        <f t="shared" si="11"/>
        <v>703</v>
      </c>
      <c r="B706" s="97"/>
      <c r="C706" s="97" t="s">
        <v>0</v>
      </c>
      <c r="D706" s="64" t="s">
        <v>865</v>
      </c>
      <c r="E706" s="79" t="s">
        <v>121</v>
      </c>
    </row>
    <row r="707" spans="1:5" x14ac:dyDescent="0.25">
      <c r="A707" s="68">
        <f t="shared" si="11"/>
        <v>704</v>
      </c>
      <c r="B707" s="97"/>
      <c r="C707" s="97"/>
      <c r="D707" s="39" t="s">
        <v>866</v>
      </c>
      <c r="E707" s="78" t="s">
        <v>98</v>
      </c>
    </row>
    <row r="708" spans="1:5" x14ac:dyDescent="0.25">
      <c r="A708" s="68">
        <f t="shared" si="11"/>
        <v>705</v>
      </c>
      <c r="B708" s="97"/>
      <c r="C708" s="65" t="s">
        <v>1</v>
      </c>
      <c r="D708" s="64" t="s">
        <v>414</v>
      </c>
      <c r="E708" s="79" t="s">
        <v>183</v>
      </c>
    </row>
    <row r="709" spans="1:5" x14ac:dyDescent="0.25">
      <c r="A709" s="68">
        <f t="shared" si="11"/>
        <v>706</v>
      </c>
      <c r="B709" s="97"/>
      <c r="C709" s="41" t="s">
        <v>0</v>
      </c>
      <c r="D709" s="39" t="s">
        <v>867</v>
      </c>
      <c r="E709" s="78" t="s">
        <v>98</v>
      </c>
    </row>
    <row r="710" spans="1:5" x14ac:dyDescent="0.25">
      <c r="A710" s="68">
        <f t="shared" si="11"/>
        <v>707</v>
      </c>
      <c r="B710" s="97"/>
      <c r="C710" s="41" t="s">
        <v>1</v>
      </c>
      <c r="D710" s="39" t="s">
        <v>414</v>
      </c>
      <c r="E710" s="78" t="s">
        <v>183</v>
      </c>
    </row>
    <row r="711" spans="1:5" x14ac:dyDescent="0.25">
      <c r="A711" s="68">
        <f t="shared" si="11"/>
        <v>708</v>
      </c>
      <c r="B711" s="97"/>
      <c r="C711" s="41" t="s">
        <v>0</v>
      </c>
      <c r="D711" s="39" t="s">
        <v>868</v>
      </c>
      <c r="E711" s="78" t="s">
        <v>121</v>
      </c>
    </row>
    <row r="712" spans="1:5" x14ac:dyDescent="0.25">
      <c r="A712" s="68">
        <f t="shared" si="11"/>
        <v>709</v>
      </c>
      <c r="B712" s="97"/>
      <c r="C712" s="41"/>
      <c r="D712" s="39" t="s">
        <v>869</v>
      </c>
      <c r="E712" s="78" t="s">
        <v>98</v>
      </c>
    </row>
    <row r="713" spans="1:5" x14ac:dyDescent="0.25">
      <c r="A713" s="68">
        <f t="shared" si="11"/>
        <v>710</v>
      </c>
      <c r="B713" s="97"/>
      <c r="C713" s="41" t="s">
        <v>1</v>
      </c>
      <c r="D713" s="39" t="s">
        <v>83</v>
      </c>
      <c r="E713" s="78"/>
    </row>
    <row r="714" spans="1:5" x14ac:dyDescent="0.25">
      <c r="A714" s="68">
        <f t="shared" si="11"/>
        <v>711</v>
      </c>
      <c r="B714" s="97"/>
      <c r="C714" s="41" t="s">
        <v>0</v>
      </c>
      <c r="D714" s="39" t="s">
        <v>870</v>
      </c>
      <c r="E714" s="78" t="s">
        <v>107</v>
      </c>
    </row>
    <row r="715" spans="1:5" x14ac:dyDescent="0.25">
      <c r="A715" s="68">
        <f t="shared" si="11"/>
        <v>712</v>
      </c>
      <c r="B715" s="97"/>
      <c r="C715" s="41" t="s">
        <v>1</v>
      </c>
      <c r="D715" s="39" t="s">
        <v>871</v>
      </c>
      <c r="E715" s="78" t="s">
        <v>99</v>
      </c>
    </row>
    <row r="716" spans="1:5" x14ac:dyDescent="0.25">
      <c r="A716" s="68">
        <f t="shared" ref="A716:A783" si="12">ROW()-3</f>
        <v>713</v>
      </c>
      <c r="B716" s="97"/>
      <c r="C716" s="65" t="s">
        <v>0</v>
      </c>
      <c r="D716" s="64" t="s">
        <v>871</v>
      </c>
      <c r="E716" s="79" t="s">
        <v>121</v>
      </c>
    </row>
    <row r="717" spans="1:5" ht="24" x14ac:dyDescent="0.25">
      <c r="A717" s="68">
        <f t="shared" si="12"/>
        <v>714</v>
      </c>
      <c r="B717" s="97"/>
      <c r="C717" s="41"/>
      <c r="D717" s="39" t="s">
        <v>872</v>
      </c>
      <c r="E717" s="78" t="s">
        <v>98</v>
      </c>
    </row>
    <row r="718" spans="1:5" ht="14.25" customHeight="1" x14ac:dyDescent="0.25">
      <c r="A718" s="68">
        <f t="shared" si="12"/>
        <v>715</v>
      </c>
      <c r="B718" s="97"/>
      <c r="C718" s="41" t="s">
        <v>4</v>
      </c>
      <c r="D718" s="39" t="s">
        <v>873</v>
      </c>
      <c r="E718" s="78" t="s">
        <v>140</v>
      </c>
    </row>
    <row r="719" spans="1:5" x14ac:dyDescent="0.25">
      <c r="A719" s="68">
        <f t="shared" si="12"/>
        <v>716</v>
      </c>
      <c r="B719" s="97"/>
      <c r="C719" s="97" t="s">
        <v>0</v>
      </c>
      <c r="D719" s="64" t="s">
        <v>874</v>
      </c>
      <c r="E719" s="79" t="s">
        <v>94</v>
      </c>
    </row>
    <row r="720" spans="1:5" ht="50.25" customHeight="1" x14ac:dyDescent="0.25">
      <c r="A720" s="68">
        <f t="shared" si="12"/>
        <v>717</v>
      </c>
      <c r="B720" s="97"/>
      <c r="C720" s="97"/>
      <c r="D720" s="39" t="s">
        <v>875</v>
      </c>
      <c r="E720" s="78" t="s">
        <v>161</v>
      </c>
    </row>
    <row r="721" spans="1:5" ht="30.75" customHeight="1" x14ac:dyDescent="0.25">
      <c r="A721" s="68">
        <f t="shared" si="12"/>
        <v>718</v>
      </c>
      <c r="B721" s="97"/>
      <c r="C721" s="97"/>
      <c r="D721" s="39" t="s">
        <v>876</v>
      </c>
      <c r="E721" s="78" t="s">
        <v>61</v>
      </c>
    </row>
    <row r="722" spans="1:5" ht="36" x14ac:dyDescent="0.25">
      <c r="A722" s="69">
        <f t="shared" si="12"/>
        <v>719</v>
      </c>
      <c r="B722" s="103"/>
      <c r="C722" s="103"/>
      <c r="D722" s="64" t="s">
        <v>877</v>
      </c>
      <c r="E722" s="79" t="s">
        <v>61</v>
      </c>
    </row>
    <row r="723" spans="1:5" ht="24" x14ac:dyDescent="0.25">
      <c r="A723" s="44">
        <f t="shared" si="12"/>
        <v>720</v>
      </c>
      <c r="B723" s="40">
        <v>3.3912037037037039E-2</v>
      </c>
      <c r="C723" s="41" t="s">
        <v>0</v>
      </c>
      <c r="D723" s="30" t="s">
        <v>878</v>
      </c>
      <c r="E723" s="8" t="s">
        <v>98</v>
      </c>
    </row>
    <row r="724" spans="1:5" x14ac:dyDescent="0.25">
      <c r="A724" s="44">
        <f t="shared" si="12"/>
        <v>721</v>
      </c>
      <c r="B724" s="41"/>
      <c r="C724" s="41" t="s">
        <v>1</v>
      </c>
      <c r="D724" s="30" t="s">
        <v>450</v>
      </c>
      <c r="E724" s="8" t="s">
        <v>142</v>
      </c>
    </row>
    <row r="725" spans="1:5" x14ac:dyDescent="0.25">
      <c r="A725" s="44">
        <f t="shared" si="12"/>
        <v>722</v>
      </c>
      <c r="B725" s="41"/>
      <c r="C725" s="41" t="s">
        <v>0</v>
      </c>
      <c r="D725" s="30" t="s">
        <v>879</v>
      </c>
      <c r="E725" s="8" t="s">
        <v>121</v>
      </c>
    </row>
    <row r="726" spans="1:5" ht="28.5" customHeight="1" x14ac:dyDescent="0.25">
      <c r="A726" s="44">
        <f t="shared" si="12"/>
        <v>723</v>
      </c>
      <c r="B726" s="41"/>
      <c r="C726" s="41"/>
      <c r="D726" s="30" t="s">
        <v>880</v>
      </c>
      <c r="E726" s="8" t="s">
        <v>107</v>
      </c>
    </row>
    <row r="727" spans="1:5" x14ac:dyDescent="0.25">
      <c r="A727" s="44">
        <f t="shared" si="12"/>
        <v>724</v>
      </c>
      <c r="B727" s="41"/>
      <c r="C727" s="41" t="s">
        <v>4</v>
      </c>
      <c r="D727" s="30" t="s">
        <v>881</v>
      </c>
      <c r="E727" s="8" t="s">
        <v>101</v>
      </c>
    </row>
    <row r="728" spans="1:5" x14ac:dyDescent="0.25">
      <c r="A728" s="45">
        <f t="shared" si="12"/>
        <v>725</v>
      </c>
      <c r="B728" s="49"/>
      <c r="C728" s="49" t="s">
        <v>0</v>
      </c>
      <c r="D728" s="11" t="s">
        <v>882</v>
      </c>
      <c r="E728" s="7" t="s">
        <v>131</v>
      </c>
    </row>
    <row r="729" spans="1:5" x14ac:dyDescent="0.25">
      <c r="A729" s="44">
        <f t="shared" si="12"/>
        <v>726</v>
      </c>
      <c r="B729" s="41"/>
      <c r="C729" s="41"/>
      <c r="D729" s="30" t="s">
        <v>883</v>
      </c>
      <c r="E729" s="8" t="s">
        <v>98</v>
      </c>
    </row>
    <row r="730" spans="1:5" x14ac:dyDescent="0.25">
      <c r="A730" s="44">
        <f t="shared" si="12"/>
        <v>727</v>
      </c>
      <c r="B730" s="41"/>
      <c r="C730" s="41" t="s">
        <v>1</v>
      </c>
      <c r="D730" s="30" t="s">
        <v>884</v>
      </c>
      <c r="E730" s="8" t="s">
        <v>99</v>
      </c>
    </row>
    <row r="731" spans="1:5" x14ac:dyDescent="0.25">
      <c r="A731" s="44">
        <f t="shared" si="12"/>
        <v>728</v>
      </c>
      <c r="B731" s="41"/>
      <c r="C731" s="41" t="s">
        <v>0</v>
      </c>
      <c r="D731" s="30" t="s">
        <v>885</v>
      </c>
      <c r="E731" s="8" t="s">
        <v>121</v>
      </c>
    </row>
    <row r="732" spans="1:5" x14ac:dyDescent="0.25">
      <c r="A732" s="44">
        <f t="shared" si="12"/>
        <v>729</v>
      </c>
      <c r="B732" s="41"/>
      <c r="C732" s="41"/>
      <c r="D732" s="30" t="s">
        <v>886</v>
      </c>
      <c r="E732" s="8" t="s">
        <v>107</v>
      </c>
    </row>
    <row r="733" spans="1:5" x14ac:dyDescent="0.25">
      <c r="A733" s="44">
        <f t="shared" si="12"/>
        <v>730</v>
      </c>
      <c r="B733" s="41"/>
      <c r="C733" s="41" t="s">
        <v>42</v>
      </c>
      <c r="D733" s="30" t="s">
        <v>52</v>
      </c>
      <c r="E733" s="8" t="s">
        <v>253</v>
      </c>
    </row>
    <row r="734" spans="1:5" ht="24" x14ac:dyDescent="0.25">
      <c r="A734" s="44">
        <f t="shared" si="12"/>
        <v>731</v>
      </c>
      <c r="B734" s="41"/>
      <c r="C734" s="41" t="s">
        <v>0</v>
      </c>
      <c r="D734" s="30" t="s">
        <v>887</v>
      </c>
      <c r="E734" s="8" t="s">
        <v>100</v>
      </c>
    </row>
    <row r="735" spans="1:5" x14ac:dyDescent="0.25">
      <c r="A735" s="44">
        <f t="shared" si="12"/>
        <v>732</v>
      </c>
      <c r="B735" s="41"/>
      <c r="C735" s="41" t="s">
        <v>1</v>
      </c>
      <c r="D735" s="30" t="s">
        <v>414</v>
      </c>
      <c r="E735" s="8" t="s">
        <v>143</v>
      </c>
    </row>
    <row r="736" spans="1:5" ht="24" x14ac:dyDescent="0.25">
      <c r="A736" s="44">
        <f t="shared" si="12"/>
        <v>733</v>
      </c>
      <c r="B736" s="41"/>
      <c r="C736" s="97" t="s">
        <v>0</v>
      </c>
      <c r="D736" s="30" t="s">
        <v>888</v>
      </c>
      <c r="E736" s="8" t="s">
        <v>96</v>
      </c>
    </row>
    <row r="737" spans="1:6" x14ac:dyDescent="0.25">
      <c r="A737" s="44">
        <f t="shared" si="12"/>
        <v>734</v>
      </c>
      <c r="B737" s="40">
        <v>3.4236111111111113E-2</v>
      </c>
      <c r="C737" s="97"/>
      <c r="D737" s="30" t="s">
        <v>889</v>
      </c>
      <c r="E737" s="8" t="s">
        <v>107</v>
      </c>
    </row>
    <row r="738" spans="1:6" x14ac:dyDescent="0.25">
      <c r="A738" s="44">
        <f t="shared" si="12"/>
        <v>735</v>
      </c>
      <c r="B738" s="41"/>
      <c r="C738" s="41" t="s">
        <v>4</v>
      </c>
      <c r="D738" s="30" t="s">
        <v>890</v>
      </c>
      <c r="E738" s="8" t="s">
        <v>101</v>
      </c>
    </row>
    <row r="739" spans="1:6" x14ac:dyDescent="0.25">
      <c r="A739" s="44">
        <f t="shared" si="12"/>
        <v>736</v>
      </c>
      <c r="B739" s="41"/>
      <c r="C739" s="41" t="s">
        <v>0</v>
      </c>
      <c r="D739" s="30" t="s">
        <v>891</v>
      </c>
      <c r="E739" s="8" t="s">
        <v>121</v>
      </c>
    </row>
    <row r="740" spans="1:6" x14ac:dyDescent="0.25">
      <c r="A740" s="44">
        <f t="shared" si="12"/>
        <v>737</v>
      </c>
      <c r="B740" s="41"/>
      <c r="C740" s="41" t="s">
        <v>36</v>
      </c>
      <c r="D740" s="30" t="s">
        <v>209</v>
      </c>
    </row>
    <row r="741" spans="1:6" x14ac:dyDescent="0.25">
      <c r="A741" s="44">
        <f t="shared" si="12"/>
        <v>738</v>
      </c>
      <c r="B741" s="41"/>
      <c r="C741" s="41" t="s">
        <v>0</v>
      </c>
      <c r="D741" s="30" t="s">
        <v>892</v>
      </c>
      <c r="E741" s="8" t="s">
        <v>206</v>
      </c>
    </row>
    <row r="742" spans="1:6" x14ac:dyDescent="0.25">
      <c r="A742" s="45">
        <f t="shared" si="12"/>
        <v>739</v>
      </c>
      <c r="B742" s="49"/>
      <c r="C742" s="49" t="s">
        <v>0</v>
      </c>
      <c r="D742" s="11" t="s">
        <v>893</v>
      </c>
      <c r="E742" s="7" t="s">
        <v>194</v>
      </c>
    </row>
    <row r="743" spans="1:6" ht="36" x14ac:dyDescent="0.25">
      <c r="A743" s="44">
        <f t="shared" si="12"/>
        <v>740</v>
      </c>
      <c r="B743" s="95">
        <v>3.4340277777777782E-2</v>
      </c>
      <c r="C743" s="41" t="s">
        <v>0</v>
      </c>
      <c r="D743" s="30" t="s">
        <v>894</v>
      </c>
      <c r="E743" s="8" t="s">
        <v>98</v>
      </c>
    </row>
    <row r="744" spans="1:6" x14ac:dyDescent="0.25">
      <c r="A744" s="44">
        <f t="shared" si="12"/>
        <v>741</v>
      </c>
      <c r="B744" s="95"/>
      <c r="C744" s="41" t="s">
        <v>4</v>
      </c>
      <c r="D744" s="30" t="s">
        <v>895</v>
      </c>
      <c r="E744" s="8" t="s">
        <v>99</v>
      </c>
    </row>
    <row r="745" spans="1:6" x14ac:dyDescent="0.25">
      <c r="A745" s="44">
        <f t="shared" si="12"/>
        <v>742</v>
      </c>
      <c r="B745" s="95"/>
      <c r="C745" s="97" t="s">
        <v>0</v>
      </c>
      <c r="D745" s="11" t="s">
        <v>896</v>
      </c>
      <c r="E745" s="7" t="s">
        <v>100</v>
      </c>
      <c r="F745" s="4" t="s">
        <v>92</v>
      </c>
    </row>
    <row r="746" spans="1:6" x14ac:dyDescent="0.25">
      <c r="A746" s="44">
        <f t="shared" si="12"/>
        <v>743</v>
      </c>
      <c r="B746" s="95"/>
      <c r="C746" s="97"/>
      <c r="D746" s="30" t="s">
        <v>897</v>
      </c>
      <c r="E746" s="8" t="s">
        <v>61</v>
      </c>
    </row>
    <row r="747" spans="1:6" x14ac:dyDescent="0.25">
      <c r="A747" s="44">
        <f t="shared" si="12"/>
        <v>744</v>
      </c>
      <c r="B747" s="95"/>
      <c r="C747" s="97"/>
      <c r="D747" s="30" t="s">
        <v>898</v>
      </c>
      <c r="E747" s="8" t="s">
        <v>98</v>
      </c>
    </row>
    <row r="748" spans="1:6" x14ac:dyDescent="0.25">
      <c r="A748" s="44">
        <f t="shared" si="12"/>
        <v>745</v>
      </c>
      <c r="B748" s="40">
        <v>3.4548611111111113E-2</v>
      </c>
      <c r="C748" s="41" t="s">
        <v>47</v>
      </c>
      <c r="D748" s="33" t="s">
        <v>45</v>
      </c>
    </row>
    <row r="749" spans="1:6" x14ac:dyDescent="0.25">
      <c r="A749" s="44">
        <f t="shared" si="12"/>
        <v>746</v>
      </c>
      <c r="B749" s="95">
        <v>3.6273148148148145E-2</v>
      </c>
      <c r="C749" s="41" t="s">
        <v>0</v>
      </c>
      <c r="D749" s="30" t="s">
        <v>899</v>
      </c>
      <c r="E749" s="8" t="s">
        <v>98</v>
      </c>
    </row>
    <row r="750" spans="1:6" x14ac:dyDescent="0.25">
      <c r="A750" s="44">
        <f t="shared" si="12"/>
        <v>747</v>
      </c>
      <c r="B750" s="95"/>
      <c r="C750" s="41" t="s">
        <v>1</v>
      </c>
      <c r="D750" s="30" t="s">
        <v>900</v>
      </c>
      <c r="E750" s="8" t="s">
        <v>149</v>
      </c>
    </row>
    <row r="751" spans="1:6" ht="27.75" customHeight="1" x14ac:dyDescent="0.25">
      <c r="A751" s="44">
        <f t="shared" si="12"/>
        <v>748</v>
      </c>
      <c r="B751" s="95"/>
      <c r="C751" s="49" t="s">
        <v>42</v>
      </c>
      <c r="D751" s="11" t="s">
        <v>901</v>
      </c>
      <c r="E751" s="7" t="s">
        <v>101</v>
      </c>
    </row>
    <row r="752" spans="1:6" x14ac:dyDescent="0.25">
      <c r="A752" s="44">
        <f t="shared" si="12"/>
        <v>749</v>
      </c>
      <c r="B752" s="95"/>
      <c r="C752" s="97" t="s">
        <v>0</v>
      </c>
      <c r="D752" s="30" t="s">
        <v>902</v>
      </c>
      <c r="E752" s="8" t="s">
        <v>61</v>
      </c>
    </row>
    <row r="753" spans="1:6" x14ac:dyDescent="0.25">
      <c r="A753" s="44">
        <f t="shared" si="12"/>
        <v>750</v>
      </c>
      <c r="B753" s="95"/>
      <c r="C753" s="97"/>
      <c r="D753" s="39" t="s">
        <v>32</v>
      </c>
      <c r="E753" s="8" t="s">
        <v>58</v>
      </c>
    </row>
    <row r="754" spans="1:6" ht="48" x14ac:dyDescent="0.25">
      <c r="A754" s="44">
        <f t="shared" si="12"/>
        <v>751</v>
      </c>
      <c r="B754" s="97"/>
      <c r="C754" s="41" t="s">
        <v>0</v>
      </c>
      <c r="D754" s="30" t="s">
        <v>903</v>
      </c>
      <c r="E754" s="8" t="s">
        <v>61</v>
      </c>
    </row>
    <row r="755" spans="1:6" x14ac:dyDescent="0.25">
      <c r="A755" s="44">
        <f t="shared" si="12"/>
        <v>752</v>
      </c>
      <c r="B755" s="97"/>
      <c r="C755" s="41" t="s">
        <v>4</v>
      </c>
      <c r="D755" s="30" t="s">
        <v>904</v>
      </c>
      <c r="E755" s="8" t="s">
        <v>58</v>
      </c>
    </row>
    <row r="756" spans="1:6" x14ac:dyDescent="0.25">
      <c r="A756" s="44">
        <f t="shared" si="12"/>
        <v>753</v>
      </c>
      <c r="B756" s="97"/>
      <c r="C756" s="41" t="s">
        <v>0</v>
      </c>
      <c r="D756" s="30" t="s">
        <v>905</v>
      </c>
      <c r="E756" s="8" t="s">
        <v>61</v>
      </c>
    </row>
    <row r="757" spans="1:6" x14ac:dyDescent="0.25">
      <c r="A757" s="44">
        <f t="shared" si="12"/>
        <v>754</v>
      </c>
      <c r="B757" s="97"/>
      <c r="C757" s="41" t="s">
        <v>0</v>
      </c>
      <c r="D757" s="30" t="s">
        <v>906</v>
      </c>
      <c r="E757" s="8" t="s">
        <v>254</v>
      </c>
    </row>
    <row r="758" spans="1:6" x14ac:dyDescent="0.25">
      <c r="A758" s="44">
        <f t="shared" si="12"/>
        <v>755</v>
      </c>
      <c r="B758" s="40">
        <v>3.6608796296296299E-2</v>
      </c>
      <c r="C758" s="41" t="s">
        <v>0</v>
      </c>
      <c r="D758" s="30" t="s">
        <v>907</v>
      </c>
      <c r="E758" s="8" t="s">
        <v>114</v>
      </c>
    </row>
    <row r="759" spans="1:6" ht="24" x14ac:dyDescent="0.25">
      <c r="A759" s="44">
        <f t="shared" si="12"/>
        <v>756</v>
      </c>
      <c r="B759" s="95"/>
      <c r="C759" s="41" t="s">
        <v>0</v>
      </c>
      <c r="D759" s="30" t="s">
        <v>908</v>
      </c>
      <c r="E759" s="8" t="s">
        <v>61</v>
      </c>
    </row>
    <row r="760" spans="1:6" x14ac:dyDescent="0.25">
      <c r="A760" s="44">
        <f t="shared" si="12"/>
        <v>757</v>
      </c>
      <c r="B760" s="95"/>
      <c r="C760" s="41" t="s">
        <v>4</v>
      </c>
      <c r="D760" s="30" t="s">
        <v>85</v>
      </c>
      <c r="E760" s="8" t="s">
        <v>80</v>
      </c>
      <c r="F760" s="4" t="s">
        <v>92</v>
      </c>
    </row>
    <row r="761" spans="1:6" x14ac:dyDescent="0.25">
      <c r="A761" s="44">
        <f t="shared" si="12"/>
        <v>758</v>
      </c>
      <c r="B761" s="95"/>
      <c r="C761" s="97" t="s">
        <v>0</v>
      </c>
      <c r="D761" s="11" t="s">
        <v>909</v>
      </c>
      <c r="E761" s="7" t="s">
        <v>81</v>
      </c>
    </row>
    <row r="762" spans="1:6" x14ac:dyDescent="0.25">
      <c r="A762" s="44">
        <f t="shared" si="12"/>
        <v>759</v>
      </c>
      <c r="B762" s="95"/>
      <c r="C762" s="97"/>
      <c r="D762" s="30" t="s">
        <v>910</v>
      </c>
      <c r="E762" s="8" t="s">
        <v>61</v>
      </c>
    </row>
    <row r="763" spans="1:6" ht="24" x14ac:dyDescent="0.25">
      <c r="A763" s="37">
        <f t="shared" si="12"/>
        <v>760</v>
      </c>
      <c r="B763" s="104">
        <v>3.7384259259259263E-2</v>
      </c>
      <c r="C763" s="54" t="s">
        <v>0</v>
      </c>
      <c r="D763" s="35" t="s">
        <v>911</v>
      </c>
      <c r="E763" s="80" t="s">
        <v>61</v>
      </c>
    </row>
    <row r="764" spans="1:6" x14ac:dyDescent="0.25">
      <c r="A764" s="44">
        <f t="shared" si="12"/>
        <v>761</v>
      </c>
      <c r="B764" s="95"/>
      <c r="C764" s="41" t="s">
        <v>4</v>
      </c>
      <c r="D764" s="30" t="s">
        <v>912</v>
      </c>
      <c r="E764" s="81" t="s">
        <v>86</v>
      </c>
    </row>
    <row r="765" spans="1:6" x14ac:dyDescent="0.25">
      <c r="A765" s="44">
        <f t="shared" si="12"/>
        <v>762</v>
      </c>
      <c r="B765" s="95"/>
      <c r="C765" s="41" t="s">
        <v>0</v>
      </c>
      <c r="D765" s="30" t="s">
        <v>913</v>
      </c>
      <c r="E765" s="81" t="s">
        <v>194</v>
      </c>
      <c r="F765" s="4" t="s">
        <v>92</v>
      </c>
    </row>
    <row r="766" spans="1:6" x14ac:dyDescent="0.25">
      <c r="A766" s="44">
        <f t="shared" si="12"/>
        <v>763</v>
      </c>
      <c r="B766" s="95"/>
      <c r="C766" s="41" t="s">
        <v>4</v>
      </c>
      <c r="D766" s="30" t="s">
        <v>914</v>
      </c>
      <c r="E766" s="81" t="s">
        <v>80</v>
      </c>
      <c r="F766" s="4" t="s">
        <v>92</v>
      </c>
    </row>
    <row r="767" spans="1:6" x14ac:dyDescent="0.25">
      <c r="A767" s="45">
        <f t="shared" si="12"/>
        <v>764</v>
      </c>
      <c r="B767" s="96"/>
      <c r="C767" s="49" t="s">
        <v>0</v>
      </c>
      <c r="D767" s="11" t="s">
        <v>467</v>
      </c>
      <c r="E767" s="82" t="s">
        <v>81</v>
      </c>
    </row>
    <row r="768" spans="1:6" ht="24" x14ac:dyDescent="0.25">
      <c r="A768" s="44">
        <f t="shared" si="12"/>
        <v>765</v>
      </c>
      <c r="B768" s="97"/>
      <c r="C768" s="41" t="s">
        <v>0</v>
      </c>
      <c r="D768" s="30" t="s">
        <v>915</v>
      </c>
      <c r="E768" s="8" t="s">
        <v>98</v>
      </c>
    </row>
    <row r="769" spans="1:6" x14ac:dyDescent="0.25">
      <c r="A769" s="44">
        <f t="shared" si="12"/>
        <v>766</v>
      </c>
      <c r="B769" s="97"/>
      <c r="C769" s="41" t="s">
        <v>1</v>
      </c>
      <c r="D769" s="30" t="s">
        <v>414</v>
      </c>
      <c r="E769" s="8" t="s">
        <v>183</v>
      </c>
    </row>
    <row r="770" spans="1:6" x14ac:dyDescent="0.25">
      <c r="A770" s="44">
        <f t="shared" si="12"/>
        <v>767</v>
      </c>
      <c r="B770" s="97"/>
      <c r="C770" s="97" t="s">
        <v>0</v>
      </c>
      <c r="D770" s="11" t="s">
        <v>868</v>
      </c>
      <c r="E770" s="7" t="s">
        <v>121</v>
      </c>
    </row>
    <row r="771" spans="1:6" x14ac:dyDescent="0.25">
      <c r="A771" s="44">
        <f t="shared" si="12"/>
        <v>768</v>
      </c>
      <c r="B771" s="97"/>
      <c r="C771" s="97"/>
      <c r="D771" s="30" t="s">
        <v>916</v>
      </c>
      <c r="E771" s="8" t="s">
        <v>61</v>
      </c>
    </row>
    <row r="772" spans="1:6" x14ac:dyDescent="0.25">
      <c r="A772" s="44">
        <f t="shared" si="12"/>
        <v>769</v>
      </c>
      <c r="B772" s="97"/>
      <c r="C772" s="97"/>
      <c r="D772" s="30" t="s">
        <v>917</v>
      </c>
      <c r="E772" s="8" t="s">
        <v>98</v>
      </c>
    </row>
    <row r="773" spans="1:6" x14ac:dyDescent="0.25">
      <c r="A773" s="44">
        <f t="shared" si="12"/>
        <v>770</v>
      </c>
      <c r="B773" s="97"/>
      <c r="C773" s="41" t="s">
        <v>4</v>
      </c>
      <c r="D773" s="30" t="s">
        <v>918</v>
      </c>
      <c r="E773" s="8" t="s">
        <v>228</v>
      </c>
    </row>
    <row r="774" spans="1:6" x14ac:dyDescent="0.25">
      <c r="A774" s="44">
        <f t="shared" si="12"/>
        <v>771</v>
      </c>
      <c r="B774" s="97"/>
      <c r="C774" s="97" t="s">
        <v>0</v>
      </c>
      <c r="D774" s="30" t="s">
        <v>919</v>
      </c>
      <c r="E774" s="8" t="s">
        <v>104</v>
      </c>
    </row>
    <row r="775" spans="1:6" x14ac:dyDescent="0.25">
      <c r="A775" s="44">
        <f t="shared" si="12"/>
        <v>772</v>
      </c>
      <c r="B775" s="97"/>
      <c r="C775" s="97"/>
      <c r="D775" s="30" t="s">
        <v>920</v>
      </c>
      <c r="E775" s="8" t="s">
        <v>255</v>
      </c>
    </row>
    <row r="776" spans="1:6" x14ac:dyDescent="0.25">
      <c r="A776" s="44">
        <f t="shared" si="12"/>
        <v>773</v>
      </c>
      <c r="B776" s="97"/>
      <c r="C776" s="41" t="s">
        <v>1</v>
      </c>
      <c r="D776" s="30" t="s">
        <v>414</v>
      </c>
      <c r="E776" s="8" t="s">
        <v>183</v>
      </c>
    </row>
    <row r="777" spans="1:6" x14ac:dyDescent="0.25">
      <c r="A777" s="44">
        <f t="shared" si="12"/>
        <v>774</v>
      </c>
      <c r="B777" s="97"/>
      <c r="C777" s="97" t="s">
        <v>0</v>
      </c>
      <c r="D777" s="30" t="s">
        <v>921</v>
      </c>
      <c r="E777" s="8" t="s">
        <v>107</v>
      </c>
    </row>
    <row r="778" spans="1:6" x14ac:dyDescent="0.25">
      <c r="A778" s="44">
        <f t="shared" si="12"/>
        <v>775</v>
      </c>
      <c r="B778" s="97"/>
      <c r="C778" s="97"/>
      <c r="D778" s="30" t="s">
        <v>922</v>
      </c>
      <c r="E778" s="8" t="s">
        <v>134</v>
      </c>
    </row>
    <row r="779" spans="1:6" x14ac:dyDescent="0.25">
      <c r="A779" s="44">
        <f t="shared" si="12"/>
        <v>776</v>
      </c>
      <c r="B779" s="97"/>
      <c r="C779" s="41" t="s">
        <v>2</v>
      </c>
      <c r="D779" s="30" t="s">
        <v>923</v>
      </c>
      <c r="E779" s="8" t="s">
        <v>140</v>
      </c>
      <c r="F779" s="4" t="s">
        <v>92</v>
      </c>
    </row>
    <row r="780" spans="1:6" x14ac:dyDescent="0.25">
      <c r="A780" s="44">
        <f t="shared" si="12"/>
        <v>777</v>
      </c>
      <c r="B780" s="97"/>
      <c r="C780" s="97" t="s">
        <v>0</v>
      </c>
      <c r="D780" s="11" t="s">
        <v>924</v>
      </c>
      <c r="E780" s="7" t="s">
        <v>96</v>
      </c>
    </row>
    <row r="781" spans="1:6" x14ac:dyDescent="0.25">
      <c r="A781" s="44">
        <f t="shared" si="12"/>
        <v>778</v>
      </c>
      <c r="B781" s="97"/>
      <c r="C781" s="97"/>
      <c r="D781" s="30" t="s">
        <v>925</v>
      </c>
      <c r="E781" s="8" t="s">
        <v>61</v>
      </c>
    </row>
    <row r="782" spans="1:6" x14ac:dyDescent="0.25">
      <c r="A782" s="44">
        <f t="shared" si="12"/>
        <v>779</v>
      </c>
      <c r="B782" s="97"/>
      <c r="C782" s="41" t="s">
        <v>2</v>
      </c>
      <c r="D782" s="30" t="s">
        <v>926</v>
      </c>
      <c r="E782" s="8" t="s">
        <v>140</v>
      </c>
    </row>
    <row r="783" spans="1:6" x14ac:dyDescent="0.25">
      <c r="A783" s="44">
        <f t="shared" si="12"/>
        <v>780</v>
      </c>
      <c r="B783" s="97"/>
      <c r="C783" s="41" t="s">
        <v>0</v>
      </c>
      <c r="D783" s="30" t="s">
        <v>927</v>
      </c>
      <c r="E783" s="8" t="s">
        <v>96</v>
      </c>
    </row>
    <row r="784" spans="1:6" x14ac:dyDescent="0.25">
      <c r="A784" s="44">
        <f t="shared" ref="A784:A849" si="13">ROW()-3</f>
        <v>781</v>
      </c>
      <c r="B784" s="97"/>
      <c r="C784" s="49" t="s">
        <v>2</v>
      </c>
      <c r="D784" s="11" t="s">
        <v>928</v>
      </c>
      <c r="E784" s="7" t="s">
        <v>80</v>
      </c>
    </row>
    <row r="785" spans="1:6" ht="24" customHeight="1" x14ac:dyDescent="0.25">
      <c r="A785" s="44">
        <f t="shared" si="13"/>
        <v>782</v>
      </c>
      <c r="B785" s="97"/>
      <c r="C785" s="41" t="s">
        <v>0</v>
      </c>
      <c r="D785" s="30" t="s">
        <v>929</v>
      </c>
      <c r="E785" s="8" t="s">
        <v>98</v>
      </c>
    </row>
    <row r="786" spans="1:6" x14ac:dyDescent="0.25">
      <c r="A786" s="44">
        <f t="shared" si="13"/>
        <v>783</v>
      </c>
      <c r="B786" s="97"/>
      <c r="C786" s="41" t="s">
        <v>1</v>
      </c>
      <c r="D786" s="30" t="s">
        <v>930</v>
      </c>
      <c r="E786" s="8" t="s">
        <v>127</v>
      </c>
    </row>
    <row r="787" spans="1:6" x14ac:dyDescent="0.25">
      <c r="A787" s="44">
        <f t="shared" si="13"/>
        <v>784</v>
      </c>
      <c r="B787" s="97"/>
      <c r="C787" s="41" t="s">
        <v>0</v>
      </c>
      <c r="D787" s="30" t="s">
        <v>931</v>
      </c>
      <c r="E787" s="8" t="s">
        <v>107</v>
      </c>
    </row>
    <row r="788" spans="1:6" x14ac:dyDescent="0.25">
      <c r="A788" s="44">
        <f t="shared" si="13"/>
        <v>785</v>
      </c>
      <c r="B788" s="97"/>
      <c r="C788" s="41" t="s">
        <v>10</v>
      </c>
      <c r="D788" s="30" t="s">
        <v>932</v>
      </c>
      <c r="E788" s="8" t="s">
        <v>101</v>
      </c>
    </row>
    <row r="789" spans="1:6" x14ac:dyDescent="0.25">
      <c r="A789" s="44">
        <f t="shared" si="13"/>
        <v>786</v>
      </c>
      <c r="B789" s="97"/>
      <c r="C789" s="97" t="s">
        <v>0</v>
      </c>
      <c r="D789" s="30" t="s">
        <v>933</v>
      </c>
      <c r="E789" s="8" t="s">
        <v>131</v>
      </c>
    </row>
    <row r="790" spans="1:6" x14ac:dyDescent="0.25">
      <c r="A790" s="44">
        <f t="shared" si="13"/>
        <v>787</v>
      </c>
      <c r="B790" s="97"/>
      <c r="C790" s="97"/>
      <c r="D790" s="30" t="s">
        <v>934</v>
      </c>
      <c r="E790" s="8" t="s">
        <v>61</v>
      </c>
    </row>
    <row r="791" spans="1:6" x14ac:dyDescent="0.25">
      <c r="A791" s="45">
        <f t="shared" si="13"/>
        <v>788</v>
      </c>
      <c r="B791" s="98"/>
      <c r="C791" s="49" t="s">
        <v>10</v>
      </c>
      <c r="D791" s="70" t="s">
        <v>935</v>
      </c>
      <c r="E791" s="7" t="s">
        <v>80</v>
      </c>
      <c r="F791" s="4" t="s">
        <v>92</v>
      </c>
    </row>
    <row r="792" spans="1:6" x14ac:dyDescent="0.25">
      <c r="A792" s="44">
        <f t="shared" si="13"/>
        <v>789</v>
      </c>
      <c r="B792" s="40">
        <v>3.8032407407407411E-2</v>
      </c>
      <c r="C792" s="97" t="s">
        <v>0</v>
      </c>
      <c r="D792" s="30" t="s">
        <v>936</v>
      </c>
      <c r="E792" s="8" t="s">
        <v>91</v>
      </c>
    </row>
    <row r="793" spans="1:6" x14ac:dyDescent="0.25">
      <c r="A793" s="44">
        <f t="shared" si="13"/>
        <v>790</v>
      </c>
      <c r="B793" s="40"/>
      <c r="C793" s="97"/>
      <c r="D793" s="30" t="s">
        <v>937</v>
      </c>
      <c r="E793" s="8" t="s">
        <v>98</v>
      </c>
    </row>
    <row r="794" spans="1:6" x14ac:dyDescent="0.25">
      <c r="A794" s="45">
        <f t="shared" si="13"/>
        <v>791</v>
      </c>
      <c r="B794" s="43"/>
      <c r="C794" s="49" t="s">
        <v>1</v>
      </c>
      <c r="D794" s="11" t="s">
        <v>938</v>
      </c>
      <c r="E794" s="7" t="s">
        <v>256</v>
      </c>
      <c r="F794" s="4" t="s">
        <v>92</v>
      </c>
    </row>
    <row r="795" spans="1:6" x14ac:dyDescent="0.25">
      <c r="A795" s="44">
        <f t="shared" si="13"/>
        <v>792</v>
      </c>
      <c r="B795" s="40"/>
      <c r="C795" s="97" t="s">
        <v>0</v>
      </c>
      <c r="D795" s="30" t="s">
        <v>939</v>
      </c>
      <c r="E795" s="8" t="s">
        <v>257</v>
      </c>
    </row>
    <row r="796" spans="1:6" ht="27" customHeight="1" x14ac:dyDescent="0.25">
      <c r="A796" s="44">
        <f t="shared" si="13"/>
        <v>793</v>
      </c>
      <c r="B796" s="40"/>
      <c r="C796" s="97"/>
      <c r="D796" s="11" t="s">
        <v>940</v>
      </c>
      <c r="E796" s="7" t="s">
        <v>96</v>
      </c>
    </row>
    <row r="797" spans="1:6" x14ac:dyDescent="0.25">
      <c r="A797" s="44">
        <f t="shared" si="13"/>
        <v>794</v>
      </c>
      <c r="B797" s="40"/>
      <c r="C797" s="97"/>
      <c r="D797" s="30" t="s">
        <v>941</v>
      </c>
      <c r="E797" s="8" t="s">
        <v>61</v>
      </c>
    </row>
    <row r="798" spans="1:6" x14ac:dyDescent="0.25">
      <c r="A798" s="44">
        <f t="shared" si="13"/>
        <v>795</v>
      </c>
      <c r="B798" s="41"/>
      <c r="C798" s="41" t="s">
        <v>42</v>
      </c>
      <c r="D798" s="30" t="s">
        <v>942</v>
      </c>
      <c r="E798" s="8" t="s">
        <v>101</v>
      </c>
    </row>
    <row r="799" spans="1:6" x14ac:dyDescent="0.25">
      <c r="A799" s="44">
        <f t="shared" si="13"/>
        <v>796</v>
      </c>
      <c r="B799" s="41"/>
      <c r="C799" s="97" t="s">
        <v>0</v>
      </c>
      <c r="D799" s="30" t="s">
        <v>943</v>
      </c>
      <c r="E799" s="8" t="s">
        <v>258</v>
      </c>
    </row>
    <row r="800" spans="1:6" x14ac:dyDescent="0.25">
      <c r="A800" s="44">
        <f t="shared" si="13"/>
        <v>797</v>
      </c>
      <c r="B800" s="41"/>
      <c r="C800" s="97"/>
      <c r="D800" s="30" t="s">
        <v>944</v>
      </c>
      <c r="E800" s="8" t="s">
        <v>94</v>
      </c>
    </row>
    <row r="801" spans="1:6" ht="30.75" customHeight="1" x14ac:dyDescent="0.25">
      <c r="A801" s="44">
        <f t="shared" si="13"/>
        <v>798</v>
      </c>
      <c r="B801" s="41"/>
      <c r="C801" s="97"/>
      <c r="D801" s="11" t="s">
        <v>945</v>
      </c>
      <c r="E801" s="7" t="s">
        <v>96</v>
      </c>
    </row>
    <row r="802" spans="1:6" x14ac:dyDescent="0.25">
      <c r="A802" s="44">
        <f t="shared" si="13"/>
        <v>799</v>
      </c>
      <c r="B802" s="41"/>
      <c r="C802" s="97"/>
      <c r="D802" s="30" t="s">
        <v>946</v>
      </c>
      <c r="E802" s="8" t="s">
        <v>61</v>
      </c>
      <c r="F802" s="4" t="s">
        <v>92</v>
      </c>
    </row>
    <row r="803" spans="1:6" x14ac:dyDescent="0.25">
      <c r="A803" s="44">
        <f t="shared" si="13"/>
        <v>800</v>
      </c>
      <c r="B803" s="41"/>
      <c r="C803" s="41" t="s">
        <v>6</v>
      </c>
      <c r="D803" s="30" t="s">
        <v>947</v>
      </c>
      <c r="E803" s="8" t="s">
        <v>101</v>
      </c>
    </row>
    <row r="804" spans="1:6" x14ac:dyDescent="0.25">
      <c r="A804" s="44">
        <f t="shared" si="13"/>
        <v>801</v>
      </c>
      <c r="B804" s="41"/>
      <c r="C804" s="97" t="s">
        <v>0</v>
      </c>
      <c r="D804" s="30" t="s">
        <v>950</v>
      </c>
      <c r="E804" s="8" t="s">
        <v>104</v>
      </c>
      <c r="F804" s="4" t="s">
        <v>92</v>
      </c>
    </row>
    <row r="805" spans="1:6" x14ac:dyDescent="0.25">
      <c r="A805" s="44">
        <f t="shared" si="13"/>
        <v>802</v>
      </c>
      <c r="B805" s="41"/>
      <c r="C805" s="97"/>
      <c r="D805" s="11" t="s">
        <v>949</v>
      </c>
      <c r="E805" s="7" t="s">
        <v>107</v>
      </c>
    </row>
    <row r="806" spans="1:6" x14ac:dyDescent="0.25">
      <c r="A806" s="44">
        <f t="shared" si="13"/>
        <v>803</v>
      </c>
      <c r="B806" s="41"/>
      <c r="C806" s="97"/>
      <c r="D806" s="30" t="s">
        <v>948</v>
      </c>
      <c r="E806" s="8" t="s">
        <v>61</v>
      </c>
    </row>
    <row r="807" spans="1:6" ht="24" x14ac:dyDescent="0.25">
      <c r="A807" s="44">
        <f t="shared" si="13"/>
        <v>804</v>
      </c>
      <c r="B807" s="41"/>
      <c r="C807" s="97"/>
      <c r="D807" s="30" t="s">
        <v>951</v>
      </c>
      <c r="E807" s="8" t="s">
        <v>107</v>
      </c>
    </row>
    <row r="808" spans="1:6" ht="24" x14ac:dyDescent="0.25">
      <c r="A808" s="44">
        <f t="shared" si="13"/>
        <v>805</v>
      </c>
      <c r="B808" s="41"/>
      <c r="C808" s="41" t="s">
        <v>14</v>
      </c>
      <c r="D808" s="30" t="s">
        <v>952</v>
      </c>
      <c r="E808" s="8" t="s">
        <v>101</v>
      </c>
    </row>
    <row r="809" spans="1:6" ht="24" x14ac:dyDescent="0.25">
      <c r="A809" s="44">
        <f t="shared" si="13"/>
        <v>806</v>
      </c>
      <c r="B809" s="97"/>
      <c r="C809" s="97" t="s">
        <v>0</v>
      </c>
      <c r="D809" s="11" t="s">
        <v>953</v>
      </c>
      <c r="E809" s="7" t="s">
        <v>94</v>
      </c>
    </row>
    <row r="810" spans="1:6" x14ac:dyDescent="0.25">
      <c r="A810" s="44">
        <f t="shared" si="13"/>
        <v>807</v>
      </c>
      <c r="B810" s="97"/>
      <c r="C810" s="97"/>
      <c r="D810" s="30" t="s">
        <v>954</v>
      </c>
      <c r="E810" s="8" t="s">
        <v>61</v>
      </c>
      <c r="F810" s="4" t="s">
        <v>92</v>
      </c>
    </row>
    <row r="811" spans="1:6" x14ac:dyDescent="0.25">
      <c r="A811" s="44">
        <f t="shared" si="13"/>
        <v>808</v>
      </c>
      <c r="B811" s="97"/>
      <c r="C811" s="49" t="s">
        <v>14</v>
      </c>
      <c r="D811" s="11" t="s">
        <v>955</v>
      </c>
      <c r="E811" s="7" t="s">
        <v>80</v>
      </c>
      <c r="F811" s="4" t="s">
        <v>92</v>
      </c>
    </row>
    <row r="812" spans="1:6" ht="24" x14ac:dyDescent="0.25">
      <c r="A812" s="44">
        <f t="shared" si="13"/>
        <v>809</v>
      </c>
      <c r="B812" s="40">
        <v>3.8506944444444448E-2</v>
      </c>
      <c r="C812" s="41" t="s">
        <v>0</v>
      </c>
      <c r="D812" s="30" t="s">
        <v>956</v>
      </c>
      <c r="E812" s="8" t="s">
        <v>98</v>
      </c>
    </row>
    <row r="813" spans="1:6" x14ac:dyDescent="0.25">
      <c r="A813" s="44">
        <f t="shared" si="13"/>
        <v>810</v>
      </c>
      <c r="B813" s="41"/>
      <c r="C813" s="41" t="s">
        <v>3</v>
      </c>
      <c r="D813" s="30" t="s">
        <v>957</v>
      </c>
      <c r="E813" s="8" t="s">
        <v>101</v>
      </c>
    </row>
    <row r="814" spans="1:6" x14ac:dyDescent="0.25">
      <c r="A814" s="44">
        <f t="shared" si="13"/>
        <v>811</v>
      </c>
      <c r="B814" s="97"/>
      <c r="C814" s="41" t="s">
        <v>0</v>
      </c>
      <c r="D814" s="30" t="s">
        <v>958</v>
      </c>
      <c r="E814" s="8" t="s">
        <v>131</v>
      </c>
    </row>
    <row r="815" spans="1:6" ht="29.25" customHeight="1" x14ac:dyDescent="0.25">
      <c r="A815" s="44">
        <f t="shared" si="13"/>
        <v>812</v>
      </c>
      <c r="B815" s="97"/>
      <c r="C815" s="41" t="s">
        <v>0</v>
      </c>
      <c r="D815" s="10" t="s">
        <v>959</v>
      </c>
      <c r="E815" s="8" t="s">
        <v>96</v>
      </c>
    </row>
    <row r="816" spans="1:6" ht="62.25" customHeight="1" x14ac:dyDescent="0.25">
      <c r="A816" s="44">
        <f t="shared" si="13"/>
        <v>813</v>
      </c>
      <c r="B816" s="97"/>
      <c r="C816" s="41" t="s">
        <v>0</v>
      </c>
      <c r="D816" s="10" t="s">
        <v>960</v>
      </c>
      <c r="E816" s="8" t="s">
        <v>134</v>
      </c>
    </row>
    <row r="817" spans="1:7" x14ac:dyDescent="0.25">
      <c r="A817" s="44">
        <f t="shared" si="13"/>
        <v>814</v>
      </c>
      <c r="B817" s="97"/>
      <c r="C817" s="41" t="s">
        <v>41</v>
      </c>
      <c r="D817" s="10" t="s">
        <v>961</v>
      </c>
      <c r="E817" s="8" t="s">
        <v>80</v>
      </c>
    </row>
    <row r="818" spans="1:7" x14ac:dyDescent="0.25">
      <c r="A818" s="44">
        <f t="shared" si="13"/>
        <v>815</v>
      </c>
      <c r="B818" s="97"/>
      <c r="C818" s="49" t="s">
        <v>0</v>
      </c>
      <c r="D818" s="70" t="s">
        <v>962</v>
      </c>
      <c r="E818" s="7" t="s">
        <v>81</v>
      </c>
    </row>
    <row r="819" spans="1:7" x14ac:dyDescent="0.25">
      <c r="A819" s="44">
        <f t="shared" si="13"/>
        <v>816</v>
      </c>
      <c r="B819" s="95">
        <v>3.892361111111111E-2</v>
      </c>
      <c r="C819" s="97" t="s">
        <v>0</v>
      </c>
      <c r="D819" s="30" t="s">
        <v>963</v>
      </c>
      <c r="E819" s="8" t="s">
        <v>259</v>
      </c>
    </row>
    <row r="820" spans="1:7" ht="24" x14ac:dyDescent="0.25">
      <c r="A820" s="44">
        <f t="shared" si="13"/>
        <v>817</v>
      </c>
      <c r="B820" s="95"/>
      <c r="C820" s="97"/>
      <c r="D820" s="30" t="s">
        <v>964</v>
      </c>
      <c r="E820" s="8" t="s">
        <v>98</v>
      </c>
    </row>
    <row r="821" spans="1:7" x14ac:dyDescent="0.25">
      <c r="A821" s="44">
        <f t="shared" si="13"/>
        <v>818</v>
      </c>
      <c r="B821" s="95"/>
      <c r="C821" s="41" t="s">
        <v>87</v>
      </c>
      <c r="D821" s="30" t="s">
        <v>965</v>
      </c>
      <c r="E821" s="8" t="s">
        <v>228</v>
      </c>
    </row>
    <row r="822" spans="1:7" x14ac:dyDescent="0.25">
      <c r="A822" s="44">
        <f t="shared" si="13"/>
        <v>819</v>
      </c>
      <c r="B822" s="95"/>
      <c r="C822" s="97" t="s">
        <v>0</v>
      </c>
      <c r="D822" s="30" t="s">
        <v>966</v>
      </c>
      <c r="E822" s="8" t="s">
        <v>121</v>
      </c>
    </row>
    <row r="823" spans="1:7" x14ac:dyDescent="0.25">
      <c r="A823" s="44">
        <f t="shared" si="13"/>
        <v>820</v>
      </c>
      <c r="B823" s="40"/>
      <c r="C823" s="97"/>
      <c r="D823" s="30" t="s">
        <v>967</v>
      </c>
      <c r="E823" s="8" t="s">
        <v>107</v>
      </c>
      <c r="F823" s="4" t="s">
        <v>109</v>
      </c>
      <c r="G823" t="s">
        <v>260</v>
      </c>
    </row>
    <row r="824" spans="1:7" x14ac:dyDescent="0.25">
      <c r="A824" s="44">
        <f t="shared" si="13"/>
        <v>821</v>
      </c>
      <c r="B824" s="41"/>
      <c r="C824" s="41" t="s">
        <v>1</v>
      </c>
      <c r="D824" s="30" t="s">
        <v>389</v>
      </c>
      <c r="E824" s="8" t="s">
        <v>183</v>
      </c>
    </row>
    <row r="825" spans="1:7" x14ac:dyDescent="0.25">
      <c r="A825" s="44">
        <f t="shared" si="13"/>
        <v>822</v>
      </c>
      <c r="B825" s="97"/>
      <c r="C825" s="97" t="s">
        <v>0</v>
      </c>
      <c r="D825" s="30" t="s">
        <v>868</v>
      </c>
      <c r="E825" s="8" t="s">
        <v>121</v>
      </c>
    </row>
    <row r="826" spans="1:7" ht="24" x14ac:dyDescent="0.25">
      <c r="A826" s="44">
        <f t="shared" si="13"/>
        <v>823</v>
      </c>
      <c r="B826" s="97"/>
      <c r="C826" s="98"/>
      <c r="D826" s="11" t="s">
        <v>968</v>
      </c>
      <c r="E826" s="7" t="s">
        <v>96</v>
      </c>
    </row>
    <row r="827" spans="1:7" x14ac:dyDescent="0.25">
      <c r="A827" s="44">
        <f t="shared" si="13"/>
        <v>824</v>
      </c>
      <c r="B827" s="97"/>
      <c r="C827" s="41" t="s">
        <v>6</v>
      </c>
      <c r="D827" s="30" t="s">
        <v>969</v>
      </c>
      <c r="E827" s="8" t="s">
        <v>233</v>
      </c>
    </row>
    <row r="828" spans="1:7" x14ac:dyDescent="0.25">
      <c r="A828" s="44">
        <f t="shared" si="13"/>
        <v>825</v>
      </c>
      <c r="B828" s="97"/>
      <c r="C828" s="41" t="s">
        <v>0</v>
      </c>
      <c r="D828" s="30" t="s">
        <v>970</v>
      </c>
      <c r="E828" s="8" t="s">
        <v>107</v>
      </c>
    </row>
    <row r="829" spans="1:7" ht="48" x14ac:dyDescent="0.25">
      <c r="A829" s="44">
        <f t="shared" si="13"/>
        <v>826</v>
      </c>
      <c r="B829" s="41"/>
      <c r="C829" s="41" t="s">
        <v>6</v>
      </c>
      <c r="D829" s="30" t="s">
        <v>971</v>
      </c>
      <c r="E829" s="8" t="s">
        <v>101</v>
      </c>
    </row>
    <row r="830" spans="1:7" x14ac:dyDescent="0.25">
      <c r="A830" s="44">
        <f t="shared" si="13"/>
        <v>827</v>
      </c>
      <c r="B830" s="41"/>
      <c r="C830" s="97" t="s">
        <v>0</v>
      </c>
      <c r="D830" s="30" t="s">
        <v>373</v>
      </c>
      <c r="E830" s="8" t="s">
        <v>97</v>
      </c>
      <c r="F830" s="4" t="s">
        <v>261</v>
      </c>
    </row>
    <row r="831" spans="1:7" ht="24" x14ac:dyDescent="0.25">
      <c r="A831" s="45">
        <f t="shared" si="13"/>
        <v>828</v>
      </c>
      <c r="B831" s="49"/>
      <c r="C831" s="98"/>
      <c r="D831" s="11" t="s">
        <v>972</v>
      </c>
      <c r="E831" s="7" t="s">
        <v>96</v>
      </c>
    </row>
    <row r="832" spans="1:7" ht="24" x14ac:dyDescent="0.25">
      <c r="A832" s="44">
        <f t="shared" si="13"/>
        <v>829</v>
      </c>
      <c r="B832" s="40">
        <v>3.9340277777777773E-2</v>
      </c>
      <c r="C832" s="97" t="s">
        <v>0</v>
      </c>
      <c r="D832" s="30" t="s">
        <v>262</v>
      </c>
      <c r="E832" s="8" t="s">
        <v>161</v>
      </c>
    </row>
    <row r="833" spans="1:6" x14ac:dyDescent="0.25">
      <c r="A833" s="44">
        <f t="shared" si="13"/>
        <v>830</v>
      </c>
      <c r="B833" s="40"/>
      <c r="C833" s="97"/>
      <c r="D833" s="30" t="s">
        <v>263</v>
      </c>
      <c r="E833" s="8" t="s">
        <v>98</v>
      </c>
    </row>
    <row r="834" spans="1:6" x14ac:dyDescent="0.25">
      <c r="A834" s="44">
        <f t="shared" si="13"/>
        <v>831</v>
      </c>
      <c r="B834" s="40"/>
      <c r="C834" s="97"/>
      <c r="D834" s="30" t="s">
        <v>973</v>
      </c>
      <c r="E834" s="8" t="s">
        <v>98</v>
      </c>
    </row>
    <row r="835" spans="1:6" x14ac:dyDescent="0.25">
      <c r="A835" s="44">
        <f t="shared" si="13"/>
        <v>832</v>
      </c>
      <c r="B835" s="40"/>
      <c r="C835" s="97"/>
      <c r="D835" s="30" t="s">
        <v>974</v>
      </c>
      <c r="E835" s="8" t="s">
        <v>61</v>
      </c>
    </row>
    <row r="836" spans="1:6" x14ac:dyDescent="0.25">
      <c r="A836" s="44">
        <f t="shared" si="13"/>
        <v>833</v>
      </c>
      <c r="B836" s="97"/>
      <c r="C836" s="41" t="s">
        <v>6</v>
      </c>
      <c r="D836" s="30" t="s">
        <v>975</v>
      </c>
      <c r="E836" s="8" t="s">
        <v>101</v>
      </c>
    </row>
    <row r="837" spans="1:6" x14ac:dyDescent="0.25">
      <c r="A837" s="44">
        <f t="shared" si="13"/>
        <v>834</v>
      </c>
      <c r="B837" s="97"/>
      <c r="C837" s="41" t="s">
        <v>0</v>
      </c>
      <c r="D837" s="30" t="s">
        <v>414</v>
      </c>
      <c r="E837" s="8" t="s">
        <v>97</v>
      </c>
    </row>
    <row r="838" spans="1:6" x14ac:dyDescent="0.25">
      <c r="A838" s="44">
        <f t="shared" si="13"/>
        <v>835</v>
      </c>
      <c r="B838" s="97"/>
      <c r="C838" s="41" t="s">
        <v>6</v>
      </c>
      <c r="D838" s="30" t="s">
        <v>976</v>
      </c>
      <c r="E838" s="8" t="s">
        <v>101</v>
      </c>
    </row>
    <row r="839" spans="1:6" x14ac:dyDescent="0.25">
      <c r="A839" s="44">
        <f t="shared" si="13"/>
        <v>836</v>
      </c>
      <c r="B839" s="97"/>
      <c r="C839" s="97" t="s">
        <v>0</v>
      </c>
      <c r="D839" s="11" t="s">
        <v>389</v>
      </c>
      <c r="E839" s="7" t="s">
        <v>97</v>
      </c>
    </row>
    <row r="840" spans="1:6" ht="24" x14ac:dyDescent="0.25">
      <c r="A840" s="44">
        <f t="shared" si="13"/>
        <v>837</v>
      </c>
      <c r="B840" s="41"/>
      <c r="C840" s="97"/>
      <c r="D840" s="30" t="s">
        <v>977</v>
      </c>
      <c r="E840" s="8" t="s">
        <v>98</v>
      </c>
    </row>
    <row r="841" spans="1:6" x14ac:dyDescent="0.25">
      <c r="A841" s="44">
        <f t="shared" si="13"/>
        <v>838</v>
      </c>
      <c r="B841" s="41"/>
      <c r="C841" s="41" t="s">
        <v>36</v>
      </c>
      <c r="D841" s="30" t="s">
        <v>389</v>
      </c>
      <c r="E841" s="8" t="s">
        <v>111</v>
      </c>
    </row>
    <row r="842" spans="1:6" x14ac:dyDescent="0.25">
      <c r="A842" s="44">
        <f t="shared" si="13"/>
        <v>839</v>
      </c>
      <c r="B842" s="41"/>
      <c r="C842" s="97" t="s">
        <v>0</v>
      </c>
      <c r="D842" s="11" t="s">
        <v>868</v>
      </c>
      <c r="E842" s="7" t="s">
        <v>104</v>
      </c>
    </row>
    <row r="843" spans="1:6" ht="24" x14ac:dyDescent="0.25">
      <c r="A843" s="44">
        <f t="shared" si="13"/>
        <v>840</v>
      </c>
      <c r="B843" s="41"/>
      <c r="C843" s="97"/>
      <c r="D843" s="30" t="s">
        <v>978</v>
      </c>
      <c r="E843" s="8" t="s">
        <v>98</v>
      </c>
    </row>
    <row r="844" spans="1:6" x14ac:dyDescent="0.25">
      <c r="A844" s="44">
        <f t="shared" si="13"/>
        <v>841</v>
      </c>
      <c r="B844" s="41"/>
      <c r="C844" s="97"/>
      <c r="D844" s="30" t="s">
        <v>979</v>
      </c>
      <c r="E844" s="8" t="s">
        <v>264</v>
      </c>
      <c r="F844" s="4" t="s">
        <v>92</v>
      </c>
    </row>
    <row r="845" spans="1:6" x14ac:dyDescent="0.25">
      <c r="A845" s="44">
        <f t="shared" si="13"/>
        <v>842</v>
      </c>
      <c r="B845" s="41"/>
      <c r="C845" s="41" t="s">
        <v>1</v>
      </c>
      <c r="D845" s="30" t="s">
        <v>19</v>
      </c>
      <c r="E845" s="8" t="s">
        <v>99</v>
      </c>
      <c r="F845" s="4" t="s">
        <v>92</v>
      </c>
    </row>
    <row r="846" spans="1:6" x14ac:dyDescent="0.25">
      <c r="A846" s="44">
        <f t="shared" si="13"/>
        <v>843</v>
      </c>
      <c r="B846" s="41"/>
      <c r="C846" s="97" t="s">
        <v>0</v>
      </c>
      <c r="D846" s="30" t="s">
        <v>980</v>
      </c>
      <c r="E846" s="8" t="s">
        <v>104</v>
      </c>
    </row>
    <row r="847" spans="1:6" x14ac:dyDescent="0.25">
      <c r="A847" s="44">
        <f t="shared" si="13"/>
        <v>844</v>
      </c>
      <c r="B847" s="41"/>
      <c r="C847" s="97"/>
      <c r="D847" s="11" t="s">
        <v>981</v>
      </c>
      <c r="E847" s="7" t="s">
        <v>96</v>
      </c>
    </row>
    <row r="848" spans="1:6" ht="24" x14ac:dyDescent="0.25">
      <c r="A848" s="44">
        <f t="shared" si="13"/>
        <v>845</v>
      </c>
      <c r="B848" s="41"/>
      <c r="C848" s="97"/>
      <c r="D848" s="30" t="s">
        <v>982</v>
      </c>
      <c r="E848" s="8" t="s">
        <v>161</v>
      </c>
    </row>
    <row r="849" spans="1:5" x14ac:dyDescent="0.25">
      <c r="A849" s="44">
        <f t="shared" si="13"/>
        <v>846</v>
      </c>
      <c r="B849" s="41"/>
      <c r="C849" s="97"/>
      <c r="D849" s="30" t="s">
        <v>983</v>
      </c>
      <c r="E849" s="8" t="s">
        <v>189</v>
      </c>
    </row>
    <row r="850" spans="1:5" ht="24" x14ac:dyDescent="0.25">
      <c r="A850" s="44">
        <f t="shared" ref="A850:A857" si="14">ROW()-3</f>
        <v>847</v>
      </c>
      <c r="B850" s="41"/>
      <c r="C850" s="41"/>
      <c r="D850" s="30" t="s">
        <v>984</v>
      </c>
      <c r="E850" s="8" t="s">
        <v>98</v>
      </c>
    </row>
    <row r="851" spans="1:5" x14ac:dyDescent="0.25">
      <c r="A851" s="44">
        <f t="shared" si="14"/>
        <v>848</v>
      </c>
      <c r="B851" s="41"/>
      <c r="C851" s="49"/>
      <c r="D851" s="11" t="s">
        <v>985</v>
      </c>
      <c r="E851" s="7" t="s">
        <v>80</v>
      </c>
    </row>
    <row r="852" spans="1:5" ht="48" x14ac:dyDescent="0.25">
      <c r="A852" s="37">
        <f t="shared" si="14"/>
        <v>849</v>
      </c>
      <c r="B852" s="42">
        <v>3.9733796296296302E-2</v>
      </c>
      <c r="C852" s="41" t="s">
        <v>0</v>
      </c>
      <c r="D852" s="30" t="s">
        <v>986</v>
      </c>
      <c r="E852" s="8" t="s">
        <v>91</v>
      </c>
    </row>
    <row r="853" spans="1:5" ht="48" x14ac:dyDescent="0.25">
      <c r="A853" s="44">
        <f t="shared" si="14"/>
        <v>850</v>
      </c>
      <c r="B853" s="95">
        <v>3.9918981481481479E-2</v>
      </c>
      <c r="C853" s="41" t="s">
        <v>0</v>
      </c>
      <c r="D853" s="30" t="s">
        <v>987</v>
      </c>
      <c r="E853" s="8" t="s">
        <v>189</v>
      </c>
    </row>
    <row r="854" spans="1:5" x14ac:dyDescent="0.25">
      <c r="A854" s="45">
        <f t="shared" si="14"/>
        <v>851</v>
      </c>
      <c r="B854" s="96"/>
      <c r="C854" s="49" t="s">
        <v>44</v>
      </c>
      <c r="D854" s="11" t="s">
        <v>991</v>
      </c>
      <c r="E854" s="7" t="s">
        <v>58</v>
      </c>
    </row>
    <row r="855" spans="1:5" ht="24" x14ac:dyDescent="0.25">
      <c r="A855" s="44">
        <f t="shared" si="14"/>
        <v>852</v>
      </c>
      <c r="B855" s="95">
        <v>4.0069444444444442E-2</v>
      </c>
      <c r="C855" s="97" t="s">
        <v>0</v>
      </c>
      <c r="D855" s="30" t="s">
        <v>988</v>
      </c>
      <c r="E855" s="8" t="s">
        <v>61</v>
      </c>
    </row>
    <row r="856" spans="1:5" x14ac:dyDescent="0.25">
      <c r="A856" s="44">
        <f t="shared" si="14"/>
        <v>853</v>
      </c>
      <c r="B856" s="95"/>
      <c r="C856" s="97"/>
      <c r="D856" s="30" t="s">
        <v>989</v>
      </c>
      <c r="E856" s="8" t="s">
        <v>189</v>
      </c>
    </row>
    <row r="857" spans="1:5" x14ac:dyDescent="0.25">
      <c r="A857" s="44">
        <f t="shared" si="14"/>
        <v>854</v>
      </c>
      <c r="B857" s="40">
        <v>4.0381944444444443E-2</v>
      </c>
      <c r="C857" s="41" t="s">
        <v>0</v>
      </c>
      <c r="D857" s="30" t="s">
        <v>990</v>
      </c>
      <c r="E857" s="8" t="s">
        <v>91</v>
      </c>
    </row>
  </sheetData>
  <mergeCells count="208">
    <mergeCell ref="C842:C844"/>
    <mergeCell ref="C846:C849"/>
    <mergeCell ref="B853:B854"/>
    <mergeCell ref="B855:B856"/>
    <mergeCell ref="C855:C856"/>
    <mergeCell ref="B819:B822"/>
    <mergeCell ref="C819:C820"/>
    <mergeCell ref="C822:C823"/>
    <mergeCell ref="B825:B828"/>
    <mergeCell ref="C825:C826"/>
    <mergeCell ref="C830:C831"/>
    <mergeCell ref="C832:C835"/>
    <mergeCell ref="B836:B839"/>
    <mergeCell ref="C839:C840"/>
    <mergeCell ref="B809:B811"/>
    <mergeCell ref="C809:C810"/>
    <mergeCell ref="B814:B818"/>
    <mergeCell ref="B768:B791"/>
    <mergeCell ref="C770:C772"/>
    <mergeCell ref="C774:C775"/>
    <mergeCell ref="C777:C778"/>
    <mergeCell ref="C780:C781"/>
    <mergeCell ref="C789:C790"/>
    <mergeCell ref="B763:B767"/>
    <mergeCell ref="B743:B747"/>
    <mergeCell ref="C745:C747"/>
    <mergeCell ref="B749:B753"/>
    <mergeCell ref="C752:C753"/>
    <mergeCell ref="C792:C793"/>
    <mergeCell ref="C795:C797"/>
    <mergeCell ref="C799:C802"/>
    <mergeCell ref="C804:C807"/>
    <mergeCell ref="C706:C707"/>
    <mergeCell ref="C719:C722"/>
    <mergeCell ref="C736:C737"/>
    <mergeCell ref="B693:B694"/>
    <mergeCell ref="B696:B699"/>
    <mergeCell ref="B700:B722"/>
    <mergeCell ref="B754:B757"/>
    <mergeCell ref="B759:B762"/>
    <mergeCell ref="C761:C762"/>
    <mergeCell ref="B682:B685"/>
    <mergeCell ref="C682:C685"/>
    <mergeCell ref="B687:B689"/>
    <mergeCell ref="B690:B692"/>
    <mergeCell ref="B656:B658"/>
    <mergeCell ref="C656:C658"/>
    <mergeCell ref="B661:B678"/>
    <mergeCell ref="C665:C666"/>
    <mergeCell ref="C700:C702"/>
    <mergeCell ref="B642:B653"/>
    <mergeCell ref="C642:C643"/>
    <mergeCell ref="C647:C648"/>
    <mergeCell ref="C650:C652"/>
    <mergeCell ref="A644:A645"/>
    <mergeCell ref="B630:B632"/>
    <mergeCell ref="C631:C632"/>
    <mergeCell ref="B633:B637"/>
    <mergeCell ref="C636:C637"/>
    <mergeCell ref="B612:B616"/>
    <mergeCell ref="B617:B625"/>
    <mergeCell ref="B626:B629"/>
    <mergeCell ref="C626:C627"/>
    <mergeCell ref="B601:B602"/>
    <mergeCell ref="C601:C602"/>
    <mergeCell ref="B603:B605"/>
    <mergeCell ref="B609:B610"/>
    <mergeCell ref="B638:B641"/>
    <mergeCell ref="B547:B548"/>
    <mergeCell ref="B550:B567"/>
    <mergeCell ref="C555:C558"/>
    <mergeCell ref="C560:C563"/>
    <mergeCell ref="C565:C567"/>
    <mergeCell ref="C581:C586"/>
    <mergeCell ref="C588:C590"/>
    <mergeCell ref="C592:C596"/>
    <mergeCell ref="B597:B598"/>
    <mergeCell ref="C597:C598"/>
    <mergeCell ref="B568:B571"/>
    <mergeCell ref="B572:B574"/>
    <mergeCell ref="B577:B596"/>
    <mergeCell ref="B534:B538"/>
    <mergeCell ref="B540:B541"/>
    <mergeCell ref="B542:B543"/>
    <mergeCell ref="B518:B523"/>
    <mergeCell ref="C518:C521"/>
    <mergeCell ref="B525:B530"/>
    <mergeCell ref="C527:C528"/>
    <mergeCell ref="C542:C543"/>
    <mergeCell ref="B544:B546"/>
    <mergeCell ref="B513:B517"/>
    <mergeCell ref="B505:B508"/>
    <mergeCell ref="B509:B512"/>
    <mergeCell ref="C509:C510"/>
    <mergeCell ref="C468:C469"/>
    <mergeCell ref="C471:C474"/>
    <mergeCell ref="C435:C436"/>
    <mergeCell ref="C438:C439"/>
    <mergeCell ref="B440:B445"/>
    <mergeCell ref="C441:C442"/>
    <mergeCell ref="C444:C445"/>
    <mergeCell ref="B446:B459"/>
    <mergeCell ref="C446:C448"/>
    <mergeCell ref="C450:C457"/>
    <mergeCell ref="B460:B474"/>
    <mergeCell ref="C460:C461"/>
    <mergeCell ref="C465:C466"/>
    <mergeCell ref="B435:B438"/>
    <mergeCell ref="G42:G49"/>
    <mergeCell ref="B378:B380"/>
    <mergeCell ref="B420:B422"/>
    <mergeCell ref="B424:B433"/>
    <mergeCell ref="B485:B489"/>
    <mergeCell ref="B490:B494"/>
    <mergeCell ref="C492:C494"/>
    <mergeCell ref="C500:C501"/>
    <mergeCell ref="B475:B480"/>
    <mergeCell ref="C475:C476"/>
    <mergeCell ref="C478:C479"/>
    <mergeCell ref="C481:C482"/>
    <mergeCell ref="B482:B484"/>
    <mergeCell ref="C410:C411"/>
    <mergeCell ref="C412:C413"/>
    <mergeCell ref="C378:C380"/>
    <mergeCell ref="B383:B388"/>
    <mergeCell ref="C383:C388"/>
    <mergeCell ref="B389:B396"/>
    <mergeCell ref="C389:C392"/>
    <mergeCell ref="C394:C396"/>
    <mergeCell ref="B401:B409"/>
    <mergeCell ref="C405:C406"/>
    <mergeCell ref="C408:C409"/>
    <mergeCell ref="A2:E2"/>
    <mergeCell ref="A378:A380"/>
    <mergeCell ref="A389:A391"/>
    <mergeCell ref="B369:B370"/>
    <mergeCell ref="B371:B377"/>
    <mergeCell ref="C375:C377"/>
    <mergeCell ref="B354:B362"/>
    <mergeCell ref="C355:C356"/>
    <mergeCell ref="C358:C359"/>
    <mergeCell ref="B367:B368"/>
    <mergeCell ref="C313:C317"/>
    <mergeCell ref="B318:B321"/>
    <mergeCell ref="C287:C289"/>
    <mergeCell ref="B294:B299"/>
    <mergeCell ref="B300:B305"/>
    <mergeCell ref="C302:C303"/>
    <mergeCell ref="B346:B351"/>
    <mergeCell ref="B352:B353"/>
    <mergeCell ref="C352:C353"/>
    <mergeCell ref="C323:C325"/>
    <mergeCell ref="B326:B333"/>
    <mergeCell ref="C331:C333"/>
    <mergeCell ref="B220:B234"/>
    <mergeCell ref="C230:C232"/>
    <mergeCell ref="B180:B185"/>
    <mergeCell ref="B192:B198"/>
    <mergeCell ref="B283:B286"/>
    <mergeCell ref="C235:C239"/>
    <mergeCell ref="C242:C243"/>
    <mergeCell ref="C256:C260"/>
    <mergeCell ref="B306:B310"/>
    <mergeCell ref="C306:C308"/>
    <mergeCell ref="B128:B130"/>
    <mergeCell ref="C128:C130"/>
    <mergeCell ref="B169:B170"/>
    <mergeCell ref="C169:C170"/>
    <mergeCell ref="B171:B179"/>
    <mergeCell ref="B141:B142"/>
    <mergeCell ref="C143:C144"/>
    <mergeCell ref="C148:C149"/>
    <mergeCell ref="B199:B219"/>
    <mergeCell ref="C215:C218"/>
    <mergeCell ref="B72:B77"/>
    <mergeCell ref="C72:C74"/>
    <mergeCell ref="C76:C77"/>
    <mergeCell ref="B79:B84"/>
    <mergeCell ref="C83:C84"/>
    <mergeCell ref="B106:B120"/>
    <mergeCell ref="C106:C107"/>
    <mergeCell ref="C117:C118"/>
    <mergeCell ref="B121:B124"/>
    <mergeCell ref="C121:C123"/>
    <mergeCell ref="G345:H345"/>
    <mergeCell ref="B495:B497"/>
    <mergeCell ref="B4:B5"/>
    <mergeCell ref="B6:B7"/>
    <mergeCell ref="B8:B9"/>
    <mergeCell ref="B29:B31"/>
    <mergeCell ref="B32:B36"/>
    <mergeCell ref="B39:B41"/>
    <mergeCell ref="B10:B14"/>
    <mergeCell ref="B19:B23"/>
    <mergeCell ref="B24:B28"/>
    <mergeCell ref="B57:B58"/>
    <mergeCell ref="B59:B71"/>
    <mergeCell ref="C59:C61"/>
    <mergeCell ref="C63:C65"/>
    <mergeCell ref="C67:C69"/>
    <mergeCell ref="B50:B53"/>
    <mergeCell ref="C52:C53"/>
    <mergeCell ref="B55:B56"/>
    <mergeCell ref="B85:B92"/>
    <mergeCell ref="B97:B100"/>
    <mergeCell ref="C97:C98"/>
    <mergeCell ref="B101:B105"/>
    <mergeCell ref="C101:C102"/>
  </mergeCells>
  <pageMargins left="0.59055118110236215" right="0.59055118110236215" top="0.74803149606299213" bottom="0.74803149606299213" header="0.31496062992125984" footer="0.31496062992125984"/>
  <pageSetup paperSize="9" orientation="portrait" horizontalDpi="1200" verticalDpi="1200" r:id="rId1"/>
  <headerFooter>
    <oddHeader>&amp;L&amp;"Courier New,Standard"Max Giebel
27271&amp;C&amp;"Courier New,Standard"Scotland
transcript + codes &amp;R&amp;"NeueHaasGroteskDisp Pro Md,Standard"&amp;12Anhang&amp;11
&amp;10Staatsexamensarbeit</oddHeader>
    <oddFooter>&amp;C&amp;"Courier New,Standard"VII.&amp;P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4BF98-A45C-4FD1-B7A0-377AEB6EDE3F}">
  <sheetPr>
    <tabColor theme="4" tint="0.39997558519241921"/>
  </sheetPr>
  <dimension ref="B3:N862"/>
  <sheetViews>
    <sheetView tabSelected="1" topLeftCell="A7" zoomScaleNormal="100" workbookViewId="0">
      <selection activeCell="M19" sqref="M19"/>
    </sheetView>
  </sheetViews>
  <sheetFormatPr baseColWidth="10" defaultRowHeight="15" x14ac:dyDescent="0.25"/>
  <cols>
    <col min="3" max="3" width="23.28515625" bestFit="1" customWidth="1"/>
    <col min="4" max="4" width="11.7109375" bestFit="1" customWidth="1"/>
    <col min="5" max="7" width="11.7109375" customWidth="1"/>
    <col min="8" max="8" width="11.5703125" customWidth="1"/>
  </cols>
  <sheetData>
    <row r="3" spans="2:14" ht="15.75" thickBot="1" x14ac:dyDescent="0.3">
      <c r="B3" s="13" t="s">
        <v>299</v>
      </c>
      <c r="C3" s="14" t="s">
        <v>283</v>
      </c>
      <c r="D3" s="14" t="s">
        <v>284</v>
      </c>
    </row>
    <row r="4" spans="2:14" x14ac:dyDescent="0.25">
      <c r="B4" s="15" t="s">
        <v>285</v>
      </c>
      <c r="C4" s="16">
        <f>COUNTIF('SCOTLAND '!E4:E857, "t*I*")</f>
        <v>284</v>
      </c>
      <c r="D4" s="17">
        <f>COUNTIF('SCOTLAND '!E:E, "s*I*")</f>
        <v>41</v>
      </c>
      <c r="F4" s="38">
        <f>C4/C25</f>
        <v>0.52302025782688766</v>
      </c>
      <c r="G4" s="38">
        <f>D4/D25</f>
        <v>0.1277258566978193</v>
      </c>
      <c r="I4" t="s">
        <v>194</v>
      </c>
    </row>
    <row r="5" spans="2:14" x14ac:dyDescent="0.25">
      <c r="B5" s="18" t="s">
        <v>286</v>
      </c>
      <c r="C5" s="19">
        <f>COUNTIF('SCOTLAND '!E:E, "t*I*~.*")</f>
        <v>77</v>
      </c>
      <c r="D5" s="19">
        <f>COUNTIF('SCOTLAND '!E:E, "s*I*~.*")</f>
        <v>26</v>
      </c>
      <c r="I5" s="16">
        <f>COUNTIF('SCOTLAND '!E:E, "tvr-!")</f>
        <v>8</v>
      </c>
    </row>
    <row r="6" spans="2:14" x14ac:dyDescent="0.25">
      <c r="B6" s="18" t="s">
        <v>287</v>
      </c>
      <c r="C6" s="19">
        <f>COUNTIF('SCOTLAND '!E:E, "t*I*~?*")</f>
        <v>106</v>
      </c>
      <c r="D6" s="19">
        <f>COUNTIF('SCOTLAND '!E:E, "s*I*~?*")</f>
        <v>14</v>
      </c>
    </row>
    <row r="7" spans="2:14" x14ac:dyDescent="0.25">
      <c r="B7" s="18" t="s">
        <v>288</v>
      </c>
      <c r="C7" s="19">
        <f>COUNTIF('SCOTLAND '!E:E, "t*I*~!*")</f>
        <v>90</v>
      </c>
      <c r="D7" s="19">
        <f>COUNTIF('SCOTLAND '!E:E, "s*I*~!*")</f>
        <v>0</v>
      </c>
      <c r="I7" s="105" t="s">
        <v>298</v>
      </c>
      <c r="J7" s="105"/>
      <c r="K7" s="105"/>
    </row>
    <row r="8" spans="2:14" x14ac:dyDescent="0.25">
      <c r="B8" s="20" t="s">
        <v>289</v>
      </c>
      <c r="C8" s="21">
        <f>COUNTIF('SCOTLAND '!E:E, "t*Ir*")</f>
        <v>2</v>
      </c>
      <c r="D8" s="22">
        <f>COUNTIF('SCOTLAND '!E:E, "s*Ir*")</f>
        <v>17</v>
      </c>
      <c r="F8" s="38">
        <f>C8/C25</f>
        <v>3.6832412523020259E-3</v>
      </c>
      <c r="G8" s="38">
        <f>D8/D25</f>
        <v>5.2959501557632398E-2</v>
      </c>
      <c r="I8" s="105"/>
      <c r="J8" s="105"/>
      <c r="K8" s="105"/>
    </row>
    <row r="9" spans="2:14" x14ac:dyDescent="0.25">
      <c r="B9" s="20" t="s">
        <v>290</v>
      </c>
      <c r="C9" s="21">
        <f>COUNTIF('SCOTLAND '!E:E, "*t*R*")</f>
        <v>199</v>
      </c>
      <c r="D9" s="22">
        <f>COUNTIF('SCOTLAND '!E:E, "*s*R*")</f>
        <v>215</v>
      </c>
      <c r="F9" s="38">
        <f>C9/C25</f>
        <v>0.36648250460405157</v>
      </c>
      <c r="G9" s="38">
        <f>D9/D25</f>
        <v>0.66978193146417442</v>
      </c>
      <c r="I9" s="106">
        <f>AVERAGE(M:M)</f>
        <v>7.6018735362997658</v>
      </c>
      <c r="J9" s="106"/>
      <c r="K9" s="106"/>
      <c r="M9">
        <f>LEN('SCOTLAND '!D4)-LEN(SUBSTITUTE('SCOTLAND '!D4," ",""))</f>
        <v>16</v>
      </c>
      <c r="N9">
        <f>LEN('SCOTLAND '!D4)-LEN(SUBSTITUTE('SCOTLAND '!D4," ",""))+1</f>
        <v>17</v>
      </c>
    </row>
    <row r="10" spans="2:14" x14ac:dyDescent="0.25">
      <c r="B10" s="18" t="s">
        <v>291</v>
      </c>
      <c r="C10" s="19">
        <f>COUNTIF('SCOTLAND '!E:E, "t*R*~.*")</f>
        <v>50</v>
      </c>
      <c r="D10" s="19">
        <f>COUNTIF('SCOTLAND '!E:E, "s*R*~.*")</f>
        <v>83</v>
      </c>
      <c r="I10" s="106"/>
      <c r="J10" s="106"/>
      <c r="K10" s="106"/>
      <c r="M10">
        <f>LEN('SCOTLAND '!D5)-LEN(SUBSTITUTE('SCOTLAND '!D5," ",""))</f>
        <v>11</v>
      </c>
    </row>
    <row r="11" spans="2:14" x14ac:dyDescent="0.25">
      <c r="B11" s="18" t="s">
        <v>292</v>
      </c>
      <c r="C11" s="19">
        <f>COUNTIF('SCOTLAND '!E:E, "t*R*~+*")</f>
        <v>55</v>
      </c>
      <c r="D11" s="19">
        <f>COUNTIF('SCOTLAND '!E:E, "s*R*~+*")</f>
        <v>93</v>
      </c>
      <c r="I11" s="106"/>
      <c r="J11" s="106"/>
      <c r="K11" s="106"/>
      <c r="M11">
        <f>LEN('SCOTLAND '!D6)-LEN(SUBSTITUTE('SCOTLAND '!D6," ",""))</f>
        <v>18</v>
      </c>
    </row>
    <row r="12" spans="2:14" x14ac:dyDescent="0.25">
      <c r="B12" s="18" t="s">
        <v>293</v>
      </c>
      <c r="C12" s="19">
        <f>COUNTIF('SCOTLAND '!E:E, "t*R*~-*")</f>
        <v>11</v>
      </c>
      <c r="D12" s="19">
        <f>COUNTIF('SCOTLAND '!E:E, "s*R*~-*")</f>
        <v>21</v>
      </c>
      <c r="M12">
        <f>LEN('SCOTLAND '!D7)-LEN(SUBSTITUTE('SCOTLAND '!D7," ",""))</f>
        <v>5</v>
      </c>
    </row>
    <row r="13" spans="2:14" x14ac:dyDescent="0.25">
      <c r="B13" s="18" t="s">
        <v>294</v>
      </c>
      <c r="C13" s="19">
        <f>COUNTIF('SCOTLAND '!E:E, "t*R*~=*")</f>
        <v>26</v>
      </c>
      <c r="D13" s="19">
        <f>COUNTIF('SCOTLAND '!E:E, "s*R*~=*")</f>
        <v>2</v>
      </c>
      <c r="M13">
        <f>LEN('SCOTLAND '!D8)-LEN(SUBSTITUTE('SCOTLAND '!D8," ",""))</f>
        <v>17</v>
      </c>
    </row>
    <row r="14" spans="2:14" x14ac:dyDescent="0.25">
      <c r="B14" s="18" t="s">
        <v>295</v>
      </c>
      <c r="C14" s="19">
        <f>COUNTIF('SCOTLAND '!E:E, "t*R*~!*")</f>
        <v>34</v>
      </c>
      <c r="D14" s="19">
        <f>COUNTIF('SCOTLAND '!E:E, "s*R*~!*")</f>
        <v>3</v>
      </c>
      <c r="M14">
        <f>LEN('SCOTLAND '!D9)-LEN(SUBSTITUTE('SCOTLAND '!D9," ",""))</f>
        <v>14</v>
      </c>
    </row>
    <row r="15" spans="2:14" x14ac:dyDescent="0.25">
      <c r="B15" s="18" t="s">
        <v>296</v>
      </c>
      <c r="C15" s="19">
        <f>COUNTIF('SCOTLAND '!E:E, "t*R*~?*")</f>
        <v>64</v>
      </c>
      <c r="D15" s="19">
        <f>COUNTIF('SCOTLAND '!E:E, "s*R*~?*")</f>
        <v>18</v>
      </c>
      <c r="I15" s="73"/>
      <c r="M15">
        <f>LEN('SCOTLAND '!D10)-LEN(SUBSTITUTE('SCOTLAND '!D10," ",""))</f>
        <v>6</v>
      </c>
    </row>
    <row r="16" spans="2:14" ht="15.75" thickBot="1" x14ac:dyDescent="0.3">
      <c r="B16" s="89" t="s">
        <v>297</v>
      </c>
      <c r="C16" s="90">
        <f>COUNTIF('SCOTLAND '!E:E, "t*E*")</f>
        <v>58</v>
      </c>
      <c r="D16" s="91">
        <f>COUNTIF('SCOTLAND '!E:E, "s*E*")</f>
        <v>48</v>
      </c>
      <c r="F16" s="38">
        <f>C16/C25</f>
        <v>0.10681399631675875</v>
      </c>
      <c r="G16" s="38">
        <f>D16/D25</f>
        <v>0.14953271028037382</v>
      </c>
      <c r="M16">
        <f>LEN('SCOTLAND '!D11)-LEN(SUBSTITUTE('SCOTLAND '!D11," ",""))</f>
        <v>3</v>
      </c>
    </row>
    <row r="17" spans="2:13" ht="15.75" thickTop="1" x14ac:dyDescent="0.25">
      <c r="B17" s="88" t="s">
        <v>305</v>
      </c>
      <c r="C17" s="72">
        <f>COUNTIF('SCOTLAND '!E:E, "t*E*~.")</f>
        <v>2</v>
      </c>
      <c r="D17" s="72">
        <f>COUNTIF('SCOTLAND '!E:E, "S*E*~.")</f>
        <v>1</v>
      </c>
      <c r="M17">
        <f>LEN('SCOTLAND '!D12)-LEN(SUBSTITUTE('SCOTLAND '!D12," ",""))</f>
        <v>16</v>
      </c>
    </row>
    <row r="18" spans="2:13" x14ac:dyDescent="0.25">
      <c r="B18" s="83" t="s">
        <v>306</v>
      </c>
      <c r="C18" s="72">
        <f>COUNTIF('SCOTLAND '!E:E, "t*E*~=")</f>
        <v>18</v>
      </c>
      <c r="D18" s="72">
        <f>COUNTIF('SCOTLAND '!E:E, "S*E*~=")</f>
        <v>8</v>
      </c>
      <c r="M18">
        <f>LEN('SCOTLAND '!D13)-LEN(SUBSTITUTE('SCOTLAND '!D13," ",""))</f>
        <v>2</v>
      </c>
    </row>
    <row r="19" spans="2:13" x14ac:dyDescent="0.25">
      <c r="B19" s="83" t="s">
        <v>307</v>
      </c>
      <c r="C19" s="72">
        <f>COUNTIF('SCOTLAND '!E:E, "t*E*~-")</f>
        <v>0</v>
      </c>
      <c r="D19" s="72">
        <f>COUNTIF('SCOTLAND '!E:E, "S*E*~-")</f>
        <v>0</v>
      </c>
      <c r="M19">
        <f>LEN('SCOTLAND '!D14)-LEN(SUBSTITUTE('SCOTLAND '!D14," ",""))</f>
        <v>25</v>
      </c>
    </row>
    <row r="20" spans="2:13" x14ac:dyDescent="0.25">
      <c r="B20" s="83" t="s">
        <v>308</v>
      </c>
      <c r="C20" s="72">
        <f>COUNTIF('SCOTLAND '!E:E, "t*E*~?")</f>
        <v>3</v>
      </c>
      <c r="D20" s="72">
        <f>COUNTIF('SCOTLAND '!E:E, "S*E*~?")</f>
        <v>0</v>
      </c>
      <c r="M20">
        <f>LEN('SCOTLAND '!D15)-LEN(SUBSTITUTE('SCOTLAND '!D15," ",""))</f>
        <v>18</v>
      </c>
    </row>
    <row r="21" spans="2:13" x14ac:dyDescent="0.25">
      <c r="B21" s="83" t="s">
        <v>309</v>
      </c>
      <c r="C21" s="72">
        <f>COUNTIF('SCOTLAND '!E:E, "t*E*~+")</f>
        <v>29</v>
      </c>
      <c r="D21" s="72">
        <f>COUNTIF('SCOTLAND '!E:E, "S*E*~+")</f>
        <v>22</v>
      </c>
      <c r="M21">
        <f>LEN('SCOTLAND '!D16)-LEN(SUBSTITUTE('SCOTLAND '!D16," ",""))</f>
        <v>19</v>
      </c>
    </row>
    <row r="22" spans="2:13" ht="15.75" thickBot="1" x14ac:dyDescent="0.3">
      <c r="B22" s="84" t="s">
        <v>310</v>
      </c>
      <c r="C22" s="23">
        <f>COUNTIF('SCOTLAND '!E:E, "t*v*")</f>
        <v>524</v>
      </c>
      <c r="D22" s="24">
        <f>COUNTIF('SCOTLAND '!E:E, "s*v*")</f>
        <v>184</v>
      </c>
      <c r="M22">
        <f>LEN('SCOTLAND '!D17)-LEN(SUBSTITUTE('SCOTLAND '!D17," ",""))</f>
        <v>2</v>
      </c>
    </row>
    <row r="23" spans="2:13" ht="16.5" thickTop="1" thickBot="1" x14ac:dyDescent="0.3">
      <c r="B23" s="85" t="s">
        <v>311</v>
      </c>
      <c r="C23" s="23">
        <f>COUNTIF('SCOTLAND '!E:E, "t*b*")</f>
        <v>16</v>
      </c>
      <c r="D23" s="24">
        <f>COUNTIF('SCOTLAND '!E:E, "s*b*")</f>
        <v>96</v>
      </c>
      <c r="M23">
        <f>LEN('SCOTLAND '!D18)-LEN(SUBSTITUTE('SCOTLAND '!D18," ",""))</f>
        <v>2</v>
      </c>
    </row>
    <row r="24" spans="2:13" ht="16.5" thickTop="1" thickBot="1" x14ac:dyDescent="0.3">
      <c r="B24" s="86" t="s">
        <v>312</v>
      </c>
      <c r="C24" s="23">
        <f>COUNTIF('SCOTLAND '!E:E, "t*m*")</f>
        <v>8</v>
      </c>
      <c r="D24" s="24">
        <f>COUNTIF('SCOTLAND '!E:E, "s*m*")</f>
        <v>6</v>
      </c>
      <c r="M24">
        <f>LEN('SCOTLAND '!D19)-LEN(SUBSTITUTE('SCOTLAND '!D19," ",""))</f>
        <v>6</v>
      </c>
    </row>
    <row r="25" spans="2:13" ht="15.75" thickTop="1" x14ac:dyDescent="0.25">
      <c r="B25" s="87" t="s">
        <v>23</v>
      </c>
      <c r="C25" s="25">
        <f>SUM(C4,C9,C8,C16)</f>
        <v>543</v>
      </c>
      <c r="D25" s="26">
        <f>SUM(D4,D8,D9,D16)</f>
        <v>321</v>
      </c>
      <c r="M25">
        <f>LEN('SCOTLAND '!D20)-LEN(SUBSTITUTE('SCOTLAND '!D20," ",""))</f>
        <v>2</v>
      </c>
    </row>
    <row r="26" spans="2:13" x14ac:dyDescent="0.25">
      <c r="M26">
        <f>LEN('SCOTLAND '!D21)-LEN(SUBSTITUTE('SCOTLAND '!D21," ",""))</f>
        <v>7</v>
      </c>
    </row>
    <row r="27" spans="2:13" x14ac:dyDescent="0.25">
      <c r="I27" s="27"/>
      <c r="M27">
        <f>LEN('SCOTLAND '!D22)-LEN(SUBSTITUTE('SCOTLAND '!D22," ",""))</f>
        <v>3</v>
      </c>
    </row>
    <row r="28" spans="2:13" x14ac:dyDescent="0.25">
      <c r="I28" s="27"/>
      <c r="M28">
        <f>LEN('SCOTLAND '!D23)-LEN(SUBSTITUTE('SCOTLAND '!D23," ",""))</f>
        <v>5</v>
      </c>
    </row>
    <row r="29" spans="2:13" x14ac:dyDescent="0.25">
      <c r="I29" s="27"/>
      <c r="M29">
        <f>LEN('SCOTLAND '!D24)-LEN(SUBSTITUTE('SCOTLAND '!D24," ",""))</f>
        <v>12</v>
      </c>
    </row>
    <row r="30" spans="2:13" x14ac:dyDescent="0.25">
      <c r="I30" s="27"/>
      <c r="M30">
        <f>LEN('SCOTLAND '!D25)-LEN(SUBSTITUTE('SCOTLAND '!D25," ",""))</f>
        <v>9</v>
      </c>
    </row>
    <row r="31" spans="2:13" x14ac:dyDescent="0.25">
      <c r="M31">
        <f>LEN('SCOTLAND '!D26)-LEN(SUBSTITUTE('SCOTLAND '!D26," ",""))</f>
        <v>4</v>
      </c>
    </row>
    <row r="32" spans="2:13" x14ac:dyDescent="0.25">
      <c r="M32">
        <f>LEN('SCOTLAND '!D27)-LEN(SUBSTITUTE('SCOTLAND '!D27," ",""))</f>
        <v>1</v>
      </c>
    </row>
    <row r="33" spans="13:13" x14ac:dyDescent="0.25">
      <c r="M33">
        <f>LEN('SCOTLAND '!D28)-LEN(SUBSTITUTE('SCOTLAND '!D28," ",""))</f>
        <v>10</v>
      </c>
    </row>
    <row r="34" spans="13:13" x14ac:dyDescent="0.25">
      <c r="M34">
        <f>LEN('SCOTLAND '!D29)-LEN(SUBSTITUTE('SCOTLAND '!D29," ",""))</f>
        <v>7</v>
      </c>
    </row>
    <row r="35" spans="13:13" x14ac:dyDescent="0.25">
      <c r="M35">
        <f>LEN('SCOTLAND '!D30)-LEN(SUBSTITUTE('SCOTLAND '!D30," ",""))</f>
        <v>2</v>
      </c>
    </row>
    <row r="36" spans="13:13" x14ac:dyDescent="0.25">
      <c r="M36">
        <f>LEN('SCOTLAND '!D31)-LEN(SUBSTITUTE('SCOTLAND '!D31," ",""))</f>
        <v>1</v>
      </c>
    </row>
    <row r="37" spans="13:13" x14ac:dyDescent="0.25">
      <c r="M37">
        <f>LEN('SCOTLAND '!D32)-LEN(SUBSTITUTE('SCOTLAND '!D32," ",""))</f>
        <v>5</v>
      </c>
    </row>
    <row r="38" spans="13:13" x14ac:dyDescent="0.25">
      <c r="M38">
        <f>LEN('SCOTLAND '!D33)-LEN(SUBSTITUTE('SCOTLAND '!D33," ",""))</f>
        <v>6</v>
      </c>
    </row>
    <row r="39" spans="13:13" x14ac:dyDescent="0.25">
      <c r="M39">
        <f>LEN('SCOTLAND '!D34)-LEN(SUBSTITUTE('SCOTLAND '!D34," ",""))</f>
        <v>8</v>
      </c>
    </row>
    <row r="40" spans="13:13" x14ac:dyDescent="0.25">
      <c r="M40">
        <f>LEN('SCOTLAND '!D35)-LEN(SUBSTITUTE('SCOTLAND '!D35," ",""))</f>
        <v>22</v>
      </c>
    </row>
    <row r="41" spans="13:13" x14ac:dyDescent="0.25">
      <c r="M41">
        <f>LEN('SCOTLAND '!D36)-LEN(SUBSTITUTE('SCOTLAND '!D36," ",""))</f>
        <v>4</v>
      </c>
    </row>
    <row r="42" spans="13:13" x14ac:dyDescent="0.25">
      <c r="M42">
        <f>LEN('SCOTLAND '!D37)-LEN(SUBSTITUTE('SCOTLAND '!D37," ",""))</f>
        <v>12</v>
      </c>
    </row>
    <row r="43" spans="13:13" x14ac:dyDescent="0.25">
      <c r="M43">
        <f>LEN('SCOTLAND '!D38)-LEN(SUBSTITUTE('SCOTLAND '!D38," ",""))</f>
        <v>1</v>
      </c>
    </row>
    <row r="44" spans="13:13" x14ac:dyDescent="0.25">
      <c r="M44">
        <f>LEN('SCOTLAND '!D39)-LEN(SUBSTITUTE('SCOTLAND '!D39," ",""))</f>
        <v>1</v>
      </c>
    </row>
    <row r="45" spans="13:13" x14ac:dyDescent="0.25">
      <c r="M45">
        <f>LEN('SCOTLAND '!D40)-LEN(SUBSTITUTE('SCOTLAND '!D40," ",""))</f>
        <v>2</v>
      </c>
    </row>
    <row r="46" spans="13:13" x14ac:dyDescent="0.25">
      <c r="M46">
        <f>LEN('SCOTLAND '!D41)-LEN(SUBSTITUTE('SCOTLAND '!D41," ",""))</f>
        <v>2</v>
      </c>
    </row>
    <row r="47" spans="13:13" x14ac:dyDescent="0.25">
      <c r="M47">
        <f>LEN('SCOTLAND '!D42)-LEN(SUBSTITUTE('SCOTLAND '!D42," ",""))</f>
        <v>11</v>
      </c>
    </row>
    <row r="48" spans="13:13" x14ac:dyDescent="0.25">
      <c r="M48">
        <f>LEN('SCOTLAND '!D43)-LEN(SUBSTITUTE('SCOTLAND '!D43," ",""))</f>
        <v>13</v>
      </c>
    </row>
    <row r="49" spans="13:13" x14ac:dyDescent="0.25">
      <c r="M49">
        <f>LEN('SCOTLAND '!D44)-LEN(SUBSTITUTE('SCOTLAND '!D44," ",""))</f>
        <v>5</v>
      </c>
    </row>
    <row r="50" spans="13:13" x14ac:dyDescent="0.25">
      <c r="M50">
        <f>LEN('SCOTLAND '!D45)-LEN(SUBSTITUTE('SCOTLAND '!D45," ",""))</f>
        <v>5</v>
      </c>
    </row>
    <row r="51" spans="13:13" x14ac:dyDescent="0.25">
      <c r="M51">
        <f>LEN('SCOTLAND '!D46)-LEN(SUBSTITUTE('SCOTLAND '!D46," ",""))</f>
        <v>7</v>
      </c>
    </row>
    <row r="52" spans="13:13" x14ac:dyDescent="0.25">
      <c r="M52">
        <f>LEN('SCOTLAND '!D47)-LEN(SUBSTITUTE('SCOTLAND '!D47," ",""))</f>
        <v>4</v>
      </c>
    </row>
    <row r="53" spans="13:13" x14ac:dyDescent="0.25">
      <c r="M53">
        <f>LEN('SCOTLAND '!D48)-LEN(SUBSTITUTE('SCOTLAND '!D48," ",""))</f>
        <v>3</v>
      </c>
    </row>
    <row r="54" spans="13:13" x14ac:dyDescent="0.25">
      <c r="M54">
        <f>LEN('SCOTLAND '!D49)-LEN(SUBSTITUTE('SCOTLAND '!D49," ",""))</f>
        <v>5</v>
      </c>
    </row>
    <row r="55" spans="13:13" x14ac:dyDescent="0.25">
      <c r="M55">
        <f>LEN('SCOTLAND '!D50)-LEN(SUBSTITUTE('SCOTLAND '!D50," ",""))</f>
        <v>9</v>
      </c>
    </row>
    <row r="56" spans="13:13" x14ac:dyDescent="0.25">
      <c r="M56">
        <f>LEN('SCOTLAND '!D51)-LEN(SUBSTITUTE('SCOTLAND '!D51," ",""))</f>
        <v>6</v>
      </c>
    </row>
    <row r="57" spans="13:13" x14ac:dyDescent="0.25">
      <c r="M57">
        <f>LEN('SCOTLAND '!D52)-LEN(SUBSTITUTE('SCOTLAND '!D52," ",""))</f>
        <v>7</v>
      </c>
    </row>
    <row r="58" spans="13:13" x14ac:dyDescent="0.25">
      <c r="M58">
        <f>LEN('SCOTLAND '!D53)-LEN(SUBSTITUTE('SCOTLAND '!D53," ",""))</f>
        <v>6</v>
      </c>
    </row>
    <row r="59" spans="13:13" x14ac:dyDescent="0.25">
      <c r="M59">
        <f>LEN('SCOTLAND '!D54)-LEN(SUBSTITUTE('SCOTLAND '!D54," ",""))</f>
        <v>14</v>
      </c>
    </row>
    <row r="60" spans="13:13" x14ac:dyDescent="0.25">
      <c r="M60">
        <f>LEN('SCOTLAND '!D55)-LEN(SUBSTITUTE('SCOTLAND '!D55," ",""))</f>
        <v>17</v>
      </c>
    </row>
    <row r="61" spans="13:13" x14ac:dyDescent="0.25">
      <c r="M61">
        <f>LEN('SCOTLAND '!D56)-LEN(SUBSTITUTE('SCOTLAND '!D56," ",""))</f>
        <v>6</v>
      </c>
    </row>
    <row r="62" spans="13:13" x14ac:dyDescent="0.25">
      <c r="M62">
        <f>LEN('SCOTLAND '!D57)-LEN(SUBSTITUTE('SCOTLAND '!D57," ",""))</f>
        <v>3</v>
      </c>
    </row>
    <row r="63" spans="13:13" x14ac:dyDescent="0.25">
      <c r="M63">
        <f>LEN('SCOTLAND '!D58)-LEN(SUBSTITUTE('SCOTLAND '!D58," ",""))</f>
        <v>3</v>
      </c>
    </row>
    <row r="64" spans="13:13" x14ac:dyDescent="0.25">
      <c r="M64">
        <f>LEN('SCOTLAND '!D59)-LEN(SUBSTITUTE('SCOTLAND '!D59," ",""))</f>
        <v>14</v>
      </c>
    </row>
    <row r="65" spans="13:13" x14ac:dyDescent="0.25">
      <c r="M65">
        <f>LEN('SCOTLAND '!D60)-LEN(SUBSTITUTE('SCOTLAND '!D60," ",""))</f>
        <v>5</v>
      </c>
    </row>
    <row r="66" spans="13:13" x14ac:dyDescent="0.25">
      <c r="M66">
        <f>LEN('SCOTLAND '!D61)-LEN(SUBSTITUTE('SCOTLAND '!D61," ",""))</f>
        <v>7</v>
      </c>
    </row>
    <row r="67" spans="13:13" x14ac:dyDescent="0.25">
      <c r="M67">
        <f>LEN('SCOTLAND '!D62)-LEN(SUBSTITUTE('SCOTLAND '!D62," ",""))</f>
        <v>6</v>
      </c>
    </row>
    <row r="68" spans="13:13" x14ac:dyDescent="0.25">
      <c r="M68">
        <f>LEN('SCOTLAND '!D63)-LEN(SUBSTITUTE('SCOTLAND '!D63," ",""))</f>
        <v>8</v>
      </c>
    </row>
    <row r="69" spans="13:13" x14ac:dyDescent="0.25">
      <c r="M69">
        <f>LEN('SCOTLAND '!D64)-LEN(SUBSTITUTE('SCOTLAND '!D64," ",""))</f>
        <v>11</v>
      </c>
    </row>
    <row r="70" spans="13:13" x14ac:dyDescent="0.25">
      <c r="M70">
        <f>LEN('SCOTLAND '!D65)-LEN(SUBSTITUTE('SCOTLAND '!D65," ",""))</f>
        <v>4</v>
      </c>
    </row>
    <row r="71" spans="13:13" x14ac:dyDescent="0.25">
      <c r="M71">
        <f>LEN('SCOTLAND '!D66)-LEN(SUBSTITUTE('SCOTLAND '!D66," ",""))</f>
        <v>6</v>
      </c>
    </row>
    <row r="72" spans="13:13" x14ac:dyDescent="0.25">
      <c r="M72">
        <f>LEN('SCOTLAND '!D67)-LEN(SUBSTITUTE('SCOTLAND '!D67," ",""))</f>
        <v>16</v>
      </c>
    </row>
    <row r="73" spans="13:13" x14ac:dyDescent="0.25">
      <c r="M73">
        <f>LEN('SCOTLAND '!D68)-LEN(SUBSTITUTE('SCOTLAND '!D68," ",""))</f>
        <v>7</v>
      </c>
    </row>
    <row r="74" spans="13:13" x14ac:dyDescent="0.25">
      <c r="M74">
        <f>LEN('SCOTLAND '!D69)-LEN(SUBSTITUTE('SCOTLAND '!D69," ",""))</f>
        <v>4</v>
      </c>
    </row>
    <row r="75" spans="13:13" x14ac:dyDescent="0.25">
      <c r="M75">
        <f>LEN('SCOTLAND '!D70)-LEN(SUBSTITUTE('SCOTLAND '!D70," ",""))</f>
        <v>10</v>
      </c>
    </row>
    <row r="76" spans="13:13" x14ac:dyDescent="0.25">
      <c r="M76">
        <f>LEN('SCOTLAND '!D71)-LEN(SUBSTITUTE('SCOTLAND '!D71," ",""))</f>
        <v>26</v>
      </c>
    </row>
    <row r="77" spans="13:13" x14ac:dyDescent="0.25">
      <c r="M77">
        <f>LEN('SCOTLAND '!D72)-LEN(SUBSTITUTE('SCOTLAND '!D72," ",""))</f>
        <v>13</v>
      </c>
    </row>
    <row r="78" spans="13:13" x14ac:dyDescent="0.25">
      <c r="M78">
        <f>LEN('SCOTLAND '!D73)-LEN(SUBSTITUTE('SCOTLAND '!D73," ",""))</f>
        <v>28</v>
      </c>
    </row>
    <row r="79" spans="13:13" x14ac:dyDescent="0.25">
      <c r="M79">
        <f>LEN('SCOTLAND '!D74)-LEN(SUBSTITUTE('SCOTLAND '!D74," ",""))</f>
        <v>6</v>
      </c>
    </row>
    <row r="80" spans="13:13" x14ac:dyDescent="0.25">
      <c r="M80">
        <f>LEN('SCOTLAND '!D75)-LEN(SUBSTITUTE('SCOTLAND '!D75," ",""))</f>
        <v>3</v>
      </c>
    </row>
    <row r="81" spans="13:13" x14ac:dyDescent="0.25">
      <c r="M81">
        <f>LEN('SCOTLAND '!D76)-LEN(SUBSTITUTE('SCOTLAND '!D76," ",""))</f>
        <v>1</v>
      </c>
    </row>
    <row r="82" spans="13:13" x14ac:dyDescent="0.25">
      <c r="M82">
        <f>LEN('SCOTLAND '!D77)-LEN(SUBSTITUTE('SCOTLAND '!D77," ",""))</f>
        <v>0</v>
      </c>
    </row>
    <row r="83" spans="13:13" x14ac:dyDescent="0.25">
      <c r="M83">
        <f>LEN('SCOTLAND '!D78)-LEN(SUBSTITUTE('SCOTLAND '!D78," ",""))</f>
        <v>1</v>
      </c>
    </row>
    <row r="84" spans="13:13" x14ac:dyDescent="0.25">
      <c r="M84">
        <f>LEN('SCOTLAND '!D79)-LEN(SUBSTITUTE('SCOTLAND '!D79," ",""))</f>
        <v>12</v>
      </c>
    </row>
    <row r="85" spans="13:13" x14ac:dyDescent="0.25">
      <c r="M85">
        <f>LEN('SCOTLAND '!D80)-LEN(SUBSTITUTE('SCOTLAND '!D80," ",""))</f>
        <v>6</v>
      </c>
    </row>
    <row r="86" spans="13:13" x14ac:dyDescent="0.25">
      <c r="M86">
        <f>LEN('SCOTLAND '!D81)-LEN(SUBSTITUTE('SCOTLAND '!D81," ",""))</f>
        <v>1</v>
      </c>
    </row>
    <row r="87" spans="13:13" x14ac:dyDescent="0.25">
      <c r="M87">
        <f>LEN('SCOTLAND '!D82)-LEN(SUBSTITUTE('SCOTLAND '!D82," ",""))</f>
        <v>3</v>
      </c>
    </row>
    <row r="88" spans="13:13" x14ac:dyDescent="0.25">
      <c r="M88">
        <f>LEN('SCOTLAND '!D83)-LEN(SUBSTITUTE('SCOTLAND '!D83," ",""))</f>
        <v>2</v>
      </c>
    </row>
    <row r="89" spans="13:13" x14ac:dyDescent="0.25">
      <c r="M89">
        <f>LEN('SCOTLAND '!D84)-LEN(SUBSTITUTE('SCOTLAND '!D84," ",""))</f>
        <v>3</v>
      </c>
    </row>
    <row r="90" spans="13:13" x14ac:dyDescent="0.25">
      <c r="M90">
        <f>LEN('SCOTLAND '!D85)-LEN(SUBSTITUTE('SCOTLAND '!D85," ",""))</f>
        <v>14</v>
      </c>
    </row>
    <row r="91" spans="13:13" x14ac:dyDescent="0.25">
      <c r="M91">
        <f>LEN('SCOTLAND '!D86)-LEN(SUBSTITUTE('SCOTLAND '!D86," ",""))</f>
        <v>8</v>
      </c>
    </row>
    <row r="92" spans="13:13" x14ac:dyDescent="0.25">
      <c r="M92">
        <f>LEN('SCOTLAND '!D87)-LEN(SUBSTITUTE('SCOTLAND '!D87," ",""))</f>
        <v>6</v>
      </c>
    </row>
    <row r="93" spans="13:13" x14ac:dyDescent="0.25">
      <c r="M93">
        <f>LEN('SCOTLAND '!D88)-LEN(SUBSTITUTE('SCOTLAND '!D88," ",""))</f>
        <v>4</v>
      </c>
    </row>
    <row r="94" spans="13:13" x14ac:dyDescent="0.25">
      <c r="M94">
        <f>LEN('SCOTLAND '!D89)-LEN(SUBSTITUTE('SCOTLAND '!D89," ",""))</f>
        <v>6</v>
      </c>
    </row>
    <row r="95" spans="13:13" x14ac:dyDescent="0.25">
      <c r="M95">
        <f>LEN('SCOTLAND '!D90)-LEN(SUBSTITUTE('SCOTLAND '!D90," ",""))</f>
        <v>13</v>
      </c>
    </row>
    <row r="96" spans="13:13" x14ac:dyDescent="0.25">
      <c r="M96">
        <f>LEN('SCOTLAND '!D91)-LEN(SUBSTITUTE('SCOTLAND '!D91," ",""))</f>
        <v>3</v>
      </c>
    </row>
    <row r="97" spans="13:13" x14ac:dyDescent="0.25">
      <c r="M97">
        <f>LEN('SCOTLAND '!D92)-LEN(SUBSTITUTE('SCOTLAND '!D92," ",""))</f>
        <v>13</v>
      </c>
    </row>
    <row r="98" spans="13:13" x14ac:dyDescent="0.25">
      <c r="M98">
        <f>LEN('SCOTLAND '!D93)-LEN(SUBSTITUTE('SCOTLAND '!D93," ",""))</f>
        <v>7</v>
      </c>
    </row>
    <row r="99" spans="13:13" x14ac:dyDescent="0.25">
      <c r="M99">
        <f>LEN('SCOTLAND '!D94)-LEN(SUBSTITUTE('SCOTLAND '!D94," ",""))</f>
        <v>5</v>
      </c>
    </row>
    <row r="100" spans="13:13" x14ac:dyDescent="0.25">
      <c r="M100">
        <f>LEN('SCOTLAND '!D95)-LEN(SUBSTITUTE('SCOTLAND '!D95," ",""))</f>
        <v>4</v>
      </c>
    </row>
    <row r="101" spans="13:13" x14ac:dyDescent="0.25">
      <c r="M101">
        <f>LEN('SCOTLAND '!D96)-LEN(SUBSTITUTE('SCOTLAND '!D96," ",""))</f>
        <v>2</v>
      </c>
    </row>
    <row r="102" spans="13:13" x14ac:dyDescent="0.25">
      <c r="M102">
        <f>LEN('SCOTLAND '!D97)-LEN(SUBSTITUTE('SCOTLAND '!D97," ",""))</f>
        <v>5</v>
      </c>
    </row>
    <row r="103" spans="13:13" x14ac:dyDescent="0.25">
      <c r="M103">
        <f>LEN('SCOTLAND '!D98)-LEN(SUBSTITUTE('SCOTLAND '!D98," ",""))</f>
        <v>8</v>
      </c>
    </row>
    <row r="104" spans="13:13" x14ac:dyDescent="0.25">
      <c r="M104">
        <f>LEN('SCOTLAND '!D99)-LEN(SUBSTITUTE('SCOTLAND '!D99," ",""))</f>
        <v>2</v>
      </c>
    </row>
    <row r="105" spans="13:13" x14ac:dyDescent="0.25">
      <c r="M105">
        <f>LEN('SCOTLAND '!D100)-LEN(SUBSTITUTE('SCOTLAND '!D100," ",""))</f>
        <v>6</v>
      </c>
    </row>
    <row r="106" spans="13:13" x14ac:dyDescent="0.25">
      <c r="M106">
        <f>LEN('SCOTLAND '!D101)-LEN(SUBSTITUTE('SCOTLAND '!D101," ",""))</f>
        <v>10</v>
      </c>
    </row>
    <row r="107" spans="13:13" x14ac:dyDescent="0.25">
      <c r="M107">
        <f>LEN('SCOTLAND '!D102)-LEN(SUBSTITUTE('SCOTLAND '!D102," ",""))</f>
        <v>3</v>
      </c>
    </row>
    <row r="108" spans="13:13" x14ac:dyDescent="0.25">
      <c r="M108">
        <f>LEN('SCOTLAND '!D103)-LEN(SUBSTITUTE('SCOTLAND '!D103," ",""))</f>
        <v>1</v>
      </c>
    </row>
    <row r="109" spans="13:13" x14ac:dyDescent="0.25">
      <c r="M109">
        <f>LEN('SCOTLAND '!D104)-LEN(SUBSTITUTE('SCOTLAND '!D104," ",""))</f>
        <v>2</v>
      </c>
    </row>
    <row r="110" spans="13:13" x14ac:dyDescent="0.25">
      <c r="M110">
        <f>LEN('SCOTLAND '!D105)-LEN(SUBSTITUTE('SCOTLAND '!D105," ",""))</f>
        <v>0</v>
      </c>
    </row>
    <row r="111" spans="13:13" x14ac:dyDescent="0.25">
      <c r="M111">
        <f>LEN('SCOTLAND '!D106)-LEN(SUBSTITUTE('SCOTLAND '!D106," ",""))</f>
        <v>5</v>
      </c>
    </row>
    <row r="112" spans="13:13" x14ac:dyDescent="0.25">
      <c r="M112">
        <f>LEN('SCOTLAND '!D107)-LEN(SUBSTITUTE('SCOTLAND '!D107," ",""))</f>
        <v>10</v>
      </c>
    </row>
    <row r="113" spans="13:13" x14ac:dyDescent="0.25">
      <c r="M113">
        <f>LEN('SCOTLAND '!D108)-LEN(SUBSTITUTE('SCOTLAND '!D108," ",""))</f>
        <v>9</v>
      </c>
    </row>
    <row r="114" spans="13:13" x14ac:dyDescent="0.25">
      <c r="M114">
        <f>LEN('SCOTLAND '!D109)-LEN(SUBSTITUTE('SCOTLAND '!D109," ",""))</f>
        <v>6</v>
      </c>
    </row>
    <row r="115" spans="13:13" x14ac:dyDescent="0.25">
      <c r="M115">
        <f>LEN('SCOTLAND '!D110)-LEN(SUBSTITUTE('SCOTLAND '!D110," ",""))</f>
        <v>0</v>
      </c>
    </row>
    <row r="116" spans="13:13" x14ac:dyDescent="0.25">
      <c r="M116">
        <f>LEN('SCOTLAND '!D111)-LEN(SUBSTITUTE('SCOTLAND '!D111," ",""))</f>
        <v>6</v>
      </c>
    </row>
    <row r="117" spans="13:13" x14ac:dyDescent="0.25">
      <c r="M117">
        <f>LEN('SCOTLAND '!D112)-LEN(SUBSTITUTE('SCOTLAND '!D112," ",""))</f>
        <v>0</v>
      </c>
    </row>
    <row r="118" spans="13:13" x14ac:dyDescent="0.25">
      <c r="M118">
        <f>LEN('SCOTLAND '!D113)-LEN(SUBSTITUTE('SCOTLAND '!D113," ",""))</f>
        <v>6</v>
      </c>
    </row>
    <row r="119" spans="13:13" x14ac:dyDescent="0.25">
      <c r="M119">
        <f>LEN('SCOTLAND '!D114)-LEN(SUBSTITUTE('SCOTLAND '!D114," ",""))</f>
        <v>0</v>
      </c>
    </row>
    <row r="120" spans="13:13" x14ac:dyDescent="0.25">
      <c r="M120">
        <f>LEN('SCOTLAND '!D115)-LEN(SUBSTITUTE('SCOTLAND '!D115," ",""))</f>
        <v>7</v>
      </c>
    </row>
    <row r="121" spans="13:13" x14ac:dyDescent="0.25">
      <c r="M121">
        <f>LEN('SCOTLAND '!D116)-LEN(SUBSTITUTE('SCOTLAND '!D116," ",""))</f>
        <v>0</v>
      </c>
    </row>
    <row r="122" spans="13:13" x14ac:dyDescent="0.25">
      <c r="M122">
        <f>LEN('SCOTLAND '!D117)-LEN(SUBSTITUTE('SCOTLAND '!D117," ",""))</f>
        <v>6</v>
      </c>
    </row>
    <row r="123" spans="13:13" x14ac:dyDescent="0.25">
      <c r="M123">
        <f>LEN('SCOTLAND '!D118)-LEN(SUBSTITUTE('SCOTLAND '!D118," ",""))</f>
        <v>10</v>
      </c>
    </row>
    <row r="124" spans="13:13" x14ac:dyDescent="0.25">
      <c r="M124">
        <f>LEN('SCOTLAND '!D119)-LEN(SUBSTITUTE('SCOTLAND '!D119," ",""))</f>
        <v>0</v>
      </c>
    </row>
    <row r="125" spans="13:13" x14ac:dyDescent="0.25">
      <c r="M125">
        <f>LEN('SCOTLAND '!D120)-LEN(SUBSTITUTE('SCOTLAND '!D120," ",""))</f>
        <v>2</v>
      </c>
    </row>
    <row r="126" spans="13:13" x14ac:dyDescent="0.25">
      <c r="M126">
        <f>LEN('SCOTLAND '!D121)-LEN(SUBSTITUTE('SCOTLAND '!D121," ",""))</f>
        <v>14</v>
      </c>
    </row>
    <row r="127" spans="13:13" x14ac:dyDescent="0.25">
      <c r="M127">
        <f>LEN('SCOTLAND '!D122)-LEN(SUBSTITUTE('SCOTLAND '!D122," ",""))</f>
        <v>7</v>
      </c>
    </row>
    <row r="128" spans="13:13" x14ac:dyDescent="0.25">
      <c r="M128">
        <f>LEN('SCOTLAND '!D123)-LEN(SUBSTITUTE('SCOTLAND '!D123," ",""))</f>
        <v>5</v>
      </c>
    </row>
    <row r="129" spans="13:13" x14ac:dyDescent="0.25">
      <c r="M129">
        <f>LEN('SCOTLAND '!D124)-LEN(SUBSTITUTE('SCOTLAND '!D124," ",""))</f>
        <v>8</v>
      </c>
    </row>
    <row r="130" spans="13:13" x14ac:dyDescent="0.25">
      <c r="M130">
        <f>LEN('SCOTLAND '!D125)-LEN(SUBSTITUTE('SCOTLAND '!D125," ",""))</f>
        <v>0</v>
      </c>
    </row>
    <row r="131" spans="13:13" x14ac:dyDescent="0.25">
      <c r="M131">
        <f>LEN('SCOTLAND '!D126)-LEN(SUBSTITUTE('SCOTLAND '!D126," ",""))</f>
        <v>2</v>
      </c>
    </row>
    <row r="132" spans="13:13" x14ac:dyDescent="0.25">
      <c r="M132">
        <f>LEN('SCOTLAND '!D127)-LEN(SUBSTITUTE('SCOTLAND '!D127," ",""))</f>
        <v>6</v>
      </c>
    </row>
    <row r="133" spans="13:13" x14ac:dyDescent="0.25">
      <c r="M133">
        <f>LEN('SCOTLAND '!D128)-LEN(SUBSTITUTE('SCOTLAND '!D128," ",""))</f>
        <v>7</v>
      </c>
    </row>
    <row r="134" spans="13:13" x14ac:dyDescent="0.25">
      <c r="M134">
        <f>LEN('SCOTLAND '!D129)-LEN(SUBSTITUTE('SCOTLAND '!D129," ",""))</f>
        <v>7</v>
      </c>
    </row>
    <row r="135" spans="13:13" x14ac:dyDescent="0.25">
      <c r="M135">
        <f>LEN('SCOTLAND '!D130)-LEN(SUBSTITUTE('SCOTLAND '!D130," ",""))</f>
        <v>7</v>
      </c>
    </row>
    <row r="136" spans="13:13" x14ac:dyDescent="0.25">
      <c r="M136">
        <f>LEN('SCOTLAND '!D131)-LEN(SUBSTITUTE('SCOTLAND '!D131," ",""))</f>
        <v>5</v>
      </c>
    </row>
    <row r="137" spans="13:13" x14ac:dyDescent="0.25">
      <c r="M137">
        <f>LEN('SCOTLAND '!D132)-LEN(SUBSTITUTE('SCOTLAND '!D132," ",""))</f>
        <v>2</v>
      </c>
    </row>
    <row r="138" spans="13:13" x14ac:dyDescent="0.25">
      <c r="M138">
        <f>LEN('SCOTLAND '!D133)-LEN(SUBSTITUTE('SCOTLAND '!D133," ",""))</f>
        <v>4</v>
      </c>
    </row>
    <row r="139" spans="13:13" x14ac:dyDescent="0.25">
      <c r="M139">
        <f>LEN('SCOTLAND '!D134)-LEN(SUBSTITUTE('SCOTLAND '!D134," ",""))</f>
        <v>1</v>
      </c>
    </row>
    <row r="140" spans="13:13" x14ac:dyDescent="0.25">
      <c r="M140">
        <f>LEN('SCOTLAND '!D135)-LEN(SUBSTITUTE('SCOTLAND '!D135," ",""))</f>
        <v>3</v>
      </c>
    </row>
    <row r="141" spans="13:13" x14ac:dyDescent="0.25">
      <c r="M141">
        <f>LEN('SCOTLAND '!D136)-LEN(SUBSTITUTE('SCOTLAND '!D136," ",""))</f>
        <v>6</v>
      </c>
    </row>
    <row r="142" spans="13:13" x14ac:dyDescent="0.25">
      <c r="M142">
        <f>LEN('SCOTLAND '!D137)-LEN(SUBSTITUTE('SCOTLAND '!D137," ",""))</f>
        <v>6</v>
      </c>
    </row>
    <row r="143" spans="13:13" x14ac:dyDescent="0.25">
      <c r="M143">
        <f>LEN('SCOTLAND '!D138)-LEN(SUBSTITUTE('SCOTLAND '!D138," ",""))</f>
        <v>2</v>
      </c>
    </row>
    <row r="144" spans="13:13" x14ac:dyDescent="0.25">
      <c r="M144">
        <f>LEN('SCOTLAND '!D139)-LEN(SUBSTITUTE('SCOTLAND '!D139," ",""))</f>
        <v>2</v>
      </c>
    </row>
    <row r="145" spans="13:13" x14ac:dyDescent="0.25">
      <c r="M145">
        <f>LEN('SCOTLAND '!D140)-LEN(SUBSTITUTE('SCOTLAND '!D140," ",""))</f>
        <v>2</v>
      </c>
    </row>
    <row r="146" spans="13:13" x14ac:dyDescent="0.25">
      <c r="M146">
        <f>LEN('SCOTLAND '!D141)-LEN(SUBSTITUTE('SCOTLAND '!D141," ",""))</f>
        <v>11</v>
      </c>
    </row>
    <row r="147" spans="13:13" x14ac:dyDescent="0.25">
      <c r="M147">
        <f>LEN('SCOTLAND '!D142)-LEN(SUBSTITUTE('SCOTLAND '!D142," ",""))</f>
        <v>1</v>
      </c>
    </row>
    <row r="148" spans="13:13" x14ac:dyDescent="0.25">
      <c r="M148">
        <f>LEN('SCOTLAND '!D143)-LEN(SUBSTITUTE('SCOTLAND '!D143," ",""))</f>
        <v>1</v>
      </c>
    </row>
    <row r="149" spans="13:13" x14ac:dyDescent="0.25">
      <c r="M149">
        <f>LEN('SCOTLAND '!D144)-LEN(SUBSTITUTE('SCOTLAND '!D144," ",""))</f>
        <v>17</v>
      </c>
    </row>
    <row r="150" spans="13:13" x14ac:dyDescent="0.25">
      <c r="M150">
        <f>LEN('SCOTLAND '!D145)-LEN(SUBSTITUTE('SCOTLAND '!D145," ",""))</f>
        <v>6</v>
      </c>
    </row>
    <row r="151" spans="13:13" x14ac:dyDescent="0.25">
      <c r="M151">
        <f>LEN('SCOTLAND '!D146)-LEN(SUBSTITUTE('SCOTLAND '!D146," ",""))</f>
        <v>7</v>
      </c>
    </row>
    <row r="152" spans="13:13" x14ac:dyDescent="0.25">
      <c r="M152">
        <f>LEN('SCOTLAND '!D147)-LEN(SUBSTITUTE('SCOTLAND '!D147," ",""))</f>
        <v>1</v>
      </c>
    </row>
    <row r="153" spans="13:13" x14ac:dyDescent="0.25">
      <c r="M153">
        <f>LEN('SCOTLAND '!D148)-LEN(SUBSTITUTE('SCOTLAND '!D148," ",""))</f>
        <v>1</v>
      </c>
    </row>
    <row r="154" spans="13:13" x14ac:dyDescent="0.25">
      <c r="M154">
        <f>LEN('SCOTLAND '!D149)-LEN(SUBSTITUTE('SCOTLAND '!D149," ",""))</f>
        <v>3</v>
      </c>
    </row>
    <row r="155" spans="13:13" x14ac:dyDescent="0.25">
      <c r="M155">
        <f>LEN('SCOTLAND '!D150)-LEN(SUBSTITUTE('SCOTLAND '!D150," ",""))</f>
        <v>6</v>
      </c>
    </row>
    <row r="156" spans="13:13" x14ac:dyDescent="0.25">
      <c r="M156">
        <f>LEN('SCOTLAND '!D151)-LEN(SUBSTITUTE('SCOTLAND '!D151," ",""))</f>
        <v>2</v>
      </c>
    </row>
    <row r="157" spans="13:13" x14ac:dyDescent="0.25">
      <c r="M157">
        <f>LEN('SCOTLAND '!D152)-LEN(SUBSTITUTE('SCOTLAND '!D152," ",""))</f>
        <v>0</v>
      </c>
    </row>
    <row r="158" spans="13:13" x14ac:dyDescent="0.25">
      <c r="M158">
        <f>LEN('SCOTLAND '!D153)-LEN(SUBSTITUTE('SCOTLAND '!D153," ",""))</f>
        <v>3</v>
      </c>
    </row>
    <row r="159" spans="13:13" x14ac:dyDescent="0.25">
      <c r="M159">
        <f>LEN('SCOTLAND '!D154)-LEN(SUBSTITUTE('SCOTLAND '!D154," ",""))</f>
        <v>0</v>
      </c>
    </row>
    <row r="160" spans="13:13" x14ac:dyDescent="0.25">
      <c r="M160">
        <f>LEN('SCOTLAND '!D155)-LEN(SUBSTITUTE('SCOTLAND '!D155," ",""))</f>
        <v>4</v>
      </c>
    </row>
    <row r="161" spans="13:13" x14ac:dyDescent="0.25">
      <c r="M161">
        <f>LEN('SCOTLAND '!D156)-LEN(SUBSTITUTE('SCOTLAND '!D156," ",""))</f>
        <v>4</v>
      </c>
    </row>
    <row r="162" spans="13:13" x14ac:dyDescent="0.25">
      <c r="M162">
        <f>LEN('SCOTLAND '!D157)-LEN(SUBSTITUTE('SCOTLAND '!D157," ",""))</f>
        <v>3</v>
      </c>
    </row>
    <row r="163" spans="13:13" x14ac:dyDescent="0.25">
      <c r="M163">
        <f>LEN('SCOTLAND '!D158)-LEN(SUBSTITUTE('SCOTLAND '!D158," ",""))</f>
        <v>0</v>
      </c>
    </row>
    <row r="164" spans="13:13" x14ac:dyDescent="0.25">
      <c r="M164">
        <f>LEN('SCOTLAND '!D159)-LEN(SUBSTITUTE('SCOTLAND '!D159," ",""))</f>
        <v>3</v>
      </c>
    </row>
    <row r="165" spans="13:13" x14ac:dyDescent="0.25">
      <c r="M165">
        <f>LEN('SCOTLAND '!D160)-LEN(SUBSTITUTE('SCOTLAND '!D160," ",""))</f>
        <v>2</v>
      </c>
    </row>
    <row r="166" spans="13:13" x14ac:dyDescent="0.25">
      <c r="M166">
        <f>LEN('SCOTLAND '!D161)-LEN(SUBSTITUTE('SCOTLAND '!D161," ",""))</f>
        <v>1</v>
      </c>
    </row>
    <row r="167" spans="13:13" x14ac:dyDescent="0.25">
      <c r="M167">
        <f>LEN('SCOTLAND '!D162)-LEN(SUBSTITUTE('SCOTLAND '!D162," ",""))</f>
        <v>7</v>
      </c>
    </row>
    <row r="168" spans="13:13" x14ac:dyDescent="0.25">
      <c r="M168">
        <f>LEN('SCOTLAND '!D163)-LEN(SUBSTITUTE('SCOTLAND '!D163," ",""))</f>
        <v>11</v>
      </c>
    </row>
    <row r="169" spans="13:13" x14ac:dyDescent="0.25">
      <c r="M169">
        <f>LEN('SCOTLAND '!D164)-LEN(SUBSTITUTE('SCOTLAND '!D164," ",""))</f>
        <v>6</v>
      </c>
    </row>
    <row r="170" spans="13:13" x14ac:dyDescent="0.25">
      <c r="M170">
        <f>LEN('SCOTLAND '!D165)-LEN(SUBSTITUTE('SCOTLAND '!D165," ",""))</f>
        <v>1</v>
      </c>
    </row>
    <row r="171" spans="13:13" x14ac:dyDescent="0.25">
      <c r="M171">
        <f>LEN('SCOTLAND '!D166)-LEN(SUBSTITUTE('SCOTLAND '!D166," ",""))</f>
        <v>8</v>
      </c>
    </row>
    <row r="172" spans="13:13" x14ac:dyDescent="0.25">
      <c r="M172">
        <f>LEN('SCOTLAND '!D167)-LEN(SUBSTITUTE('SCOTLAND '!D167," ",""))</f>
        <v>5</v>
      </c>
    </row>
    <row r="173" spans="13:13" x14ac:dyDescent="0.25">
      <c r="M173">
        <f>LEN('SCOTLAND '!D168)-LEN(SUBSTITUTE('SCOTLAND '!D168," ",""))</f>
        <v>7</v>
      </c>
    </row>
    <row r="174" spans="13:13" x14ac:dyDescent="0.25">
      <c r="M174">
        <f>LEN('SCOTLAND '!D169)-LEN(SUBSTITUTE('SCOTLAND '!D169," ",""))</f>
        <v>7</v>
      </c>
    </row>
    <row r="175" spans="13:13" x14ac:dyDescent="0.25">
      <c r="M175">
        <f>LEN('SCOTLAND '!D170)-LEN(SUBSTITUTE('SCOTLAND '!D170," ",""))</f>
        <v>2</v>
      </c>
    </row>
    <row r="176" spans="13:13" x14ac:dyDescent="0.25">
      <c r="M176">
        <f>LEN('SCOTLAND '!D171)-LEN(SUBSTITUTE('SCOTLAND '!D171," ",""))</f>
        <v>1</v>
      </c>
    </row>
    <row r="177" spans="13:13" x14ac:dyDescent="0.25">
      <c r="M177">
        <f>LEN('SCOTLAND '!D172)-LEN(SUBSTITUTE('SCOTLAND '!D172," ",""))</f>
        <v>2</v>
      </c>
    </row>
    <row r="178" spans="13:13" x14ac:dyDescent="0.25">
      <c r="M178">
        <f>LEN('SCOTLAND '!D173)-LEN(SUBSTITUTE('SCOTLAND '!D173," ",""))</f>
        <v>0</v>
      </c>
    </row>
    <row r="179" spans="13:13" x14ac:dyDescent="0.25">
      <c r="M179">
        <f>LEN('SCOTLAND '!D174)-LEN(SUBSTITUTE('SCOTLAND '!D174," ",""))</f>
        <v>2</v>
      </c>
    </row>
    <row r="180" spans="13:13" x14ac:dyDescent="0.25">
      <c r="M180">
        <f>LEN('SCOTLAND '!D175)-LEN(SUBSTITUTE('SCOTLAND '!D175," ",""))</f>
        <v>0</v>
      </c>
    </row>
    <row r="181" spans="13:13" x14ac:dyDescent="0.25">
      <c r="M181">
        <f>LEN('SCOTLAND '!D176)-LEN(SUBSTITUTE('SCOTLAND '!D176," ",""))</f>
        <v>2</v>
      </c>
    </row>
    <row r="182" spans="13:13" x14ac:dyDescent="0.25">
      <c r="M182">
        <f>LEN('SCOTLAND '!D177)-LEN(SUBSTITUTE('SCOTLAND '!D177," ",""))</f>
        <v>2</v>
      </c>
    </row>
    <row r="183" spans="13:13" x14ac:dyDescent="0.25">
      <c r="M183">
        <f>LEN('SCOTLAND '!D178)-LEN(SUBSTITUTE('SCOTLAND '!D178," ",""))</f>
        <v>4</v>
      </c>
    </row>
    <row r="184" spans="13:13" x14ac:dyDescent="0.25">
      <c r="M184">
        <f>LEN('SCOTLAND '!D179)-LEN(SUBSTITUTE('SCOTLAND '!D179," ",""))</f>
        <v>0</v>
      </c>
    </row>
    <row r="185" spans="13:13" x14ac:dyDescent="0.25">
      <c r="M185">
        <f>LEN('SCOTLAND '!D180)-LEN(SUBSTITUTE('SCOTLAND '!D180," ",""))</f>
        <v>2</v>
      </c>
    </row>
    <row r="186" spans="13:13" x14ac:dyDescent="0.25">
      <c r="M186">
        <f>LEN('SCOTLAND '!D181)-LEN(SUBSTITUTE('SCOTLAND '!D181," ",""))</f>
        <v>0</v>
      </c>
    </row>
    <row r="187" spans="13:13" x14ac:dyDescent="0.25">
      <c r="M187">
        <f>LEN('SCOTLAND '!D182)-LEN(SUBSTITUTE('SCOTLAND '!D182," ",""))</f>
        <v>6</v>
      </c>
    </row>
    <row r="188" spans="13:13" x14ac:dyDescent="0.25">
      <c r="M188">
        <f>LEN('SCOTLAND '!D183)-LEN(SUBSTITUTE('SCOTLAND '!D183," ",""))</f>
        <v>0</v>
      </c>
    </row>
    <row r="189" spans="13:13" x14ac:dyDescent="0.25">
      <c r="M189">
        <f>LEN('SCOTLAND '!D184)-LEN(SUBSTITUTE('SCOTLAND '!D184," ",""))</f>
        <v>3</v>
      </c>
    </row>
    <row r="190" spans="13:13" x14ac:dyDescent="0.25">
      <c r="M190">
        <f>LEN('SCOTLAND '!D185)-LEN(SUBSTITUTE('SCOTLAND '!D185," ",""))</f>
        <v>1</v>
      </c>
    </row>
    <row r="191" spans="13:13" x14ac:dyDescent="0.25">
      <c r="M191">
        <f>LEN('SCOTLAND '!D186)-LEN(SUBSTITUTE('SCOTLAND '!D186," ",""))</f>
        <v>5</v>
      </c>
    </row>
    <row r="192" spans="13:13" x14ac:dyDescent="0.25">
      <c r="M192">
        <f>LEN('SCOTLAND '!D187)-LEN(SUBSTITUTE('SCOTLAND '!D187," ",""))</f>
        <v>1</v>
      </c>
    </row>
    <row r="193" spans="13:13" x14ac:dyDescent="0.25">
      <c r="M193">
        <f>LEN('SCOTLAND '!D188)-LEN(SUBSTITUTE('SCOTLAND '!D188," ",""))</f>
        <v>2</v>
      </c>
    </row>
    <row r="194" spans="13:13" x14ac:dyDescent="0.25">
      <c r="M194">
        <f>LEN('SCOTLAND '!D189)-LEN(SUBSTITUTE('SCOTLAND '!D189," ",""))</f>
        <v>3</v>
      </c>
    </row>
    <row r="195" spans="13:13" x14ac:dyDescent="0.25">
      <c r="M195">
        <f>LEN('SCOTLAND '!D190)-LEN(SUBSTITUTE('SCOTLAND '!D190," ",""))</f>
        <v>5</v>
      </c>
    </row>
    <row r="196" spans="13:13" x14ac:dyDescent="0.25">
      <c r="M196">
        <f>LEN('SCOTLAND '!D191)-LEN(SUBSTITUTE('SCOTLAND '!D191," ",""))</f>
        <v>0</v>
      </c>
    </row>
    <row r="197" spans="13:13" x14ac:dyDescent="0.25">
      <c r="M197">
        <f>LEN('SCOTLAND '!D192)-LEN(SUBSTITUTE('SCOTLAND '!D192," ",""))</f>
        <v>7</v>
      </c>
    </row>
    <row r="198" spans="13:13" x14ac:dyDescent="0.25">
      <c r="M198">
        <f>LEN('SCOTLAND '!D193)-LEN(SUBSTITUTE('SCOTLAND '!D193," ",""))</f>
        <v>7</v>
      </c>
    </row>
    <row r="199" spans="13:13" x14ac:dyDescent="0.25">
      <c r="M199">
        <f>LEN('SCOTLAND '!D194)-LEN(SUBSTITUTE('SCOTLAND '!D194," ",""))</f>
        <v>6</v>
      </c>
    </row>
    <row r="200" spans="13:13" x14ac:dyDescent="0.25">
      <c r="M200">
        <f>LEN('SCOTLAND '!D195)-LEN(SUBSTITUTE('SCOTLAND '!D195," ",""))</f>
        <v>0</v>
      </c>
    </row>
    <row r="201" spans="13:13" x14ac:dyDescent="0.25">
      <c r="M201">
        <f>LEN('SCOTLAND '!D196)-LEN(SUBSTITUTE('SCOTLAND '!D196," ",""))</f>
        <v>1</v>
      </c>
    </row>
    <row r="202" spans="13:13" x14ac:dyDescent="0.25">
      <c r="M202">
        <f>LEN('SCOTLAND '!D197)-LEN(SUBSTITUTE('SCOTLAND '!D197," ",""))</f>
        <v>9</v>
      </c>
    </row>
    <row r="203" spans="13:13" x14ac:dyDescent="0.25">
      <c r="M203">
        <f>LEN('SCOTLAND '!D198)-LEN(SUBSTITUTE('SCOTLAND '!D198," ",""))</f>
        <v>1</v>
      </c>
    </row>
    <row r="204" spans="13:13" x14ac:dyDescent="0.25">
      <c r="M204">
        <f>LEN('SCOTLAND '!D199)-LEN(SUBSTITUTE('SCOTLAND '!D199," ",""))</f>
        <v>6</v>
      </c>
    </row>
    <row r="205" spans="13:13" x14ac:dyDescent="0.25">
      <c r="M205">
        <f>LEN('SCOTLAND '!D200)-LEN(SUBSTITUTE('SCOTLAND '!D200," ",""))</f>
        <v>4</v>
      </c>
    </row>
    <row r="206" spans="13:13" x14ac:dyDescent="0.25">
      <c r="M206">
        <f>LEN('SCOTLAND '!D201)-LEN(SUBSTITUTE('SCOTLAND '!D201," ",""))</f>
        <v>10</v>
      </c>
    </row>
    <row r="207" spans="13:13" x14ac:dyDescent="0.25">
      <c r="M207">
        <f>LEN('SCOTLAND '!D202)-LEN(SUBSTITUTE('SCOTLAND '!D202," ",""))</f>
        <v>1</v>
      </c>
    </row>
    <row r="208" spans="13:13" x14ac:dyDescent="0.25">
      <c r="M208">
        <f>LEN('SCOTLAND '!D203)-LEN(SUBSTITUTE('SCOTLAND '!D203," ",""))</f>
        <v>6</v>
      </c>
    </row>
    <row r="209" spans="13:13" x14ac:dyDescent="0.25">
      <c r="M209">
        <f>LEN('SCOTLAND '!D204)-LEN(SUBSTITUTE('SCOTLAND '!D204," ",""))</f>
        <v>1</v>
      </c>
    </row>
    <row r="210" spans="13:13" x14ac:dyDescent="0.25">
      <c r="M210">
        <f>LEN('SCOTLAND '!D205)-LEN(SUBSTITUTE('SCOTLAND '!D205," ",""))</f>
        <v>5</v>
      </c>
    </row>
    <row r="211" spans="13:13" x14ac:dyDescent="0.25">
      <c r="M211">
        <f>LEN('SCOTLAND '!D206)-LEN(SUBSTITUTE('SCOTLAND '!D206," ",""))</f>
        <v>0</v>
      </c>
    </row>
    <row r="212" spans="13:13" x14ac:dyDescent="0.25">
      <c r="M212">
        <f>LEN('SCOTLAND '!D207)-LEN(SUBSTITUTE('SCOTLAND '!D207," ",""))</f>
        <v>4</v>
      </c>
    </row>
    <row r="213" spans="13:13" x14ac:dyDescent="0.25">
      <c r="M213">
        <f>LEN('SCOTLAND '!D208)-LEN(SUBSTITUTE('SCOTLAND '!D208," ",""))</f>
        <v>1</v>
      </c>
    </row>
    <row r="214" spans="13:13" x14ac:dyDescent="0.25">
      <c r="M214">
        <f>LEN('SCOTLAND '!D209)-LEN(SUBSTITUTE('SCOTLAND '!D209," ",""))</f>
        <v>4</v>
      </c>
    </row>
    <row r="215" spans="13:13" x14ac:dyDescent="0.25">
      <c r="M215">
        <f>LEN('SCOTLAND '!D210)-LEN(SUBSTITUTE('SCOTLAND '!D210," ",""))</f>
        <v>1</v>
      </c>
    </row>
    <row r="216" spans="13:13" x14ac:dyDescent="0.25">
      <c r="M216">
        <f>LEN('SCOTLAND '!D211)-LEN(SUBSTITUTE('SCOTLAND '!D211," ",""))</f>
        <v>5</v>
      </c>
    </row>
    <row r="217" spans="13:13" x14ac:dyDescent="0.25">
      <c r="M217">
        <f>LEN('SCOTLAND '!D212)-LEN(SUBSTITUTE('SCOTLAND '!D212," ",""))</f>
        <v>0</v>
      </c>
    </row>
    <row r="218" spans="13:13" x14ac:dyDescent="0.25">
      <c r="M218">
        <f>LEN('SCOTLAND '!D213)-LEN(SUBSTITUTE('SCOTLAND '!D213," ",""))</f>
        <v>5</v>
      </c>
    </row>
    <row r="219" spans="13:13" x14ac:dyDescent="0.25">
      <c r="M219">
        <f>LEN('SCOTLAND '!D214)-LEN(SUBSTITUTE('SCOTLAND '!D214," ",""))</f>
        <v>1</v>
      </c>
    </row>
    <row r="220" spans="13:13" x14ac:dyDescent="0.25">
      <c r="M220">
        <f>LEN('SCOTLAND '!D215)-LEN(SUBSTITUTE('SCOTLAND '!D215," ",""))</f>
        <v>7</v>
      </c>
    </row>
    <row r="221" spans="13:13" x14ac:dyDescent="0.25">
      <c r="M221">
        <f>LEN('SCOTLAND '!D216)-LEN(SUBSTITUTE('SCOTLAND '!D216," ",""))</f>
        <v>11</v>
      </c>
    </row>
    <row r="222" spans="13:13" x14ac:dyDescent="0.25">
      <c r="M222">
        <f>LEN('SCOTLAND '!D217)-LEN(SUBSTITUTE('SCOTLAND '!D217," ",""))</f>
        <v>7</v>
      </c>
    </row>
    <row r="223" spans="13:13" x14ac:dyDescent="0.25">
      <c r="M223">
        <f>LEN('SCOTLAND '!D218)-LEN(SUBSTITUTE('SCOTLAND '!D218," ",""))</f>
        <v>5</v>
      </c>
    </row>
    <row r="224" spans="13:13" x14ac:dyDescent="0.25">
      <c r="M224">
        <f>LEN('SCOTLAND '!D219)-LEN(SUBSTITUTE('SCOTLAND '!D219," ",""))</f>
        <v>5</v>
      </c>
    </row>
    <row r="225" spans="13:13" x14ac:dyDescent="0.25">
      <c r="M225">
        <f>LEN('SCOTLAND '!D220)-LEN(SUBSTITUTE('SCOTLAND '!D220," ",""))</f>
        <v>11</v>
      </c>
    </row>
    <row r="226" spans="13:13" x14ac:dyDescent="0.25">
      <c r="M226">
        <f>LEN('SCOTLAND '!D221)-LEN(SUBSTITUTE('SCOTLAND '!D221," ",""))</f>
        <v>1</v>
      </c>
    </row>
    <row r="227" spans="13:13" x14ac:dyDescent="0.25">
      <c r="M227">
        <f>LEN('SCOTLAND '!D222)-LEN(SUBSTITUTE('SCOTLAND '!D222," ",""))</f>
        <v>9</v>
      </c>
    </row>
    <row r="228" spans="13:13" x14ac:dyDescent="0.25">
      <c r="M228">
        <f>LEN('SCOTLAND '!D223)-LEN(SUBSTITUTE('SCOTLAND '!D223," ",""))</f>
        <v>0</v>
      </c>
    </row>
    <row r="229" spans="13:13" x14ac:dyDescent="0.25">
      <c r="M229">
        <f>LEN('SCOTLAND '!D224)-LEN(SUBSTITUTE('SCOTLAND '!D224," ",""))</f>
        <v>5</v>
      </c>
    </row>
    <row r="230" spans="13:13" x14ac:dyDescent="0.25">
      <c r="M230">
        <f>LEN('SCOTLAND '!D225)-LEN(SUBSTITUTE('SCOTLAND '!D225," ",""))</f>
        <v>1</v>
      </c>
    </row>
    <row r="231" spans="13:13" x14ac:dyDescent="0.25">
      <c r="M231">
        <f>LEN('SCOTLAND '!D226)-LEN(SUBSTITUTE('SCOTLAND '!D226," ",""))</f>
        <v>7</v>
      </c>
    </row>
    <row r="232" spans="13:13" x14ac:dyDescent="0.25">
      <c r="M232">
        <f>LEN('SCOTLAND '!D227)-LEN(SUBSTITUTE('SCOTLAND '!D227," ",""))</f>
        <v>1</v>
      </c>
    </row>
    <row r="233" spans="13:13" x14ac:dyDescent="0.25">
      <c r="M233">
        <f>LEN('SCOTLAND '!D228)-LEN(SUBSTITUTE('SCOTLAND '!D228," ",""))</f>
        <v>3</v>
      </c>
    </row>
    <row r="234" spans="13:13" x14ac:dyDescent="0.25">
      <c r="M234">
        <f>LEN('SCOTLAND '!D229)-LEN(SUBSTITUTE('SCOTLAND '!D229," ",""))</f>
        <v>1</v>
      </c>
    </row>
    <row r="235" spans="13:13" x14ac:dyDescent="0.25">
      <c r="M235">
        <f>LEN('SCOTLAND '!D230)-LEN(SUBSTITUTE('SCOTLAND '!D230," ",""))</f>
        <v>2</v>
      </c>
    </row>
    <row r="236" spans="13:13" x14ac:dyDescent="0.25">
      <c r="M236">
        <f>LEN('SCOTLAND '!D231)-LEN(SUBSTITUTE('SCOTLAND '!D231," ",""))</f>
        <v>3</v>
      </c>
    </row>
    <row r="237" spans="13:13" x14ac:dyDescent="0.25">
      <c r="M237">
        <f>LEN('SCOTLAND '!D232)-LEN(SUBSTITUTE('SCOTLAND '!D232," ",""))</f>
        <v>32</v>
      </c>
    </row>
    <row r="238" spans="13:13" x14ac:dyDescent="0.25">
      <c r="M238">
        <f>LEN('SCOTLAND '!D233)-LEN(SUBSTITUTE('SCOTLAND '!D233," ",""))</f>
        <v>1</v>
      </c>
    </row>
    <row r="239" spans="13:13" x14ac:dyDescent="0.25">
      <c r="M239">
        <f>LEN('SCOTLAND '!D234)-LEN(SUBSTITUTE('SCOTLAND '!D234," ",""))</f>
        <v>23</v>
      </c>
    </row>
    <row r="240" spans="13:13" x14ac:dyDescent="0.25">
      <c r="M240">
        <f>LEN('SCOTLAND '!D235)-LEN(SUBSTITUTE('SCOTLAND '!D235," ",""))</f>
        <v>54</v>
      </c>
    </row>
    <row r="241" spans="13:13" x14ac:dyDescent="0.25">
      <c r="M241">
        <f>LEN('SCOTLAND '!D236)-LEN(SUBSTITUTE('SCOTLAND '!D236," ",""))</f>
        <v>9</v>
      </c>
    </row>
    <row r="242" spans="13:13" x14ac:dyDescent="0.25">
      <c r="M242">
        <f>LEN('SCOTLAND '!D237)-LEN(SUBSTITUTE('SCOTLAND '!D237," ",""))</f>
        <v>10</v>
      </c>
    </row>
    <row r="243" spans="13:13" x14ac:dyDescent="0.25">
      <c r="M243">
        <f>LEN('SCOTLAND '!D238)-LEN(SUBSTITUTE('SCOTLAND '!D238," ",""))</f>
        <v>4</v>
      </c>
    </row>
    <row r="244" spans="13:13" x14ac:dyDescent="0.25">
      <c r="M244">
        <f>LEN('SCOTLAND '!D239)-LEN(SUBSTITUTE('SCOTLAND '!D239," ",""))</f>
        <v>10</v>
      </c>
    </row>
    <row r="245" spans="13:13" x14ac:dyDescent="0.25">
      <c r="M245">
        <f>LEN('SCOTLAND '!D240)-LEN(SUBSTITUTE('SCOTLAND '!D240," ",""))</f>
        <v>11</v>
      </c>
    </row>
    <row r="246" spans="13:13" x14ac:dyDescent="0.25">
      <c r="M246">
        <f>LEN('SCOTLAND '!D241)-LEN(SUBSTITUTE('SCOTLAND '!D241," ",""))</f>
        <v>4</v>
      </c>
    </row>
    <row r="247" spans="13:13" x14ac:dyDescent="0.25">
      <c r="M247">
        <f>LEN('SCOTLAND '!D242)-LEN(SUBSTITUTE('SCOTLAND '!D242," ",""))</f>
        <v>12</v>
      </c>
    </row>
    <row r="248" spans="13:13" x14ac:dyDescent="0.25">
      <c r="M248">
        <f>LEN('SCOTLAND '!D243)-LEN(SUBSTITUTE('SCOTLAND '!D243," ",""))</f>
        <v>11</v>
      </c>
    </row>
    <row r="249" spans="13:13" x14ac:dyDescent="0.25">
      <c r="M249">
        <f>LEN('SCOTLAND '!D244)-LEN(SUBSTITUTE('SCOTLAND '!D244," ",""))</f>
        <v>7</v>
      </c>
    </row>
    <row r="250" spans="13:13" x14ac:dyDescent="0.25">
      <c r="M250">
        <f>LEN('SCOTLAND '!D245)-LEN(SUBSTITUTE('SCOTLAND '!D245," ",""))</f>
        <v>14</v>
      </c>
    </row>
    <row r="251" spans="13:13" x14ac:dyDescent="0.25">
      <c r="M251">
        <f>LEN('SCOTLAND '!D246)-LEN(SUBSTITUTE('SCOTLAND '!D246," ",""))</f>
        <v>9</v>
      </c>
    </row>
    <row r="252" spans="13:13" x14ac:dyDescent="0.25">
      <c r="M252">
        <f>LEN('SCOTLAND '!D247)-LEN(SUBSTITUTE('SCOTLAND '!D247," ",""))</f>
        <v>0</v>
      </c>
    </row>
    <row r="253" spans="13:13" x14ac:dyDescent="0.25">
      <c r="M253">
        <f>LEN('SCOTLAND '!D248)-LEN(SUBSTITUTE('SCOTLAND '!D248," ",""))</f>
        <v>11</v>
      </c>
    </row>
    <row r="254" spans="13:13" x14ac:dyDescent="0.25">
      <c r="M254">
        <f>LEN('SCOTLAND '!D249)-LEN(SUBSTITUTE('SCOTLAND '!D249," ",""))</f>
        <v>10</v>
      </c>
    </row>
    <row r="255" spans="13:13" x14ac:dyDescent="0.25">
      <c r="M255">
        <f>LEN('SCOTLAND '!D250)-LEN(SUBSTITUTE('SCOTLAND '!D250," ",""))</f>
        <v>3</v>
      </c>
    </row>
    <row r="256" spans="13:13" x14ac:dyDescent="0.25">
      <c r="M256">
        <f>LEN('SCOTLAND '!D251)-LEN(SUBSTITUTE('SCOTLAND '!D251," ",""))</f>
        <v>10</v>
      </c>
    </row>
    <row r="257" spans="13:13" x14ac:dyDescent="0.25">
      <c r="M257">
        <f>LEN('SCOTLAND '!D252)-LEN(SUBSTITUTE('SCOTLAND '!D252," ",""))</f>
        <v>6</v>
      </c>
    </row>
    <row r="258" spans="13:13" x14ac:dyDescent="0.25">
      <c r="M258">
        <f>LEN('SCOTLAND '!D253)-LEN(SUBSTITUTE('SCOTLAND '!D253," ",""))</f>
        <v>4</v>
      </c>
    </row>
    <row r="259" spans="13:13" x14ac:dyDescent="0.25">
      <c r="M259">
        <f>LEN('SCOTLAND '!D254)-LEN(SUBSTITUTE('SCOTLAND '!D254," ",""))</f>
        <v>1</v>
      </c>
    </row>
    <row r="260" spans="13:13" x14ac:dyDescent="0.25">
      <c r="M260">
        <f>LEN('SCOTLAND '!D255)-LEN(SUBSTITUTE('SCOTLAND '!D255," ",""))</f>
        <v>16</v>
      </c>
    </row>
    <row r="261" spans="13:13" x14ac:dyDescent="0.25">
      <c r="M261">
        <f>LEN('SCOTLAND '!D256)-LEN(SUBSTITUTE('SCOTLAND '!D256," ",""))</f>
        <v>11</v>
      </c>
    </row>
    <row r="262" spans="13:13" x14ac:dyDescent="0.25">
      <c r="M262">
        <f>LEN('SCOTLAND '!D257)-LEN(SUBSTITUTE('SCOTLAND '!D257," ",""))</f>
        <v>8</v>
      </c>
    </row>
    <row r="263" spans="13:13" x14ac:dyDescent="0.25">
      <c r="M263">
        <f>LEN('SCOTLAND '!D258)-LEN(SUBSTITUTE('SCOTLAND '!D258," ",""))</f>
        <v>53</v>
      </c>
    </row>
    <row r="264" spans="13:13" x14ac:dyDescent="0.25">
      <c r="M264">
        <f>LEN('SCOTLAND '!D259)-LEN(SUBSTITUTE('SCOTLAND '!D259," ",""))</f>
        <v>9</v>
      </c>
    </row>
    <row r="265" spans="13:13" x14ac:dyDescent="0.25">
      <c r="M265">
        <f>LEN('SCOTLAND '!D260)-LEN(SUBSTITUTE('SCOTLAND '!D260," ",""))</f>
        <v>18</v>
      </c>
    </row>
    <row r="266" spans="13:13" x14ac:dyDescent="0.25">
      <c r="M266">
        <f>LEN('SCOTLAND '!D261)-LEN(SUBSTITUTE('SCOTLAND '!D261," ",""))</f>
        <v>5</v>
      </c>
    </row>
    <row r="267" spans="13:13" x14ac:dyDescent="0.25">
      <c r="M267">
        <f>LEN('SCOTLAND '!D262)-LEN(SUBSTITUTE('SCOTLAND '!D262," ",""))</f>
        <v>131</v>
      </c>
    </row>
    <row r="268" spans="13:13" x14ac:dyDescent="0.25">
      <c r="M268">
        <f>LEN('SCOTLAND '!D263)-LEN(SUBSTITUTE('SCOTLAND '!D263," ",""))</f>
        <v>4</v>
      </c>
    </row>
    <row r="269" spans="13:13" x14ac:dyDescent="0.25">
      <c r="M269">
        <f>LEN('SCOTLAND '!D264)-LEN(SUBSTITUTE('SCOTLAND '!D264," ",""))</f>
        <v>10</v>
      </c>
    </row>
    <row r="270" spans="13:13" x14ac:dyDescent="0.25">
      <c r="M270">
        <f>LEN('SCOTLAND '!D265)-LEN(SUBSTITUTE('SCOTLAND '!D265," ",""))</f>
        <v>35</v>
      </c>
    </row>
    <row r="271" spans="13:13" x14ac:dyDescent="0.25">
      <c r="M271">
        <f>LEN('SCOTLAND '!D266)-LEN(SUBSTITUTE('SCOTLAND '!D266," ",""))</f>
        <v>2</v>
      </c>
    </row>
    <row r="272" spans="13:13" x14ac:dyDescent="0.25">
      <c r="M272">
        <f>LEN('SCOTLAND '!D267)-LEN(SUBSTITUTE('SCOTLAND '!D267," ",""))</f>
        <v>29</v>
      </c>
    </row>
    <row r="273" spans="13:13" x14ac:dyDescent="0.25">
      <c r="M273">
        <f>LEN('SCOTLAND '!D268)-LEN(SUBSTITUTE('SCOTLAND '!D268," ",""))</f>
        <v>20</v>
      </c>
    </row>
    <row r="274" spans="13:13" x14ac:dyDescent="0.25">
      <c r="M274">
        <f>LEN('SCOTLAND '!D269)-LEN(SUBSTITUTE('SCOTLAND '!D269," ",""))</f>
        <v>6</v>
      </c>
    </row>
    <row r="275" spans="13:13" x14ac:dyDescent="0.25">
      <c r="M275">
        <f>LEN('SCOTLAND '!D270)-LEN(SUBSTITUTE('SCOTLAND '!D270," ",""))</f>
        <v>28</v>
      </c>
    </row>
    <row r="276" spans="13:13" x14ac:dyDescent="0.25">
      <c r="M276">
        <f>LEN('SCOTLAND '!D271)-LEN(SUBSTITUTE('SCOTLAND '!D271," ",""))</f>
        <v>6</v>
      </c>
    </row>
    <row r="277" spans="13:13" x14ac:dyDescent="0.25">
      <c r="M277">
        <f>LEN('SCOTLAND '!D272)-LEN(SUBSTITUTE('SCOTLAND '!D272," ",""))</f>
        <v>5</v>
      </c>
    </row>
    <row r="278" spans="13:13" x14ac:dyDescent="0.25">
      <c r="M278">
        <f>LEN('SCOTLAND '!D273)-LEN(SUBSTITUTE('SCOTLAND '!D273," ",""))</f>
        <v>2</v>
      </c>
    </row>
    <row r="279" spans="13:13" x14ac:dyDescent="0.25">
      <c r="M279">
        <f>LEN('SCOTLAND '!D274)-LEN(SUBSTITUTE('SCOTLAND '!D274," ",""))</f>
        <v>12</v>
      </c>
    </row>
    <row r="280" spans="13:13" x14ac:dyDescent="0.25">
      <c r="M280">
        <f>LEN('SCOTLAND '!D275)-LEN(SUBSTITUTE('SCOTLAND '!D275," ",""))</f>
        <v>3</v>
      </c>
    </row>
    <row r="281" spans="13:13" x14ac:dyDescent="0.25">
      <c r="M281">
        <f>LEN('SCOTLAND '!D276)-LEN(SUBSTITUTE('SCOTLAND '!D276," ",""))</f>
        <v>1</v>
      </c>
    </row>
    <row r="282" spans="13:13" x14ac:dyDescent="0.25">
      <c r="M282">
        <f>LEN('SCOTLAND '!D277)-LEN(SUBSTITUTE('SCOTLAND '!D277," ",""))</f>
        <v>9</v>
      </c>
    </row>
    <row r="283" spans="13:13" x14ac:dyDescent="0.25">
      <c r="M283">
        <f>LEN('SCOTLAND '!D278)-LEN(SUBSTITUTE('SCOTLAND '!D278," ",""))</f>
        <v>18</v>
      </c>
    </row>
    <row r="284" spans="13:13" x14ac:dyDescent="0.25">
      <c r="M284">
        <f>LEN('SCOTLAND '!D279)-LEN(SUBSTITUTE('SCOTLAND '!D279," ",""))</f>
        <v>14</v>
      </c>
    </row>
    <row r="285" spans="13:13" x14ac:dyDescent="0.25">
      <c r="M285">
        <f>LEN('SCOTLAND '!D280)-LEN(SUBSTITUTE('SCOTLAND '!D280," ",""))</f>
        <v>4</v>
      </c>
    </row>
    <row r="286" spans="13:13" x14ac:dyDescent="0.25">
      <c r="M286">
        <f>LEN('SCOTLAND '!D281)-LEN(SUBSTITUTE('SCOTLAND '!D281," ",""))</f>
        <v>3</v>
      </c>
    </row>
    <row r="287" spans="13:13" x14ac:dyDescent="0.25">
      <c r="M287">
        <f>LEN('SCOTLAND '!D282)-LEN(SUBSTITUTE('SCOTLAND '!D282," ",""))</f>
        <v>27</v>
      </c>
    </row>
    <row r="288" spans="13:13" x14ac:dyDescent="0.25">
      <c r="M288">
        <f>LEN('SCOTLAND '!D283)-LEN(SUBSTITUTE('SCOTLAND '!D283," ",""))</f>
        <v>11</v>
      </c>
    </row>
    <row r="289" spans="13:13" x14ac:dyDescent="0.25">
      <c r="M289">
        <f>LEN('SCOTLAND '!D284)-LEN(SUBSTITUTE('SCOTLAND '!D284," ",""))</f>
        <v>2</v>
      </c>
    </row>
    <row r="290" spans="13:13" x14ac:dyDescent="0.25">
      <c r="M290">
        <f>LEN('SCOTLAND '!D285)-LEN(SUBSTITUTE('SCOTLAND '!D285," ",""))</f>
        <v>22</v>
      </c>
    </row>
    <row r="291" spans="13:13" x14ac:dyDescent="0.25">
      <c r="M291">
        <f>LEN('SCOTLAND '!D286)-LEN(SUBSTITUTE('SCOTLAND '!D286," ",""))</f>
        <v>4</v>
      </c>
    </row>
    <row r="292" spans="13:13" x14ac:dyDescent="0.25">
      <c r="M292">
        <f>LEN('SCOTLAND '!D287)-LEN(SUBSTITUTE('SCOTLAND '!D287," ",""))</f>
        <v>6</v>
      </c>
    </row>
    <row r="293" spans="13:13" x14ac:dyDescent="0.25">
      <c r="M293">
        <f>LEN('SCOTLAND '!D288)-LEN(SUBSTITUTE('SCOTLAND '!D288," ",""))</f>
        <v>9</v>
      </c>
    </row>
    <row r="294" spans="13:13" x14ac:dyDescent="0.25">
      <c r="M294">
        <f>LEN('SCOTLAND '!D289)-LEN(SUBSTITUTE('SCOTLAND '!D289," ",""))</f>
        <v>8</v>
      </c>
    </row>
    <row r="295" spans="13:13" x14ac:dyDescent="0.25">
      <c r="M295">
        <f>LEN('SCOTLAND '!D290)-LEN(SUBSTITUTE('SCOTLAND '!D290," ",""))</f>
        <v>5</v>
      </c>
    </row>
    <row r="296" spans="13:13" x14ac:dyDescent="0.25">
      <c r="M296">
        <f>LEN('SCOTLAND '!D291)-LEN(SUBSTITUTE('SCOTLAND '!D291," ",""))</f>
        <v>11</v>
      </c>
    </row>
    <row r="297" spans="13:13" x14ac:dyDescent="0.25">
      <c r="M297">
        <f>LEN('SCOTLAND '!D292)-LEN(SUBSTITUTE('SCOTLAND '!D292," ",""))</f>
        <v>2</v>
      </c>
    </row>
    <row r="298" spans="13:13" x14ac:dyDescent="0.25">
      <c r="M298">
        <f>LEN('SCOTLAND '!D293)-LEN(SUBSTITUTE('SCOTLAND '!D293," ",""))</f>
        <v>35</v>
      </c>
    </row>
    <row r="299" spans="13:13" x14ac:dyDescent="0.25">
      <c r="M299">
        <f>LEN('SCOTLAND '!D294)-LEN(SUBSTITUTE('SCOTLAND '!D294," ",""))</f>
        <v>6</v>
      </c>
    </row>
    <row r="300" spans="13:13" x14ac:dyDescent="0.25">
      <c r="M300">
        <f>LEN('SCOTLAND '!D295)-LEN(SUBSTITUTE('SCOTLAND '!D295," ",""))</f>
        <v>7</v>
      </c>
    </row>
    <row r="301" spans="13:13" x14ac:dyDescent="0.25">
      <c r="M301">
        <f>LEN('SCOTLAND '!D296)-LEN(SUBSTITUTE('SCOTLAND '!D296," ",""))</f>
        <v>9</v>
      </c>
    </row>
    <row r="302" spans="13:13" x14ac:dyDescent="0.25">
      <c r="M302">
        <f>LEN('SCOTLAND '!D297)-LEN(SUBSTITUTE('SCOTLAND '!D297," ",""))</f>
        <v>22</v>
      </c>
    </row>
    <row r="303" spans="13:13" x14ac:dyDescent="0.25">
      <c r="M303">
        <f>LEN('SCOTLAND '!D298)-LEN(SUBSTITUTE('SCOTLAND '!D298," ",""))</f>
        <v>14</v>
      </c>
    </row>
    <row r="304" spans="13:13" x14ac:dyDescent="0.25">
      <c r="M304">
        <f>LEN('SCOTLAND '!D299)-LEN(SUBSTITUTE('SCOTLAND '!D299," ",""))</f>
        <v>1</v>
      </c>
    </row>
    <row r="305" spans="13:13" x14ac:dyDescent="0.25">
      <c r="M305">
        <f>LEN('SCOTLAND '!D300)-LEN(SUBSTITUTE('SCOTLAND '!D300," ",""))</f>
        <v>7</v>
      </c>
    </row>
    <row r="306" spans="13:13" x14ac:dyDescent="0.25">
      <c r="M306">
        <f>LEN('SCOTLAND '!D301)-LEN(SUBSTITUTE('SCOTLAND '!D301," ",""))</f>
        <v>1</v>
      </c>
    </row>
    <row r="307" spans="13:13" x14ac:dyDescent="0.25">
      <c r="M307">
        <f>LEN('SCOTLAND '!D302)-LEN(SUBSTITUTE('SCOTLAND '!D302," ",""))</f>
        <v>7</v>
      </c>
    </row>
    <row r="308" spans="13:13" x14ac:dyDescent="0.25">
      <c r="M308">
        <f>LEN('SCOTLAND '!D303)-LEN(SUBSTITUTE('SCOTLAND '!D303," ",""))</f>
        <v>11</v>
      </c>
    </row>
    <row r="309" spans="13:13" x14ac:dyDescent="0.25">
      <c r="M309">
        <f>LEN('SCOTLAND '!D304)-LEN(SUBSTITUTE('SCOTLAND '!D304," ",""))</f>
        <v>3</v>
      </c>
    </row>
    <row r="310" spans="13:13" x14ac:dyDescent="0.25">
      <c r="M310">
        <f>LEN('SCOTLAND '!D305)-LEN(SUBSTITUTE('SCOTLAND '!D305," ",""))</f>
        <v>6</v>
      </c>
    </row>
    <row r="311" spans="13:13" x14ac:dyDescent="0.25">
      <c r="M311">
        <f>LEN('SCOTLAND '!D306)-LEN(SUBSTITUTE('SCOTLAND '!D306," ",""))</f>
        <v>28</v>
      </c>
    </row>
    <row r="312" spans="13:13" x14ac:dyDescent="0.25">
      <c r="M312">
        <f>LEN('SCOTLAND '!D307)-LEN(SUBSTITUTE('SCOTLAND '!D307," ",""))</f>
        <v>19</v>
      </c>
    </row>
    <row r="313" spans="13:13" x14ac:dyDescent="0.25">
      <c r="M313">
        <f>LEN('SCOTLAND '!D308)-LEN(SUBSTITUTE('SCOTLAND '!D308," ",""))</f>
        <v>8</v>
      </c>
    </row>
    <row r="314" spans="13:13" x14ac:dyDescent="0.25">
      <c r="M314">
        <f>LEN('SCOTLAND '!D309)-LEN(SUBSTITUTE('SCOTLAND '!D309," ",""))</f>
        <v>2</v>
      </c>
    </row>
    <row r="315" spans="13:13" x14ac:dyDescent="0.25">
      <c r="M315">
        <f>LEN('SCOTLAND '!D310)-LEN(SUBSTITUTE('SCOTLAND '!D310," ",""))</f>
        <v>10</v>
      </c>
    </row>
    <row r="316" spans="13:13" x14ac:dyDescent="0.25">
      <c r="M316">
        <f>LEN('SCOTLAND '!D311)-LEN(SUBSTITUTE('SCOTLAND '!D311," ",""))</f>
        <v>11</v>
      </c>
    </row>
    <row r="317" spans="13:13" x14ac:dyDescent="0.25">
      <c r="M317">
        <f>LEN('SCOTLAND '!D312)-LEN(SUBSTITUTE('SCOTLAND '!D312," ",""))</f>
        <v>2</v>
      </c>
    </row>
    <row r="318" spans="13:13" x14ac:dyDescent="0.25">
      <c r="M318">
        <f>LEN('SCOTLAND '!D313)-LEN(SUBSTITUTE('SCOTLAND '!D313," ",""))</f>
        <v>3</v>
      </c>
    </row>
    <row r="319" spans="13:13" x14ac:dyDescent="0.25">
      <c r="M319">
        <f>LEN('SCOTLAND '!D314)-LEN(SUBSTITUTE('SCOTLAND '!D314," ",""))</f>
        <v>8</v>
      </c>
    </row>
    <row r="320" spans="13:13" x14ac:dyDescent="0.25">
      <c r="M320">
        <f>LEN('SCOTLAND '!D315)-LEN(SUBSTITUTE('SCOTLAND '!D315," ",""))</f>
        <v>12</v>
      </c>
    </row>
    <row r="321" spans="13:13" x14ac:dyDescent="0.25">
      <c r="M321">
        <f>LEN('SCOTLAND '!D316)-LEN(SUBSTITUTE('SCOTLAND '!D316," ",""))</f>
        <v>25</v>
      </c>
    </row>
    <row r="322" spans="13:13" x14ac:dyDescent="0.25">
      <c r="M322">
        <f>LEN('SCOTLAND '!D317)-LEN(SUBSTITUTE('SCOTLAND '!D317," ",""))</f>
        <v>5</v>
      </c>
    </row>
    <row r="323" spans="13:13" x14ac:dyDescent="0.25">
      <c r="M323">
        <f>LEN('SCOTLAND '!D318)-LEN(SUBSTITUTE('SCOTLAND '!D318," ",""))</f>
        <v>3</v>
      </c>
    </row>
    <row r="324" spans="13:13" x14ac:dyDescent="0.25">
      <c r="M324">
        <f>LEN('SCOTLAND '!D319)-LEN(SUBSTITUTE('SCOTLAND '!D319," ",""))</f>
        <v>11</v>
      </c>
    </row>
    <row r="325" spans="13:13" x14ac:dyDescent="0.25">
      <c r="M325">
        <f>LEN('SCOTLAND '!D320)-LEN(SUBSTITUTE('SCOTLAND '!D320," ",""))</f>
        <v>0</v>
      </c>
    </row>
    <row r="326" spans="13:13" x14ac:dyDescent="0.25">
      <c r="M326">
        <f>LEN('SCOTLAND '!D321)-LEN(SUBSTITUTE('SCOTLAND '!D321," ",""))</f>
        <v>4</v>
      </c>
    </row>
    <row r="327" spans="13:13" x14ac:dyDescent="0.25">
      <c r="M327">
        <f>LEN('SCOTLAND '!D322)-LEN(SUBSTITUTE('SCOTLAND '!D322," ",""))</f>
        <v>16</v>
      </c>
    </row>
    <row r="328" spans="13:13" x14ac:dyDescent="0.25">
      <c r="M328">
        <f>LEN('SCOTLAND '!D323)-LEN(SUBSTITUTE('SCOTLAND '!D323," ",""))</f>
        <v>27</v>
      </c>
    </row>
    <row r="329" spans="13:13" x14ac:dyDescent="0.25">
      <c r="M329">
        <f>LEN('SCOTLAND '!D324)-LEN(SUBSTITUTE('SCOTLAND '!D324," ",""))</f>
        <v>9</v>
      </c>
    </row>
    <row r="330" spans="13:13" x14ac:dyDescent="0.25">
      <c r="M330">
        <f>LEN('SCOTLAND '!D325)-LEN(SUBSTITUTE('SCOTLAND '!D325," ",""))</f>
        <v>50</v>
      </c>
    </row>
    <row r="331" spans="13:13" x14ac:dyDescent="0.25">
      <c r="M331">
        <f>LEN('SCOTLAND '!D326)-LEN(SUBSTITUTE('SCOTLAND '!D326," ",""))</f>
        <v>17</v>
      </c>
    </row>
    <row r="332" spans="13:13" x14ac:dyDescent="0.25">
      <c r="M332">
        <f>LEN('SCOTLAND '!D327)-LEN(SUBSTITUTE('SCOTLAND '!D327," ",""))</f>
        <v>7</v>
      </c>
    </row>
    <row r="333" spans="13:13" x14ac:dyDescent="0.25">
      <c r="M333">
        <f>LEN('SCOTLAND '!D328)-LEN(SUBSTITUTE('SCOTLAND '!D328," ",""))</f>
        <v>5</v>
      </c>
    </row>
    <row r="334" spans="13:13" x14ac:dyDescent="0.25">
      <c r="M334">
        <f>LEN('SCOTLAND '!D329)-LEN(SUBSTITUTE('SCOTLAND '!D329," ",""))</f>
        <v>20</v>
      </c>
    </row>
    <row r="335" spans="13:13" x14ac:dyDescent="0.25">
      <c r="M335">
        <f>LEN('SCOTLAND '!D330)-LEN(SUBSTITUTE('SCOTLAND '!D330," ",""))</f>
        <v>5</v>
      </c>
    </row>
    <row r="336" spans="13:13" x14ac:dyDescent="0.25">
      <c r="M336">
        <f>LEN('SCOTLAND '!D331)-LEN(SUBSTITUTE('SCOTLAND '!D331," ",""))</f>
        <v>7</v>
      </c>
    </row>
    <row r="337" spans="13:13" x14ac:dyDescent="0.25">
      <c r="M337">
        <f>LEN('SCOTLAND '!D332)-LEN(SUBSTITUTE('SCOTLAND '!D332," ",""))</f>
        <v>7</v>
      </c>
    </row>
    <row r="338" spans="13:13" x14ac:dyDescent="0.25">
      <c r="M338">
        <f>LEN('SCOTLAND '!D333)-LEN(SUBSTITUTE('SCOTLAND '!D333," ",""))</f>
        <v>14</v>
      </c>
    </row>
    <row r="339" spans="13:13" x14ac:dyDescent="0.25">
      <c r="M339">
        <f>LEN('SCOTLAND '!D334)-LEN(SUBSTITUTE('SCOTLAND '!D334," ",""))</f>
        <v>3</v>
      </c>
    </row>
    <row r="340" spans="13:13" x14ac:dyDescent="0.25">
      <c r="M340">
        <f>LEN('SCOTLAND '!D335)-LEN(SUBSTITUTE('SCOTLAND '!D335," ",""))</f>
        <v>9</v>
      </c>
    </row>
    <row r="341" spans="13:13" x14ac:dyDescent="0.25">
      <c r="M341">
        <f>LEN('SCOTLAND '!D336)-LEN(SUBSTITUTE('SCOTLAND '!D336," ",""))</f>
        <v>4</v>
      </c>
    </row>
    <row r="342" spans="13:13" x14ac:dyDescent="0.25">
      <c r="M342">
        <f>LEN('SCOTLAND '!D337)-LEN(SUBSTITUTE('SCOTLAND '!D337," ",""))</f>
        <v>9</v>
      </c>
    </row>
    <row r="343" spans="13:13" x14ac:dyDescent="0.25">
      <c r="M343">
        <f>LEN('SCOTLAND '!D338)-LEN(SUBSTITUTE('SCOTLAND '!D338," ",""))</f>
        <v>14</v>
      </c>
    </row>
    <row r="344" spans="13:13" x14ac:dyDescent="0.25">
      <c r="M344">
        <f>LEN('SCOTLAND '!D339)-LEN(SUBSTITUTE('SCOTLAND '!D339," ",""))</f>
        <v>2</v>
      </c>
    </row>
    <row r="345" spans="13:13" x14ac:dyDescent="0.25">
      <c r="M345">
        <f>LEN('SCOTLAND '!D340)-LEN(SUBSTITUTE('SCOTLAND '!D340," ",""))</f>
        <v>25</v>
      </c>
    </row>
    <row r="346" spans="13:13" x14ac:dyDescent="0.25">
      <c r="M346">
        <f>LEN('SCOTLAND '!D341)-LEN(SUBSTITUTE('SCOTLAND '!D341," ",""))</f>
        <v>1</v>
      </c>
    </row>
    <row r="347" spans="13:13" x14ac:dyDescent="0.25">
      <c r="M347">
        <f>LEN('SCOTLAND '!D342)-LEN(SUBSTITUTE('SCOTLAND '!D342," ",""))</f>
        <v>20</v>
      </c>
    </row>
    <row r="348" spans="13:13" x14ac:dyDescent="0.25">
      <c r="M348">
        <f>LEN('SCOTLAND '!D343)-LEN(SUBSTITUTE('SCOTLAND '!D343," ",""))</f>
        <v>2</v>
      </c>
    </row>
    <row r="349" spans="13:13" x14ac:dyDescent="0.25">
      <c r="M349">
        <f>LEN('SCOTLAND '!D344)-LEN(SUBSTITUTE('SCOTLAND '!D344," ",""))</f>
        <v>6</v>
      </c>
    </row>
    <row r="350" spans="13:13" x14ac:dyDescent="0.25">
      <c r="M350">
        <f>LEN('SCOTLAND '!D345)-LEN(SUBSTITUTE('SCOTLAND '!D345," ",""))</f>
        <v>28</v>
      </c>
    </row>
    <row r="351" spans="13:13" x14ac:dyDescent="0.25">
      <c r="M351">
        <f>LEN('SCOTLAND '!D346)-LEN(SUBSTITUTE('SCOTLAND '!D346," ",""))</f>
        <v>5</v>
      </c>
    </row>
    <row r="352" spans="13:13" x14ac:dyDescent="0.25">
      <c r="M352">
        <f>LEN('SCOTLAND '!D347)-LEN(SUBSTITUTE('SCOTLAND '!D347," ",""))</f>
        <v>13</v>
      </c>
    </row>
    <row r="353" spans="13:13" x14ac:dyDescent="0.25">
      <c r="M353">
        <f>LEN('SCOTLAND '!D348)-LEN(SUBSTITUTE('SCOTLAND '!D348," ",""))</f>
        <v>1</v>
      </c>
    </row>
    <row r="354" spans="13:13" x14ac:dyDescent="0.25">
      <c r="M354">
        <f>LEN('SCOTLAND '!D349)-LEN(SUBSTITUTE('SCOTLAND '!D349," ",""))</f>
        <v>1</v>
      </c>
    </row>
    <row r="355" spans="13:13" x14ac:dyDescent="0.25">
      <c r="M355">
        <f>LEN('SCOTLAND '!D350)-LEN(SUBSTITUTE('SCOTLAND '!D350," ",""))</f>
        <v>4</v>
      </c>
    </row>
    <row r="356" spans="13:13" x14ac:dyDescent="0.25">
      <c r="M356">
        <f>LEN('SCOTLAND '!D351)-LEN(SUBSTITUTE('SCOTLAND '!D351," ",""))</f>
        <v>4</v>
      </c>
    </row>
    <row r="357" spans="13:13" x14ac:dyDescent="0.25">
      <c r="M357">
        <f>LEN('SCOTLAND '!D352)-LEN(SUBSTITUTE('SCOTLAND '!D352," ",""))</f>
        <v>19</v>
      </c>
    </row>
    <row r="358" spans="13:13" x14ac:dyDescent="0.25">
      <c r="M358">
        <f>LEN('SCOTLAND '!D353)-LEN(SUBSTITUTE('SCOTLAND '!D353," ",""))</f>
        <v>6</v>
      </c>
    </row>
    <row r="359" spans="13:13" x14ac:dyDescent="0.25">
      <c r="M359">
        <f>LEN('SCOTLAND '!D354)-LEN(SUBSTITUTE('SCOTLAND '!D354," ",""))</f>
        <v>7</v>
      </c>
    </row>
    <row r="360" spans="13:13" x14ac:dyDescent="0.25">
      <c r="M360">
        <f>LEN('SCOTLAND '!D355)-LEN(SUBSTITUTE('SCOTLAND '!D355," ",""))</f>
        <v>29</v>
      </c>
    </row>
    <row r="361" spans="13:13" x14ac:dyDescent="0.25">
      <c r="M361">
        <f>LEN('SCOTLAND '!D356)-LEN(SUBSTITUTE('SCOTLAND '!D356," ",""))</f>
        <v>14</v>
      </c>
    </row>
    <row r="362" spans="13:13" x14ac:dyDescent="0.25">
      <c r="M362">
        <f>LEN('SCOTLAND '!D357)-LEN(SUBSTITUTE('SCOTLAND '!D357," ",""))</f>
        <v>3</v>
      </c>
    </row>
    <row r="363" spans="13:13" x14ac:dyDescent="0.25">
      <c r="M363">
        <f>LEN('SCOTLAND '!D358)-LEN(SUBSTITUTE('SCOTLAND '!D358," ",""))</f>
        <v>13</v>
      </c>
    </row>
    <row r="364" spans="13:13" x14ac:dyDescent="0.25">
      <c r="M364">
        <f>LEN('SCOTLAND '!D359)-LEN(SUBSTITUTE('SCOTLAND '!D359," ",""))</f>
        <v>5</v>
      </c>
    </row>
    <row r="365" spans="13:13" x14ac:dyDescent="0.25">
      <c r="M365">
        <f>LEN('SCOTLAND '!D360)-LEN(SUBSTITUTE('SCOTLAND '!D360," ",""))</f>
        <v>1</v>
      </c>
    </row>
    <row r="366" spans="13:13" x14ac:dyDescent="0.25">
      <c r="M366">
        <f>LEN('SCOTLAND '!D361)-LEN(SUBSTITUTE('SCOTLAND '!D361," ",""))</f>
        <v>11</v>
      </c>
    </row>
    <row r="367" spans="13:13" x14ac:dyDescent="0.25">
      <c r="M367">
        <f>LEN('SCOTLAND '!D362)-LEN(SUBSTITUTE('SCOTLAND '!D362," ",""))</f>
        <v>6</v>
      </c>
    </row>
    <row r="368" spans="13:13" x14ac:dyDescent="0.25">
      <c r="M368">
        <f>LEN('SCOTLAND '!D363)-LEN(SUBSTITUTE('SCOTLAND '!D363," ",""))</f>
        <v>10</v>
      </c>
    </row>
    <row r="369" spans="13:13" x14ac:dyDescent="0.25">
      <c r="M369">
        <f>LEN('SCOTLAND '!D364)-LEN(SUBSTITUTE('SCOTLAND '!D364," ",""))</f>
        <v>0</v>
      </c>
    </row>
    <row r="370" spans="13:13" x14ac:dyDescent="0.25">
      <c r="M370">
        <f>LEN('SCOTLAND '!D365)-LEN(SUBSTITUTE('SCOTLAND '!D365," ",""))</f>
        <v>4</v>
      </c>
    </row>
    <row r="371" spans="13:13" x14ac:dyDescent="0.25">
      <c r="M371">
        <f>LEN('SCOTLAND '!D366)-LEN(SUBSTITUTE('SCOTLAND '!D366," ",""))</f>
        <v>6</v>
      </c>
    </row>
    <row r="372" spans="13:13" x14ac:dyDescent="0.25">
      <c r="M372">
        <f>LEN('SCOTLAND '!D367)-LEN(SUBSTITUTE('SCOTLAND '!D367," ",""))</f>
        <v>9</v>
      </c>
    </row>
    <row r="373" spans="13:13" x14ac:dyDescent="0.25">
      <c r="M373">
        <f>LEN('SCOTLAND '!D368)-LEN(SUBSTITUTE('SCOTLAND '!D368," ",""))</f>
        <v>11</v>
      </c>
    </row>
    <row r="374" spans="13:13" x14ac:dyDescent="0.25">
      <c r="M374">
        <f>LEN('SCOTLAND '!D369)-LEN(SUBSTITUTE('SCOTLAND '!D369," ",""))</f>
        <v>12</v>
      </c>
    </row>
    <row r="375" spans="13:13" x14ac:dyDescent="0.25">
      <c r="M375">
        <f>LEN('SCOTLAND '!D370)-LEN(SUBSTITUTE('SCOTLAND '!D370," ",""))</f>
        <v>6</v>
      </c>
    </row>
    <row r="376" spans="13:13" x14ac:dyDescent="0.25">
      <c r="M376">
        <f>LEN('SCOTLAND '!D371)-LEN(SUBSTITUTE('SCOTLAND '!D371," ",""))</f>
        <v>1</v>
      </c>
    </row>
    <row r="377" spans="13:13" x14ac:dyDescent="0.25">
      <c r="M377">
        <f>LEN('SCOTLAND '!D372)-LEN(SUBSTITUTE('SCOTLAND '!D372," ",""))</f>
        <v>2</v>
      </c>
    </row>
    <row r="378" spans="13:13" x14ac:dyDescent="0.25">
      <c r="M378">
        <f>LEN('SCOTLAND '!D373)-LEN(SUBSTITUTE('SCOTLAND '!D373," ",""))</f>
        <v>2</v>
      </c>
    </row>
    <row r="379" spans="13:13" x14ac:dyDescent="0.25">
      <c r="M379">
        <f>LEN('SCOTLAND '!D374)-LEN(SUBSTITUTE('SCOTLAND '!D374," ",""))</f>
        <v>2</v>
      </c>
    </row>
    <row r="380" spans="13:13" x14ac:dyDescent="0.25">
      <c r="M380">
        <f>LEN('SCOTLAND '!D375)-LEN(SUBSTITUTE('SCOTLAND '!D375," ",""))</f>
        <v>10</v>
      </c>
    </row>
    <row r="381" spans="13:13" x14ac:dyDescent="0.25">
      <c r="M381">
        <f>LEN('SCOTLAND '!D376)-LEN(SUBSTITUTE('SCOTLAND '!D376," ",""))</f>
        <v>11</v>
      </c>
    </row>
    <row r="382" spans="13:13" x14ac:dyDescent="0.25">
      <c r="M382">
        <f>LEN('SCOTLAND '!D377)-LEN(SUBSTITUTE('SCOTLAND '!D377," ",""))</f>
        <v>5</v>
      </c>
    </row>
    <row r="383" spans="13:13" x14ac:dyDescent="0.25">
      <c r="M383">
        <f>LEN('SCOTLAND '!D378)-LEN(SUBSTITUTE('SCOTLAND '!D378," ",""))</f>
        <v>12</v>
      </c>
    </row>
    <row r="384" spans="13:13" x14ac:dyDescent="0.25">
      <c r="M384">
        <f>LEN('SCOTLAND '!D379)-LEN(SUBSTITUTE('SCOTLAND '!D379," ",""))</f>
        <v>7</v>
      </c>
    </row>
    <row r="385" spans="13:13" x14ac:dyDescent="0.25">
      <c r="M385">
        <f>LEN('SCOTLAND '!D380)-LEN(SUBSTITUTE('SCOTLAND '!D380," ",""))</f>
        <v>21</v>
      </c>
    </row>
    <row r="386" spans="13:13" x14ac:dyDescent="0.25">
      <c r="M386">
        <f>LEN('SCOTLAND '!D381)-LEN(SUBSTITUTE('SCOTLAND '!D381," ",""))</f>
        <v>6</v>
      </c>
    </row>
    <row r="387" spans="13:13" x14ac:dyDescent="0.25">
      <c r="M387">
        <f>LEN('SCOTLAND '!D382)-LEN(SUBSTITUTE('SCOTLAND '!D382," ",""))</f>
        <v>20</v>
      </c>
    </row>
    <row r="388" spans="13:13" x14ac:dyDescent="0.25">
      <c r="M388">
        <f>LEN('SCOTLAND '!D383)-LEN(SUBSTITUTE('SCOTLAND '!D383," ",""))</f>
        <v>6</v>
      </c>
    </row>
    <row r="389" spans="13:13" x14ac:dyDescent="0.25">
      <c r="M389">
        <f>LEN('SCOTLAND '!D384)-LEN(SUBSTITUTE('SCOTLAND '!D384," ",""))</f>
        <v>10</v>
      </c>
    </row>
    <row r="390" spans="13:13" x14ac:dyDescent="0.25">
      <c r="M390">
        <f>LEN('SCOTLAND '!D385)-LEN(SUBSTITUTE('SCOTLAND '!D385," ",""))</f>
        <v>4</v>
      </c>
    </row>
    <row r="391" spans="13:13" x14ac:dyDescent="0.25">
      <c r="M391">
        <f>LEN('SCOTLAND '!D386)-LEN(SUBSTITUTE('SCOTLAND '!D386," ",""))</f>
        <v>8</v>
      </c>
    </row>
    <row r="392" spans="13:13" x14ac:dyDescent="0.25">
      <c r="M392">
        <f>LEN('SCOTLAND '!D387)-LEN(SUBSTITUTE('SCOTLAND '!D387," ",""))</f>
        <v>6</v>
      </c>
    </row>
    <row r="393" spans="13:13" x14ac:dyDescent="0.25">
      <c r="M393">
        <f>LEN('SCOTLAND '!D388)-LEN(SUBSTITUTE('SCOTLAND '!D388," ",""))</f>
        <v>6</v>
      </c>
    </row>
    <row r="394" spans="13:13" x14ac:dyDescent="0.25">
      <c r="M394">
        <f>LEN('SCOTLAND '!D389)-LEN(SUBSTITUTE('SCOTLAND '!D389," ",""))</f>
        <v>15</v>
      </c>
    </row>
    <row r="395" spans="13:13" x14ac:dyDescent="0.25">
      <c r="M395">
        <f>LEN('SCOTLAND '!D390)-LEN(SUBSTITUTE('SCOTLAND '!D390," ",""))</f>
        <v>16</v>
      </c>
    </row>
    <row r="396" spans="13:13" x14ac:dyDescent="0.25">
      <c r="M396">
        <f>LEN('SCOTLAND '!D391)-LEN(SUBSTITUTE('SCOTLAND '!D391," ",""))</f>
        <v>14</v>
      </c>
    </row>
    <row r="397" spans="13:13" x14ac:dyDescent="0.25">
      <c r="M397">
        <f>LEN('SCOTLAND '!D392)-LEN(SUBSTITUTE('SCOTLAND '!D392," ",""))</f>
        <v>5</v>
      </c>
    </row>
    <row r="398" spans="13:13" x14ac:dyDescent="0.25">
      <c r="M398">
        <f>LEN('SCOTLAND '!D393)-LEN(SUBSTITUTE('SCOTLAND '!D393," ",""))</f>
        <v>1</v>
      </c>
    </row>
    <row r="399" spans="13:13" x14ac:dyDescent="0.25">
      <c r="M399">
        <f>LEN('SCOTLAND '!D394)-LEN(SUBSTITUTE('SCOTLAND '!D394," ",""))</f>
        <v>2</v>
      </c>
    </row>
    <row r="400" spans="13:13" x14ac:dyDescent="0.25">
      <c r="M400">
        <f>LEN('SCOTLAND '!D395)-LEN(SUBSTITUTE('SCOTLAND '!D395," ",""))</f>
        <v>3</v>
      </c>
    </row>
    <row r="401" spans="13:13" x14ac:dyDescent="0.25">
      <c r="M401">
        <f>LEN('SCOTLAND '!D396)-LEN(SUBSTITUTE('SCOTLAND '!D396," ",""))</f>
        <v>17</v>
      </c>
    </row>
    <row r="402" spans="13:13" x14ac:dyDescent="0.25">
      <c r="M402">
        <f>LEN('SCOTLAND '!D397)-LEN(SUBSTITUTE('SCOTLAND '!D397," ",""))</f>
        <v>8</v>
      </c>
    </row>
    <row r="403" spans="13:13" x14ac:dyDescent="0.25">
      <c r="M403">
        <f>LEN('SCOTLAND '!D398)-LEN(SUBSTITUTE('SCOTLAND '!D398," ",""))</f>
        <v>12</v>
      </c>
    </row>
    <row r="404" spans="13:13" x14ac:dyDescent="0.25">
      <c r="M404">
        <f>LEN('SCOTLAND '!D399)-LEN(SUBSTITUTE('SCOTLAND '!D399," ",""))</f>
        <v>3</v>
      </c>
    </row>
    <row r="405" spans="13:13" x14ac:dyDescent="0.25">
      <c r="M405">
        <f>LEN('SCOTLAND '!D400)-LEN(SUBSTITUTE('SCOTLAND '!D400," ",""))</f>
        <v>6</v>
      </c>
    </row>
    <row r="406" spans="13:13" x14ac:dyDescent="0.25">
      <c r="M406">
        <f>LEN('SCOTLAND '!D401)-LEN(SUBSTITUTE('SCOTLAND '!D401," ",""))</f>
        <v>10</v>
      </c>
    </row>
    <row r="407" spans="13:13" x14ac:dyDescent="0.25">
      <c r="M407">
        <f>LEN('SCOTLAND '!D402)-LEN(SUBSTITUTE('SCOTLAND '!D402," ",""))</f>
        <v>2</v>
      </c>
    </row>
    <row r="408" spans="13:13" x14ac:dyDescent="0.25">
      <c r="M408">
        <f>LEN('SCOTLAND '!D403)-LEN(SUBSTITUTE('SCOTLAND '!D403," ",""))</f>
        <v>6</v>
      </c>
    </row>
    <row r="409" spans="13:13" x14ac:dyDescent="0.25">
      <c r="M409">
        <f>LEN('SCOTLAND '!D404)-LEN(SUBSTITUTE('SCOTLAND '!D404," ",""))</f>
        <v>4</v>
      </c>
    </row>
    <row r="410" spans="13:13" x14ac:dyDescent="0.25">
      <c r="M410">
        <f>LEN('SCOTLAND '!D405)-LEN(SUBSTITUTE('SCOTLAND '!D405," ",""))</f>
        <v>5</v>
      </c>
    </row>
    <row r="411" spans="13:13" x14ac:dyDescent="0.25">
      <c r="M411">
        <f>LEN('SCOTLAND '!D406)-LEN(SUBSTITUTE('SCOTLAND '!D406," ",""))</f>
        <v>11</v>
      </c>
    </row>
    <row r="412" spans="13:13" x14ac:dyDescent="0.25">
      <c r="M412">
        <f>LEN('SCOTLAND '!D407)-LEN(SUBSTITUTE('SCOTLAND '!D407," ",""))</f>
        <v>1</v>
      </c>
    </row>
    <row r="413" spans="13:13" x14ac:dyDescent="0.25">
      <c r="M413">
        <f>LEN('SCOTLAND '!D408)-LEN(SUBSTITUTE('SCOTLAND '!D408," ",""))</f>
        <v>1</v>
      </c>
    </row>
    <row r="414" spans="13:13" x14ac:dyDescent="0.25">
      <c r="M414">
        <f>LEN('SCOTLAND '!D409)-LEN(SUBSTITUTE('SCOTLAND '!D409," ",""))</f>
        <v>2</v>
      </c>
    </row>
    <row r="415" spans="13:13" x14ac:dyDescent="0.25">
      <c r="M415">
        <f>LEN('SCOTLAND '!D410)-LEN(SUBSTITUTE('SCOTLAND '!D410," ",""))</f>
        <v>2</v>
      </c>
    </row>
    <row r="416" spans="13:13" x14ac:dyDescent="0.25">
      <c r="M416">
        <f>LEN('SCOTLAND '!D411)-LEN(SUBSTITUTE('SCOTLAND '!D411," ",""))</f>
        <v>9</v>
      </c>
    </row>
    <row r="417" spans="13:13" x14ac:dyDescent="0.25">
      <c r="M417">
        <f>LEN('SCOTLAND '!D412)-LEN(SUBSTITUTE('SCOTLAND '!D412," ",""))</f>
        <v>3</v>
      </c>
    </row>
    <row r="418" spans="13:13" x14ac:dyDescent="0.25">
      <c r="M418">
        <f>LEN('SCOTLAND '!D413)-LEN(SUBSTITUTE('SCOTLAND '!D413," ",""))</f>
        <v>5</v>
      </c>
    </row>
    <row r="419" spans="13:13" x14ac:dyDescent="0.25">
      <c r="M419">
        <f>LEN('SCOTLAND '!D414)-LEN(SUBSTITUTE('SCOTLAND '!D414," ",""))</f>
        <v>7</v>
      </c>
    </row>
    <row r="420" spans="13:13" x14ac:dyDescent="0.25">
      <c r="M420">
        <f>LEN('SCOTLAND '!D415)-LEN(SUBSTITUTE('SCOTLAND '!D415," ",""))</f>
        <v>7</v>
      </c>
    </row>
    <row r="421" spans="13:13" x14ac:dyDescent="0.25">
      <c r="M421">
        <f>LEN('SCOTLAND '!D416)-LEN(SUBSTITUTE('SCOTLAND '!D416," ",""))</f>
        <v>6</v>
      </c>
    </row>
    <row r="422" spans="13:13" x14ac:dyDescent="0.25">
      <c r="M422">
        <f>LEN('SCOTLAND '!D417)-LEN(SUBSTITUTE('SCOTLAND '!D417," ",""))</f>
        <v>7</v>
      </c>
    </row>
    <row r="423" spans="13:13" x14ac:dyDescent="0.25">
      <c r="M423">
        <f>LEN('SCOTLAND '!D418)-LEN(SUBSTITUTE('SCOTLAND '!D418," ",""))</f>
        <v>8</v>
      </c>
    </row>
    <row r="424" spans="13:13" x14ac:dyDescent="0.25">
      <c r="M424">
        <f>LEN('SCOTLAND '!D419)-LEN(SUBSTITUTE('SCOTLAND '!D419," ",""))</f>
        <v>10</v>
      </c>
    </row>
    <row r="425" spans="13:13" x14ac:dyDescent="0.25">
      <c r="M425">
        <f>LEN('SCOTLAND '!D420)-LEN(SUBSTITUTE('SCOTLAND '!D420," ",""))</f>
        <v>8</v>
      </c>
    </row>
    <row r="426" spans="13:13" x14ac:dyDescent="0.25">
      <c r="M426">
        <f>LEN('SCOTLAND '!D421)-LEN(SUBSTITUTE('SCOTLAND '!D421," ",""))</f>
        <v>1</v>
      </c>
    </row>
    <row r="427" spans="13:13" x14ac:dyDescent="0.25">
      <c r="M427">
        <f>LEN('SCOTLAND '!D422)-LEN(SUBSTITUTE('SCOTLAND '!D422," ",""))</f>
        <v>1</v>
      </c>
    </row>
    <row r="428" spans="13:13" x14ac:dyDescent="0.25">
      <c r="M428">
        <f>LEN('SCOTLAND '!D423)-LEN(SUBSTITUTE('SCOTLAND '!D423," ",""))</f>
        <v>51</v>
      </c>
    </row>
    <row r="429" spans="13:13" x14ac:dyDescent="0.25">
      <c r="M429">
        <f>LEN('SCOTLAND '!D424)-LEN(SUBSTITUTE('SCOTLAND '!D424," ",""))</f>
        <v>4</v>
      </c>
    </row>
    <row r="430" spans="13:13" x14ac:dyDescent="0.25">
      <c r="M430">
        <f>LEN('SCOTLAND '!D425)-LEN(SUBSTITUTE('SCOTLAND '!D425," ",""))</f>
        <v>5</v>
      </c>
    </row>
    <row r="431" spans="13:13" x14ac:dyDescent="0.25">
      <c r="M431">
        <f>LEN('SCOTLAND '!D426)-LEN(SUBSTITUTE('SCOTLAND '!D426," ",""))</f>
        <v>5</v>
      </c>
    </row>
    <row r="432" spans="13:13" x14ac:dyDescent="0.25">
      <c r="M432">
        <f>LEN('SCOTLAND '!D427)-LEN(SUBSTITUTE('SCOTLAND '!D427," ",""))</f>
        <v>7</v>
      </c>
    </row>
    <row r="433" spans="13:13" x14ac:dyDescent="0.25">
      <c r="M433">
        <f>LEN('SCOTLAND '!D428)-LEN(SUBSTITUTE('SCOTLAND '!D428," ",""))</f>
        <v>5</v>
      </c>
    </row>
    <row r="434" spans="13:13" x14ac:dyDescent="0.25">
      <c r="M434">
        <f>LEN('SCOTLAND '!D429)-LEN(SUBSTITUTE('SCOTLAND '!D429," ",""))</f>
        <v>5</v>
      </c>
    </row>
    <row r="435" spans="13:13" x14ac:dyDescent="0.25">
      <c r="M435">
        <f>LEN('SCOTLAND '!D430)-LEN(SUBSTITUTE('SCOTLAND '!D430," ",""))</f>
        <v>8</v>
      </c>
    </row>
    <row r="436" spans="13:13" x14ac:dyDescent="0.25">
      <c r="M436">
        <f>LEN('SCOTLAND '!D431)-LEN(SUBSTITUTE('SCOTLAND '!D431," ",""))</f>
        <v>4</v>
      </c>
    </row>
    <row r="437" spans="13:13" x14ac:dyDescent="0.25">
      <c r="M437">
        <f>LEN('SCOTLAND '!D432)-LEN(SUBSTITUTE('SCOTLAND '!D432," ",""))</f>
        <v>9</v>
      </c>
    </row>
    <row r="438" spans="13:13" x14ac:dyDescent="0.25">
      <c r="M438">
        <f>LEN('SCOTLAND '!D433)-LEN(SUBSTITUTE('SCOTLAND '!D433," ",""))</f>
        <v>12</v>
      </c>
    </row>
    <row r="439" spans="13:13" x14ac:dyDescent="0.25">
      <c r="M439">
        <f>LEN('SCOTLAND '!D434)-LEN(SUBSTITUTE('SCOTLAND '!D434," ",""))</f>
        <v>6</v>
      </c>
    </row>
    <row r="440" spans="13:13" x14ac:dyDescent="0.25">
      <c r="M440">
        <f>LEN('SCOTLAND '!D435)-LEN(SUBSTITUTE('SCOTLAND '!D435," ",""))</f>
        <v>5</v>
      </c>
    </row>
    <row r="441" spans="13:13" x14ac:dyDescent="0.25">
      <c r="M441">
        <f>LEN('SCOTLAND '!D436)-LEN(SUBSTITUTE('SCOTLAND '!D436," ",""))</f>
        <v>8</v>
      </c>
    </row>
    <row r="442" spans="13:13" x14ac:dyDescent="0.25">
      <c r="M442">
        <f>LEN('SCOTLAND '!D437)-LEN(SUBSTITUTE('SCOTLAND '!D437," ",""))</f>
        <v>7</v>
      </c>
    </row>
    <row r="443" spans="13:13" x14ac:dyDescent="0.25">
      <c r="M443">
        <f>LEN('SCOTLAND '!D438)-LEN(SUBSTITUTE('SCOTLAND '!D438," ",""))</f>
        <v>4</v>
      </c>
    </row>
    <row r="444" spans="13:13" x14ac:dyDescent="0.25">
      <c r="M444">
        <f>LEN('SCOTLAND '!D439)-LEN(SUBSTITUTE('SCOTLAND '!D439," ",""))</f>
        <v>9</v>
      </c>
    </row>
    <row r="445" spans="13:13" x14ac:dyDescent="0.25">
      <c r="M445">
        <f>LEN('SCOTLAND '!D440)-LEN(SUBSTITUTE('SCOTLAND '!D440," ",""))</f>
        <v>1</v>
      </c>
    </row>
    <row r="446" spans="13:13" x14ac:dyDescent="0.25">
      <c r="M446">
        <f>LEN('SCOTLAND '!D441)-LEN(SUBSTITUTE('SCOTLAND '!D441," ",""))</f>
        <v>1</v>
      </c>
    </row>
    <row r="447" spans="13:13" x14ac:dyDescent="0.25">
      <c r="M447">
        <f>LEN('SCOTLAND '!D442)-LEN(SUBSTITUTE('SCOTLAND '!D442," ",""))</f>
        <v>22</v>
      </c>
    </row>
    <row r="448" spans="13:13" x14ac:dyDescent="0.25">
      <c r="M448">
        <f>LEN('SCOTLAND '!D443)-LEN(SUBSTITUTE('SCOTLAND '!D443," ",""))</f>
        <v>2</v>
      </c>
    </row>
    <row r="449" spans="13:13" x14ac:dyDescent="0.25">
      <c r="M449">
        <f>LEN('SCOTLAND '!D444)-LEN(SUBSTITUTE('SCOTLAND '!D444," ",""))</f>
        <v>3</v>
      </c>
    </row>
    <row r="450" spans="13:13" x14ac:dyDescent="0.25">
      <c r="M450">
        <f>LEN('SCOTLAND '!D445)-LEN(SUBSTITUTE('SCOTLAND '!D445," ",""))</f>
        <v>35</v>
      </c>
    </row>
    <row r="451" spans="13:13" x14ac:dyDescent="0.25">
      <c r="M451">
        <f>LEN('SCOTLAND '!D446)-LEN(SUBSTITUTE('SCOTLAND '!D446," ",""))</f>
        <v>5</v>
      </c>
    </row>
    <row r="452" spans="13:13" x14ac:dyDescent="0.25">
      <c r="M452">
        <f>LEN('SCOTLAND '!D447)-LEN(SUBSTITUTE('SCOTLAND '!D447," ",""))</f>
        <v>16</v>
      </c>
    </row>
    <row r="453" spans="13:13" x14ac:dyDescent="0.25">
      <c r="M453">
        <f>LEN('SCOTLAND '!D448)-LEN(SUBSTITUTE('SCOTLAND '!D448," ",""))</f>
        <v>7</v>
      </c>
    </row>
    <row r="454" spans="13:13" x14ac:dyDescent="0.25">
      <c r="M454">
        <f>LEN('SCOTLAND '!D449)-LEN(SUBSTITUTE('SCOTLAND '!D449," ",""))</f>
        <v>1</v>
      </c>
    </row>
    <row r="455" spans="13:13" x14ac:dyDescent="0.25">
      <c r="M455">
        <f>LEN('SCOTLAND '!D450)-LEN(SUBSTITUTE('SCOTLAND '!D450," ",""))</f>
        <v>11</v>
      </c>
    </row>
    <row r="456" spans="13:13" x14ac:dyDescent="0.25">
      <c r="M456">
        <f>LEN('SCOTLAND '!D451)-LEN(SUBSTITUTE('SCOTLAND '!D451," ",""))</f>
        <v>3</v>
      </c>
    </row>
    <row r="457" spans="13:13" x14ac:dyDescent="0.25">
      <c r="M457">
        <f>LEN('SCOTLAND '!D452)-LEN(SUBSTITUTE('SCOTLAND '!D452," ",""))</f>
        <v>4</v>
      </c>
    </row>
    <row r="458" spans="13:13" x14ac:dyDescent="0.25">
      <c r="M458">
        <f>LEN('SCOTLAND '!D453)-LEN(SUBSTITUTE('SCOTLAND '!D453," ",""))</f>
        <v>1</v>
      </c>
    </row>
    <row r="459" spans="13:13" x14ac:dyDescent="0.25">
      <c r="M459">
        <f>LEN('SCOTLAND '!D454)-LEN(SUBSTITUTE('SCOTLAND '!D454," ",""))</f>
        <v>9</v>
      </c>
    </row>
    <row r="460" spans="13:13" x14ac:dyDescent="0.25">
      <c r="M460">
        <f>LEN('SCOTLAND '!D455)-LEN(SUBSTITUTE('SCOTLAND '!D455," ",""))</f>
        <v>13</v>
      </c>
    </row>
    <row r="461" spans="13:13" x14ac:dyDescent="0.25">
      <c r="M461">
        <f>LEN('SCOTLAND '!D456)-LEN(SUBSTITUTE('SCOTLAND '!D456," ",""))</f>
        <v>13</v>
      </c>
    </row>
    <row r="462" spans="13:13" x14ac:dyDescent="0.25">
      <c r="M462">
        <f>LEN('SCOTLAND '!D457)-LEN(SUBSTITUTE('SCOTLAND '!D457," ",""))</f>
        <v>11</v>
      </c>
    </row>
    <row r="463" spans="13:13" x14ac:dyDescent="0.25">
      <c r="M463">
        <f>LEN('SCOTLAND '!D458)-LEN(SUBSTITUTE('SCOTLAND '!D458," ",""))</f>
        <v>3</v>
      </c>
    </row>
    <row r="464" spans="13:13" x14ac:dyDescent="0.25">
      <c r="M464">
        <f>LEN('SCOTLAND '!D459)-LEN(SUBSTITUTE('SCOTLAND '!D459," ",""))</f>
        <v>1</v>
      </c>
    </row>
    <row r="465" spans="13:13" x14ac:dyDescent="0.25">
      <c r="M465">
        <f>LEN('SCOTLAND '!D460)-LEN(SUBSTITUTE('SCOTLAND '!D460," ",""))</f>
        <v>4</v>
      </c>
    </row>
    <row r="466" spans="13:13" x14ac:dyDescent="0.25">
      <c r="M466">
        <f>LEN('SCOTLAND '!D461)-LEN(SUBSTITUTE('SCOTLAND '!D461," ",""))</f>
        <v>9</v>
      </c>
    </row>
    <row r="467" spans="13:13" x14ac:dyDescent="0.25">
      <c r="M467">
        <f>LEN('SCOTLAND '!D462)-LEN(SUBSTITUTE('SCOTLAND '!D462," ",""))</f>
        <v>4</v>
      </c>
    </row>
    <row r="468" spans="13:13" x14ac:dyDescent="0.25">
      <c r="M468">
        <f>LEN('SCOTLAND '!D463)-LEN(SUBSTITUTE('SCOTLAND '!D463," ",""))</f>
        <v>9</v>
      </c>
    </row>
    <row r="469" spans="13:13" x14ac:dyDescent="0.25">
      <c r="M469">
        <f>LEN('SCOTLAND '!D464)-LEN(SUBSTITUTE('SCOTLAND '!D464," ",""))</f>
        <v>5</v>
      </c>
    </row>
    <row r="470" spans="13:13" x14ac:dyDescent="0.25">
      <c r="M470">
        <f>LEN('SCOTLAND '!D465)-LEN(SUBSTITUTE('SCOTLAND '!D465," ",""))</f>
        <v>4</v>
      </c>
    </row>
    <row r="471" spans="13:13" x14ac:dyDescent="0.25">
      <c r="M471">
        <f>LEN('SCOTLAND '!D466)-LEN(SUBSTITUTE('SCOTLAND '!D466," ",""))</f>
        <v>4</v>
      </c>
    </row>
    <row r="472" spans="13:13" x14ac:dyDescent="0.25">
      <c r="M472">
        <f>LEN('SCOTLAND '!D467)-LEN(SUBSTITUTE('SCOTLAND '!D467," ",""))</f>
        <v>2</v>
      </c>
    </row>
    <row r="473" spans="13:13" x14ac:dyDescent="0.25">
      <c r="M473">
        <f>LEN('SCOTLAND '!D468)-LEN(SUBSTITUTE('SCOTLAND '!D468," ",""))</f>
        <v>9</v>
      </c>
    </row>
    <row r="474" spans="13:13" x14ac:dyDescent="0.25">
      <c r="M474">
        <f>LEN('SCOTLAND '!D469)-LEN(SUBSTITUTE('SCOTLAND '!D469," ",""))</f>
        <v>14</v>
      </c>
    </row>
    <row r="475" spans="13:13" x14ac:dyDescent="0.25">
      <c r="M475">
        <f>LEN('SCOTLAND '!D470)-LEN(SUBSTITUTE('SCOTLAND '!D470," ",""))</f>
        <v>2</v>
      </c>
    </row>
    <row r="476" spans="13:13" x14ac:dyDescent="0.25">
      <c r="M476">
        <f>LEN('SCOTLAND '!D471)-LEN(SUBSTITUTE('SCOTLAND '!D471," ",""))</f>
        <v>17</v>
      </c>
    </row>
    <row r="477" spans="13:13" x14ac:dyDescent="0.25">
      <c r="M477">
        <f>LEN('SCOTLAND '!D472)-LEN(SUBSTITUTE('SCOTLAND '!D472," ",""))</f>
        <v>3</v>
      </c>
    </row>
    <row r="478" spans="13:13" x14ac:dyDescent="0.25">
      <c r="M478">
        <f>LEN('SCOTLAND '!D473)-LEN(SUBSTITUTE('SCOTLAND '!D473," ",""))</f>
        <v>6</v>
      </c>
    </row>
    <row r="479" spans="13:13" x14ac:dyDescent="0.25">
      <c r="M479">
        <f>LEN('SCOTLAND '!D474)-LEN(SUBSTITUTE('SCOTLAND '!D474," ",""))</f>
        <v>8</v>
      </c>
    </row>
    <row r="480" spans="13:13" x14ac:dyDescent="0.25">
      <c r="M480">
        <f>LEN('SCOTLAND '!D475)-LEN(SUBSTITUTE('SCOTLAND '!D475," ",""))</f>
        <v>7</v>
      </c>
    </row>
    <row r="481" spans="13:13" x14ac:dyDescent="0.25">
      <c r="M481">
        <f>LEN('SCOTLAND '!D476)-LEN(SUBSTITUTE('SCOTLAND '!D476," ",""))</f>
        <v>9</v>
      </c>
    </row>
    <row r="482" spans="13:13" x14ac:dyDescent="0.25">
      <c r="M482">
        <f>LEN('SCOTLAND '!D477)-LEN(SUBSTITUTE('SCOTLAND '!D477," ",""))</f>
        <v>4</v>
      </c>
    </row>
    <row r="483" spans="13:13" x14ac:dyDescent="0.25">
      <c r="M483">
        <f>LEN('SCOTLAND '!D478)-LEN(SUBSTITUTE('SCOTLAND '!D478," ",""))</f>
        <v>5</v>
      </c>
    </row>
    <row r="484" spans="13:13" x14ac:dyDescent="0.25">
      <c r="M484">
        <f>LEN('SCOTLAND '!D479)-LEN(SUBSTITUTE('SCOTLAND '!D479," ",""))</f>
        <v>3</v>
      </c>
    </row>
    <row r="485" spans="13:13" x14ac:dyDescent="0.25">
      <c r="M485">
        <f>LEN('SCOTLAND '!D480)-LEN(SUBSTITUTE('SCOTLAND '!D480," ",""))</f>
        <v>2</v>
      </c>
    </row>
    <row r="486" spans="13:13" x14ac:dyDescent="0.25">
      <c r="M486">
        <f>LEN('SCOTLAND '!D481)-LEN(SUBSTITUTE('SCOTLAND '!D481," ",""))</f>
        <v>3</v>
      </c>
    </row>
    <row r="487" spans="13:13" x14ac:dyDescent="0.25">
      <c r="M487">
        <f>LEN('SCOTLAND '!D482)-LEN(SUBSTITUTE('SCOTLAND '!D482," ",""))</f>
        <v>14</v>
      </c>
    </row>
    <row r="488" spans="13:13" x14ac:dyDescent="0.25">
      <c r="M488">
        <f>LEN('SCOTLAND '!D483)-LEN(SUBSTITUTE('SCOTLAND '!D483," ",""))</f>
        <v>1</v>
      </c>
    </row>
    <row r="489" spans="13:13" x14ac:dyDescent="0.25">
      <c r="M489">
        <f>LEN('SCOTLAND '!D484)-LEN(SUBSTITUTE('SCOTLAND '!D484," ",""))</f>
        <v>6</v>
      </c>
    </row>
    <row r="490" spans="13:13" x14ac:dyDescent="0.25">
      <c r="M490">
        <f>LEN('SCOTLAND '!D485)-LEN(SUBSTITUTE('SCOTLAND '!D485," ",""))</f>
        <v>10</v>
      </c>
    </row>
    <row r="491" spans="13:13" x14ac:dyDescent="0.25">
      <c r="M491">
        <f>LEN('SCOTLAND '!D486)-LEN(SUBSTITUTE('SCOTLAND '!D486," ",""))</f>
        <v>1</v>
      </c>
    </row>
    <row r="492" spans="13:13" x14ac:dyDescent="0.25">
      <c r="M492">
        <f>LEN('SCOTLAND '!D487)-LEN(SUBSTITUTE('SCOTLAND '!D487," ",""))</f>
        <v>4</v>
      </c>
    </row>
    <row r="493" spans="13:13" x14ac:dyDescent="0.25">
      <c r="M493">
        <f>LEN('SCOTLAND '!D488)-LEN(SUBSTITUTE('SCOTLAND '!D488," ",""))</f>
        <v>1</v>
      </c>
    </row>
    <row r="494" spans="13:13" x14ac:dyDescent="0.25">
      <c r="M494">
        <f>LEN('SCOTLAND '!D489)-LEN(SUBSTITUTE('SCOTLAND '!D489," ",""))</f>
        <v>3</v>
      </c>
    </row>
    <row r="495" spans="13:13" x14ac:dyDescent="0.25">
      <c r="M495">
        <f>LEN('SCOTLAND '!D490)-LEN(SUBSTITUTE('SCOTLAND '!D490," ",""))</f>
        <v>7</v>
      </c>
    </row>
    <row r="496" spans="13:13" x14ac:dyDescent="0.25">
      <c r="M496">
        <f>LEN('SCOTLAND '!D491)-LEN(SUBSTITUTE('SCOTLAND '!D491," ",""))</f>
        <v>1</v>
      </c>
    </row>
    <row r="497" spans="13:13" x14ac:dyDescent="0.25">
      <c r="M497">
        <f>LEN('SCOTLAND '!D492)-LEN(SUBSTITUTE('SCOTLAND '!D492," ",""))</f>
        <v>2</v>
      </c>
    </row>
    <row r="498" spans="13:13" x14ac:dyDescent="0.25">
      <c r="M498">
        <f>LEN('SCOTLAND '!D493)-LEN(SUBSTITUTE('SCOTLAND '!D493," ",""))</f>
        <v>24</v>
      </c>
    </row>
    <row r="499" spans="13:13" x14ac:dyDescent="0.25">
      <c r="M499">
        <f>LEN('SCOTLAND '!D494)-LEN(SUBSTITUTE('SCOTLAND '!D494," ",""))</f>
        <v>6</v>
      </c>
    </row>
    <row r="500" spans="13:13" x14ac:dyDescent="0.25">
      <c r="M500">
        <f>LEN('SCOTLAND '!D495)-LEN(SUBSTITUTE('SCOTLAND '!D495," ",""))</f>
        <v>11</v>
      </c>
    </row>
    <row r="501" spans="13:13" x14ac:dyDescent="0.25">
      <c r="M501">
        <f>LEN('SCOTLAND '!D496)-LEN(SUBSTITUTE('SCOTLAND '!D496," ",""))</f>
        <v>1</v>
      </c>
    </row>
    <row r="502" spans="13:13" x14ac:dyDescent="0.25">
      <c r="M502">
        <f>LEN('SCOTLAND '!D497)-LEN(SUBSTITUTE('SCOTLAND '!D497," ",""))</f>
        <v>2</v>
      </c>
    </row>
    <row r="503" spans="13:13" x14ac:dyDescent="0.25">
      <c r="M503">
        <f>LEN('SCOTLAND '!D498)-LEN(SUBSTITUTE('SCOTLAND '!D498," ",""))</f>
        <v>12</v>
      </c>
    </row>
    <row r="504" spans="13:13" x14ac:dyDescent="0.25">
      <c r="M504">
        <f>LEN('SCOTLAND '!D499)-LEN(SUBSTITUTE('SCOTLAND '!D499," ",""))</f>
        <v>2</v>
      </c>
    </row>
    <row r="505" spans="13:13" x14ac:dyDescent="0.25">
      <c r="M505">
        <f>LEN('SCOTLAND '!D500)-LEN(SUBSTITUTE('SCOTLAND '!D500," ",""))</f>
        <v>5</v>
      </c>
    </row>
    <row r="506" spans="13:13" x14ac:dyDescent="0.25">
      <c r="M506">
        <f>LEN('SCOTLAND '!D501)-LEN(SUBSTITUTE('SCOTLAND '!D501," ",""))</f>
        <v>2</v>
      </c>
    </row>
    <row r="507" spans="13:13" x14ac:dyDescent="0.25">
      <c r="M507">
        <f>LEN('SCOTLAND '!D502)-LEN(SUBSTITUTE('SCOTLAND '!D502," ",""))</f>
        <v>15</v>
      </c>
    </row>
    <row r="508" spans="13:13" x14ac:dyDescent="0.25">
      <c r="M508">
        <f>LEN('SCOTLAND '!D503)-LEN(SUBSTITUTE('SCOTLAND '!D503," ",""))</f>
        <v>5</v>
      </c>
    </row>
    <row r="509" spans="13:13" x14ac:dyDescent="0.25">
      <c r="M509">
        <f>LEN('SCOTLAND '!D504)-LEN(SUBSTITUTE('SCOTLAND '!D504," ",""))</f>
        <v>68</v>
      </c>
    </row>
    <row r="510" spans="13:13" x14ac:dyDescent="0.25">
      <c r="M510">
        <f>LEN('SCOTLAND '!D505)-LEN(SUBSTITUTE('SCOTLAND '!D505," ",""))</f>
        <v>4</v>
      </c>
    </row>
    <row r="511" spans="13:13" x14ac:dyDescent="0.25">
      <c r="M511">
        <f>LEN('SCOTLAND '!D506)-LEN(SUBSTITUTE('SCOTLAND '!D506," ",""))</f>
        <v>8</v>
      </c>
    </row>
    <row r="512" spans="13:13" x14ac:dyDescent="0.25">
      <c r="M512">
        <f>LEN('SCOTLAND '!D507)-LEN(SUBSTITUTE('SCOTLAND '!D507," ",""))</f>
        <v>11</v>
      </c>
    </row>
    <row r="513" spans="13:13" x14ac:dyDescent="0.25">
      <c r="M513">
        <f>LEN('SCOTLAND '!D508)-LEN(SUBSTITUTE('SCOTLAND '!D508," ",""))</f>
        <v>3</v>
      </c>
    </row>
    <row r="514" spans="13:13" x14ac:dyDescent="0.25">
      <c r="M514">
        <f>LEN('SCOTLAND '!D509)-LEN(SUBSTITUTE('SCOTLAND '!D509," ",""))</f>
        <v>14</v>
      </c>
    </row>
    <row r="515" spans="13:13" x14ac:dyDescent="0.25">
      <c r="M515">
        <f>LEN('SCOTLAND '!D510)-LEN(SUBSTITUTE('SCOTLAND '!D510," ",""))</f>
        <v>11</v>
      </c>
    </row>
    <row r="516" spans="13:13" x14ac:dyDescent="0.25">
      <c r="M516">
        <f>LEN('SCOTLAND '!D511)-LEN(SUBSTITUTE('SCOTLAND '!D511," ",""))</f>
        <v>3</v>
      </c>
    </row>
    <row r="517" spans="13:13" x14ac:dyDescent="0.25">
      <c r="M517">
        <f>LEN('SCOTLAND '!D512)-LEN(SUBSTITUTE('SCOTLAND '!D512," ",""))</f>
        <v>3</v>
      </c>
    </row>
    <row r="518" spans="13:13" x14ac:dyDescent="0.25">
      <c r="M518">
        <f>LEN('SCOTLAND '!D513)-LEN(SUBSTITUTE('SCOTLAND '!D513," ",""))</f>
        <v>24</v>
      </c>
    </row>
    <row r="519" spans="13:13" x14ac:dyDescent="0.25">
      <c r="M519">
        <f>LEN('SCOTLAND '!D514)-LEN(SUBSTITUTE('SCOTLAND '!D514," ",""))</f>
        <v>16</v>
      </c>
    </row>
    <row r="520" spans="13:13" x14ac:dyDescent="0.25">
      <c r="M520">
        <f>LEN('SCOTLAND '!D515)-LEN(SUBSTITUTE('SCOTLAND '!D515," ",""))</f>
        <v>2</v>
      </c>
    </row>
    <row r="521" spans="13:13" x14ac:dyDescent="0.25">
      <c r="M521">
        <f>LEN('SCOTLAND '!D516)-LEN(SUBSTITUTE('SCOTLAND '!D516," ",""))</f>
        <v>14</v>
      </c>
    </row>
    <row r="522" spans="13:13" x14ac:dyDescent="0.25">
      <c r="M522">
        <f>LEN('SCOTLAND '!D517)-LEN(SUBSTITUTE('SCOTLAND '!D517," ",""))</f>
        <v>6</v>
      </c>
    </row>
    <row r="523" spans="13:13" x14ac:dyDescent="0.25">
      <c r="M523">
        <f>LEN('SCOTLAND '!D518)-LEN(SUBSTITUTE('SCOTLAND '!D518," ",""))</f>
        <v>11</v>
      </c>
    </row>
    <row r="524" spans="13:13" x14ac:dyDescent="0.25">
      <c r="M524">
        <f>LEN('SCOTLAND '!D519)-LEN(SUBSTITUTE('SCOTLAND '!D519," ",""))</f>
        <v>4</v>
      </c>
    </row>
    <row r="525" spans="13:13" x14ac:dyDescent="0.25">
      <c r="M525">
        <f>LEN('SCOTLAND '!D520)-LEN(SUBSTITUTE('SCOTLAND '!D520," ",""))</f>
        <v>12</v>
      </c>
    </row>
    <row r="526" spans="13:13" x14ac:dyDescent="0.25">
      <c r="M526">
        <f>LEN('SCOTLAND '!D521)-LEN(SUBSTITUTE('SCOTLAND '!D521," ",""))</f>
        <v>3</v>
      </c>
    </row>
    <row r="527" spans="13:13" x14ac:dyDescent="0.25">
      <c r="M527">
        <f>LEN('SCOTLAND '!D522)-LEN(SUBSTITUTE('SCOTLAND '!D522," ",""))</f>
        <v>1</v>
      </c>
    </row>
    <row r="528" spans="13:13" x14ac:dyDescent="0.25">
      <c r="M528">
        <f>LEN('SCOTLAND '!D523)-LEN(SUBSTITUTE('SCOTLAND '!D523," ",""))</f>
        <v>1</v>
      </c>
    </row>
    <row r="529" spans="13:13" x14ac:dyDescent="0.25">
      <c r="M529">
        <f>LEN('SCOTLAND '!D524)-LEN(SUBSTITUTE('SCOTLAND '!D524," ",""))</f>
        <v>7</v>
      </c>
    </row>
    <row r="530" spans="13:13" x14ac:dyDescent="0.25">
      <c r="M530">
        <f>LEN('SCOTLAND '!D525)-LEN(SUBSTITUTE('SCOTLAND '!D525," ",""))</f>
        <v>8</v>
      </c>
    </row>
    <row r="531" spans="13:13" x14ac:dyDescent="0.25">
      <c r="M531">
        <f>LEN('SCOTLAND '!D526)-LEN(SUBSTITUTE('SCOTLAND '!D526," ",""))</f>
        <v>2</v>
      </c>
    </row>
    <row r="532" spans="13:13" x14ac:dyDescent="0.25">
      <c r="M532">
        <f>LEN('SCOTLAND '!D527)-LEN(SUBSTITUTE('SCOTLAND '!D527," ",""))</f>
        <v>8</v>
      </c>
    </row>
    <row r="533" spans="13:13" x14ac:dyDescent="0.25">
      <c r="M533">
        <f>LEN('SCOTLAND '!D528)-LEN(SUBSTITUTE('SCOTLAND '!D528," ",""))</f>
        <v>9</v>
      </c>
    </row>
    <row r="534" spans="13:13" x14ac:dyDescent="0.25">
      <c r="M534">
        <f>LEN('SCOTLAND '!D529)-LEN(SUBSTITUTE('SCOTLAND '!D529," ",""))</f>
        <v>1</v>
      </c>
    </row>
    <row r="535" spans="13:13" x14ac:dyDescent="0.25">
      <c r="M535">
        <f>LEN('SCOTLAND '!D530)-LEN(SUBSTITUTE('SCOTLAND '!D530," ",""))</f>
        <v>3</v>
      </c>
    </row>
    <row r="536" spans="13:13" x14ac:dyDescent="0.25">
      <c r="M536">
        <f>LEN('SCOTLAND '!D531)-LEN(SUBSTITUTE('SCOTLAND '!D531," ",""))</f>
        <v>16</v>
      </c>
    </row>
    <row r="537" spans="13:13" x14ac:dyDescent="0.25">
      <c r="M537">
        <f>LEN('SCOTLAND '!D532)-LEN(SUBSTITUTE('SCOTLAND '!D532," ",""))</f>
        <v>13</v>
      </c>
    </row>
    <row r="538" spans="13:13" x14ac:dyDescent="0.25">
      <c r="M538">
        <f>LEN('SCOTLAND '!D533)-LEN(SUBSTITUTE('SCOTLAND '!D533," ",""))</f>
        <v>1</v>
      </c>
    </row>
    <row r="539" spans="13:13" x14ac:dyDescent="0.25">
      <c r="M539">
        <f>LEN('SCOTLAND '!D534)-LEN(SUBSTITUTE('SCOTLAND '!D534," ",""))</f>
        <v>1</v>
      </c>
    </row>
    <row r="540" spans="13:13" x14ac:dyDescent="0.25">
      <c r="M540">
        <f>LEN('SCOTLAND '!D535)-LEN(SUBSTITUTE('SCOTLAND '!D535," ",""))</f>
        <v>5</v>
      </c>
    </row>
    <row r="541" spans="13:13" x14ac:dyDescent="0.25">
      <c r="M541">
        <f>LEN('SCOTLAND '!D536)-LEN(SUBSTITUTE('SCOTLAND '!D536," ",""))</f>
        <v>7</v>
      </c>
    </row>
    <row r="542" spans="13:13" x14ac:dyDescent="0.25">
      <c r="M542">
        <f>LEN('SCOTLAND '!D537)-LEN(SUBSTITUTE('SCOTLAND '!D537," ",""))</f>
        <v>7</v>
      </c>
    </row>
    <row r="543" spans="13:13" x14ac:dyDescent="0.25">
      <c r="M543">
        <f>LEN('SCOTLAND '!D538)-LEN(SUBSTITUTE('SCOTLAND '!D538," ",""))</f>
        <v>8</v>
      </c>
    </row>
    <row r="544" spans="13:13" x14ac:dyDescent="0.25">
      <c r="M544">
        <f>LEN('SCOTLAND '!D539)-LEN(SUBSTITUTE('SCOTLAND '!D539," ",""))</f>
        <v>18</v>
      </c>
    </row>
    <row r="545" spans="13:13" x14ac:dyDescent="0.25">
      <c r="M545">
        <f>LEN('SCOTLAND '!D540)-LEN(SUBSTITUTE('SCOTLAND '!D540," ",""))</f>
        <v>10</v>
      </c>
    </row>
    <row r="546" spans="13:13" x14ac:dyDescent="0.25">
      <c r="M546">
        <f>LEN('SCOTLAND '!D541)-LEN(SUBSTITUTE('SCOTLAND '!D541," ",""))</f>
        <v>1</v>
      </c>
    </row>
    <row r="547" spans="13:13" x14ac:dyDescent="0.25">
      <c r="M547">
        <f>LEN('SCOTLAND '!D542)-LEN(SUBSTITUTE('SCOTLAND '!D542," ",""))</f>
        <v>8</v>
      </c>
    </row>
    <row r="548" spans="13:13" x14ac:dyDescent="0.25">
      <c r="M548">
        <f>LEN('SCOTLAND '!D543)-LEN(SUBSTITUTE('SCOTLAND '!D543," ",""))</f>
        <v>7</v>
      </c>
    </row>
    <row r="549" spans="13:13" x14ac:dyDescent="0.25">
      <c r="M549">
        <f>LEN('SCOTLAND '!D544)-LEN(SUBSTITUTE('SCOTLAND '!D544," ",""))</f>
        <v>11</v>
      </c>
    </row>
    <row r="550" spans="13:13" x14ac:dyDescent="0.25">
      <c r="M550">
        <f>LEN('SCOTLAND '!D545)-LEN(SUBSTITUTE('SCOTLAND '!D545," ",""))</f>
        <v>1</v>
      </c>
    </row>
    <row r="551" spans="13:13" x14ac:dyDescent="0.25">
      <c r="M551">
        <f>LEN('SCOTLAND '!D546)-LEN(SUBSTITUTE('SCOTLAND '!D546," ",""))</f>
        <v>1</v>
      </c>
    </row>
    <row r="552" spans="13:13" x14ac:dyDescent="0.25">
      <c r="M552">
        <f>LEN('SCOTLAND '!D547)-LEN(SUBSTITUTE('SCOTLAND '!D547," ",""))</f>
        <v>7</v>
      </c>
    </row>
    <row r="553" spans="13:13" x14ac:dyDescent="0.25">
      <c r="M553">
        <f>LEN('SCOTLAND '!D548)-LEN(SUBSTITUTE('SCOTLAND '!D548," ",""))</f>
        <v>1</v>
      </c>
    </row>
    <row r="554" spans="13:13" x14ac:dyDescent="0.25">
      <c r="M554">
        <f>LEN('SCOTLAND '!D549)-LEN(SUBSTITUTE('SCOTLAND '!D549," ",""))</f>
        <v>1</v>
      </c>
    </row>
    <row r="555" spans="13:13" x14ac:dyDescent="0.25">
      <c r="M555">
        <f>LEN('SCOTLAND '!D550)-LEN(SUBSTITUTE('SCOTLAND '!D550," ",""))</f>
        <v>4</v>
      </c>
    </row>
    <row r="556" spans="13:13" x14ac:dyDescent="0.25">
      <c r="M556">
        <f>LEN('SCOTLAND '!D551)-LEN(SUBSTITUTE('SCOTLAND '!D551," ",""))</f>
        <v>2</v>
      </c>
    </row>
    <row r="557" spans="13:13" x14ac:dyDescent="0.25">
      <c r="M557">
        <f>LEN('SCOTLAND '!D552)-LEN(SUBSTITUTE('SCOTLAND '!D552," ",""))</f>
        <v>3</v>
      </c>
    </row>
    <row r="558" spans="13:13" x14ac:dyDescent="0.25">
      <c r="M558">
        <f>LEN('SCOTLAND '!D553)-LEN(SUBSTITUTE('SCOTLAND '!D553," ",""))</f>
        <v>3</v>
      </c>
    </row>
    <row r="559" spans="13:13" x14ac:dyDescent="0.25">
      <c r="M559">
        <f>LEN('SCOTLAND '!D554)-LEN(SUBSTITUTE('SCOTLAND '!D554," ",""))</f>
        <v>5</v>
      </c>
    </row>
    <row r="560" spans="13:13" x14ac:dyDescent="0.25">
      <c r="M560">
        <f>LEN('SCOTLAND '!D555)-LEN(SUBSTITUTE('SCOTLAND '!D555," ",""))</f>
        <v>7</v>
      </c>
    </row>
    <row r="561" spans="13:13" x14ac:dyDescent="0.25">
      <c r="M561">
        <f>LEN('SCOTLAND '!D556)-LEN(SUBSTITUTE('SCOTLAND '!D556," ",""))</f>
        <v>22</v>
      </c>
    </row>
    <row r="562" spans="13:13" x14ac:dyDescent="0.25">
      <c r="M562">
        <f>LEN('SCOTLAND '!D557)-LEN(SUBSTITUTE('SCOTLAND '!D557," ",""))</f>
        <v>6</v>
      </c>
    </row>
    <row r="563" spans="13:13" x14ac:dyDescent="0.25">
      <c r="M563">
        <f>LEN('SCOTLAND '!D558)-LEN(SUBSTITUTE('SCOTLAND '!D558," ",""))</f>
        <v>4</v>
      </c>
    </row>
    <row r="564" spans="13:13" x14ac:dyDescent="0.25">
      <c r="M564">
        <f>LEN('SCOTLAND '!D559)-LEN(SUBSTITUTE('SCOTLAND '!D559," ",""))</f>
        <v>2</v>
      </c>
    </row>
    <row r="565" spans="13:13" x14ac:dyDescent="0.25">
      <c r="M565">
        <f>LEN('SCOTLAND '!D560)-LEN(SUBSTITUTE('SCOTLAND '!D560," ",""))</f>
        <v>31</v>
      </c>
    </row>
    <row r="566" spans="13:13" x14ac:dyDescent="0.25">
      <c r="M566">
        <f>LEN('SCOTLAND '!D561)-LEN(SUBSTITUTE('SCOTLAND '!D561," ",""))</f>
        <v>6</v>
      </c>
    </row>
    <row r="567" spans="13:13" x14ac:dyDescent="0.25">
      <c r="M567">
        <f>LEN('SCOTLAND '!D562)-LEN(SUBSTITUTE('SCOTLAND '!D562," ",""))</f>
        <v>13</v>
      </c>
    </row>
    <row r="568" spans="13:13" x14ac:dyDescent="0.25">
      <c r="M568">
        <f>LEN('SCOTLAND '!D563)-LEN(SUBSTITUTE('SCOTLAND '!D563," ",""))</f>
        <v>7</v>
      </c>
    </row>
    <row r="569" spans="13:13" x14ac:dyDescent="0.25">
      <c r="M569">
        <f>LEN('SCOTLAND '!D564)-LEN(SUBSTITUTE('SCOTLAND '!D564," ",""))</f>
        <v>2</v>
      </c>
    </row>
    <row r="570" spans="13:13" x14ac:dyDescent="0.25">
      <c r="M570">
        <f>LEN('SCOTLAND '!D565)-LEN(SUBSTITUTE('SCOTLAND '!D565," ",""))</f>
        <v>2</v>
      </c>
    </row>
    <row r="571" spans="13:13" x14ac:dyDescent="0.25">
      <c r="M571">
        <f>LEN('SCOTLAND '!D566)-LEN(SUBSTITUTE('SCOTLAND '!D566," ",""))</f>
        <v>22</v>
      </c>
    </row>
    <row r="572" spans="13:13" x14ac:dyDescent="0.25">
      <c r="M572">
        <f>LEN('SCOTLAND '!D567)-LEN(SUBSTITUTE('SCOTLAND '!D567," ",""))</f>
        <v>13</v>
      </c>
    </row>
    <row r="573" spans="13:13" x14ac:dyDescent="0.25">
      <c r="M573">
        <f>LEN('SCOTLAND '!D568)-LEN(SUBSTITUTE('SCOTLAND '!D568," ",""))</f>
        <v>10</v>
      </c>
    </row>
    <row r="574" spans="13:13" x14ac:dyDescent="0.25">
      <c r="M574">
        <f>LEN('SCOTLAND '!D569)-LEN(SUBSTITUTE('SCOTLAND '!D569," ",""))</f>
        <v>10</v>
      </c>
    </row>
    <row r="575" spans="13:13" x14ac:dyDescent="0.25">
      <c r="M575">
        <f>LEN('SCOTLAND '!D570)-LEN(SUBSTITUTE('SCOTLAND '!D570," ",""))</f>
        <v>9</v>
      </c>
    </row>
    <row r="576" spans="13:13" x14ac:dyDescent="0.25">
      <c r="M576">
        <f>LEN('SCOTLAND '!D571)-LEN(SUBSTITUTE('SCOTLAND '!D571," ",""))</f>
        <v>2</v>
      </c>
    </row>
    <row r="577" spans="13:13" x14ac:dyDescent="0.25">
      <c r="M577">
        <f>LEN('SCOTLAND '!D572)-LEN(SUBSTITUTE('SCOTLAND '!D572," ",""))</f>
        <v>5</v>
      </c>
    </row>
    <row r="578" spans="13:13" x14ac:dyDescent="0.25">
      <c r="M578">
        <f>LEN('SCOTLAND '!D573)-LEN(SUBSTITUTE('SCOTLAND '!D573," ",""))</f>
        <v>1</v>
      </c>
    </row>
    <row r="579" spans="13:13" x14ac:dyDescent="0.25">
      <c r="M579">
        <f>LEN('SCOTLAND '!D574)-LEN(SUBSTITUTE('SCOTLAND '!D574," ",""))</f>
        <v>28</v>
      </c>
    </row>
    <row r="580" spans="13:13" x14ac:dyDescent="0.25">
      <c r="M580">
        <f>LEN('SCOTLAND '!D575)-LEN(SUBSTITUTE('SCOTLAND '!D575," ",""))</f>
        <v>4</v>
      </c>
    </row>
    <row r="581" spans="13:13" x14ac:dyDescent="0.25">
      <c r="M581">
        <f>LEN('SCOTLAND '!D576)-LEN(SUBSTITUTE('SCOTLAND '!D576," ",""))</f>
        <v>1</v>
      </c>
    </row>
    <row r="582" spans="13:13" x14ac:dyDescent="0.25">
      <c r="M582">
        <f>LEN('SCOTLAND '!D577)-LEN(SUBSTITUTE('SCOTLAND '!D577," ",""))</f>
        <v>9</v>
      </c>
    </row>
    <row r="583" spans="13:13" x14ac:dyDescent="0.25">
      <c r="M583">
        <f>LEN('SCOTLAND '!D578)-LEN(SUBSTITUTE('SCOTLAND '!D578," ",""))</f>
        <v>1</v>
      </c>
    </row>
    <row r="584" spans="13:13" x14ac:dyDescent="0.25">
      <c r="M584">
        <f>LEN('SCOTLAND '!D579)-LEN(SUBSTITUTE('SCOTLAND '!D579," ",""))</f>
        <v>1</v>
      </c>
    </row>
    <row r="585" spans="13:13" x14ac:dyDescent="0.25">
      <c r="M585">
        <f>LEN('SCOTLAND '!D580)-LEN(SUBSTITUTE('SCOTLAND '!D580," ",""))</f>
        <v>11</v>
      </c>
    </row>
    <row r="586" spans="13:13" x14ac:dyDescent="0.25">
      <c r="M586">
        <f>LEN('SCOTLAND '!D581)-LEN(SUBSTITUTE('SCOTLAND '!D581," ",""))</f>
        <v>4</v>
      </c>
    </row>
    <row r="587" spans="13:13" x14ac:dyDescent="0.25">
      <c r="M587">
        <f>LEN('SCOTLAND '!D582)-LEN(SUBSTITUTE('SCOTLAND '!D582," ",""))</f>
        <v>20</v>
      </c>
    </row>
    <row r="588" spans="13:13" x14ac:dyDescent="0.25">
      <c r="M588">
        <f>LEN('SCOTLAND '!D583)-LEN(SUBSTITUTE('SCOTLAND '!D583," ",""))</f>
        <v>2</v>
      </c>
    </row>
    <row r="589" spans="13:13" x14ac:dyDescent="0.25">
      <c r="M589">
        <f>LEN('SCOTLAND '!D584)-LEN(SUBSTITUTE('SCOTLAND '!D584," ",""))</f>
        <v>7</v>
      </c>
    </row>
    <row r="590" spans="13:13" x14ac:dyDescent="0.25">
      <c r="M590">
        <f>LEN('SCOTLAND '!D585)-LEN(SUBSTITUTE('SCOTLAND '!D585," ",""))</f>
        <v>10</v>
      </c>
    </row>
    <row r="591" spans="13:13" x14ac:dyDescent="0.25">
      <c r="M591">
        <f>LEN('SCOTLAND '!D586)-LEN(SUBSTITUTE('SCOTLAND '!D586," ",""))</f>
        <v>7</v>
      </c>
    </row>
    <row r="592" spans="13:13" x14ac:dyDescent="0.25">
      <c r="M592">
        <f>LEN('SCOTLAND '!D587)-LEN(SUBSTITUTE('SCOTLAND '!D587," ",""))</f>
        <v>2</v>
      </c>
    </row>
    <row r="593" spans="13:13" x14ac:dyDescent="0.25">
      <c r="M593">
        <f>LEN('SCOTLAND '!D588)-LEN(SUBSTITUTE('SCOTLAND '!D588," ",""))</f>
        <v>3</v>
      </c>
    </row>
    <row r="594" spans="13:13" x14ac:dyDescent="0.25">
      <c r="M594">
        <f>LEN('SCOTLAND '!D589)-LEN(SUBSTITUTE('SCOTLAND '!D589," ",""))</f>
        <v>15</v>
      </c>
    </row>
    <row r="595" spans="13:13" x14ac:dyDescent="0.25">
      <c r="M595">
        <f>LEN('SCOTLAND '!D590)-LEN(SUBSTITUTE('SCOTLAND '!D590," ",""))</f>
        <v>7</v>
      </c>
    </row>
    <row r="596" spans="13:13" x14ac:dyDescent="0.25">
      <c r="M596">
        <f>LEN('SCOTLAND '!D591)-LEN(SUBSTITUTE('SCOTLAND '!D591," ",""))</f>
        <v>11</v>
      </c>
    </row>
    <row r="597" spans="13:13" x14ac:dyDescent="0.25">
      <c r="M597">
        <f>LEN('SCOTLAND '!D592)-LEN(SUBSTITUTE('SCOTLAND '!D592," ",""))</f>
        <v>4</v>
      </c>
    </row>
    <row r="598" spans="13:13" x14ac:dyDescent="0.25">
      <c r="M598">
        <f>LEN('SCOTLAND '!D593)-LEN(SUBSTITUTE('SCOTLAND '!D593," ",""))</f>
        <v>7</v>
      </c>
    </row>
    <row r="599" spans="13:13" x14ac:dyDescent="0.25">
      <c r="M599">
        <f>LEN('SCOTLAND '!D594)-LEN(SUBSTITUTE('SCOTLAND '!D594," ",""))</f>
        <v>20</v>
      </c>
    </row>
    <row r="600" spans="13:13" x14ac:dyDescent="0.25">
      <c r="M600">
        <f>LEN('SCOTLAND '!D595)-LEN(SUBSTITUTE('SCOTLAND '!D595," ",""))</f>
        <v>5</v>
      </c>
    </row>
    <row r="601" spans="13:13" x14ac:dyDescent="0.25">
      <c r="M601">
        <f>LEN('SCOTLAND '!D596)-LEN(SUBSTITUTE('SCOTLAND '!D596," ",""))</f>
        <v>14</v>
      </c>
    </row>
    <row r="602" spans="13:13" x14ac:dyDescent="0.25">
      <c r="M602">
        <f>LEN('SCOTLAND '!D597)-LEN(SUBSTITUTE('SCOTLAND '!D597," ",""))</f>
        <v>5</v>
      </c>
    </row>
    <row r="603" spans="13:13" x14ac:dyDescent="0.25">
      <c r="M603">
        <f>LEN('SCOTLAND '!D598)-LEN(SUBSTITUTE('SCOTLAND '!D598," ",""))</f>
        <v>12</v>
      </c>
    </row>
    <row r="604" spans="13:13" x14ac:dyDescent="0.25">
      <c r="M604">
        <f>LEN('SCOTLAND '!D599)-LEN(SUBSTITUTE('SCOTLAND '!D599," ",""))</f>
        <v>3</v>
      </c>
    </row>
    <row r="605" spans="13:13" x14ac:dyDescent="0.25">
      <c r="M605">
        <f>LEN('SCOTLAND '!D600)-LEN(SUBSTITUTE('SCOTLAND '!D600," ",""))</f>
        <v>10</v>
      </c>
    </row>
    <row r="606" spans="13:13" x14ac:dyDescent="0.25">
      <c r="M606">
        <f>LEN('SCOTLAND '!D601)-LEN(SUBSTITUTE('SCOTLAND '!D601," ",""))</f>
        <v>12</v>
      </c>
    </row>
    <row r="607" spans="13:13" x14ac:dyDescent="0.25">
      <c r="M607">
        <f>LEN('SCOTLAND '!D602)-LEN(SUBSTITUTE('SCOTLAND '!D602," ",""))</f>
        <v>4</v>
      </c>
    </row>
    <row r="608" spans="13:13" x14ac:dyDescent="0.25">
      <c r="M608">
        <f>LEN('SCOTLAND '!D603)-LEN(SUBSTITUTE('SCOTLAND '!D603," ",""))</f>
        <v>9</v>
      </c>
    </row>
    <row r="609" spans="13:13" x14ac:dyDescent="0.25">
      <c r="M609">
        <f>LEN('SCOTLAND '!D604)-LEN(SUBSTITUTE('SCOTLAND '!D604," ",""))</f>
        <v>1</v>
      </c>
    </row>
    <row r="610" spans="13:13" x14ac:dyDescent="0.25">
      <c r="M610">
        <f>LEN('SCOTLAND '!D605)-LEN(SUBSTITUTE('SCOTLAND '!D605," ",""))</f>
        <v>4</v>
      </c>
    </row>
    <row r="611" spans="13:13" x14ac:dyDescent="0.25">
      <c r="M611">
        <f>LEN('SCOTLAND '!D606)-LEN(SUBSTITUTE('SCOTLAND '!D606," ",""))</f>
        <v>1</v>
      </c>
    </row>
    <row r="612" spans="13:13" x14ac:dyDescent="0.25">
      <c r="M612">
        <f>LEN('SCOTLAND '!D607)-LEN(SUBSTITUTE('SCOTLAND '!D607," ",""))</f>
        <v>3</v>
      </c>
    </row>
    <row r="613" spans="13:13" x14ac:dyDescent="0.25">
      <c r="M613">
        <f>LEN('SCOTLAND '!D608)-LEN(SUBSTITUTE('SCOTLAND '!D608," ",""))</f>
        <v>6</v>
      </c>
    </row>
    <row r="614" spans="13:13" x14ac:dyDescent="0.25">
      <c r="M614">
        <f>LEN('SCOTLAND '!D609)-LEN(SUBSTITUTE('SCOTLAND '!D609," ",""))</f>
        <v>10</v>
      </c>
    </row>
    <row r="615" spans="13:13" x14ac:dyDescent="0.25">
      <c r="M615">
        <f>LEN('SCOTLAND '!D610)-LEN(SUBSTITUTE('SCOTLAND '!D610," ",""))</f>
        <v>0</v>
      </c>
    </row>
    <row r="616" spans="13:13" x14ac:dyDescent="0.25">
      <c r="M616">
        <f>LEN('SCOTLAND '!D611)-LEN(SUBSTITUTE('SCOTLAND '!D611," ",""))</f>
        <v>5</v>
      </c>
    </row>
    <row r="617" spans="13:13" x14ac:dyDescent="0.25">
      <c r="M617">
        <f>LEN('SCOTLAND '!D612)-LEN(SUBSTITUTE('SCOTLAND '!D612," ",""))</f>
        <v>8</v>
      </c>
    </row>
    <row r="618" spans="13:13" x14ac:dyDescent="0.25">
      <c r="M618">
        <f>LEN('SCOTLAND '!D613)-LEN(SUBSTITUTE('SCOTLAND '!D613," ",""))</f>
        <v>3</v>
      </c>
    </row>
    <row r="619" spans="13:13" x14ac:dyDescent="0.25">
      <c r="M619">
        <f>LEN('SCOTLAND '!D614)-LEN(SUBSTITUTE('SCOTLAND '!D614," ",""))</f>
        <v>7</v>
      </c>
    </row>
    <row r="620" spans="13:13" x14ac:dyDescent="0.25">
      <c r="M620">
        <f>LEN('SCOTLAND '!D615)-LEN(SUBSTITUTE('SCOTLAND '!D615," ",""))</f>
        <v>2</v>
      </c>
    </row>
    <row r="621" spans="13:13" x14ac:dyDescent="0.25">
      <c r="M621">
        <f>LEN('SCOTLAND '!D616)-LEN(SUBSTITUTE('SCOTLAND '!D616," ",""))</f>
        <v>3</v>
      </c>
    </row>
    <row r="622" spans="13:13" x14ac:dyDescent="0.25">
      <c r="M622">
        <f>LEN('SCOTLAND '!D617)-LEN(SUBSTITUTE('SCOTLAND '!D617," ",""))</f>
        <v>6</v>
      </c>
    </row>
    <row r="623" spans="13:13" x14ac:dyDescent="0.25">
      <c r="M623">
        <f>LEN('SCOTLAND '!D618)-LEN(SUBSTITUTE('SCOTLAND '!D618," ",""))</f>
        <v>0</v>
      </c>
    </row>
    <row r="624" spans="13:13" x14ac:dyDescent="0.25">
      <c r="M624">
        <f>LEN('SCOTLAND '!D619)-LEN(SUBSTITUTE('SCOTLAND '!D619," ",""))</f>
        <v>3</v>
      </c>
    </row>
    <row r="625" spans="13:13" x14ac:dyDescent="0.25">
      <c r="M625">
        <f>LEN('SCOTLAND '!D620)-LEN(SUBSTITUTE('SCOTLAND '!D620," ",""))</f>
        <v>0</v>
      </c>
    </row>
    <row r="626" spans="13:13" x14ac:dyDescent="0.25">
      <c r="M626">
        <f>LEN('SCOTLAND '!D621)-LEN(SUBSTITUTE('SCOTLAND '!D621," ",""))</f>
        <v>12</v>
      </c>
    </row>
    <row r="627" spans="13:13" x14ac:dyDescent="0.25">
      <c r="M627">
        <f>LEN('SCOTLAND '!D622)-LEN(SUBSTITUTE('SCOTLAND '!D622," ",""))</f>
        <v>3</v>
      </c>
    </row>
    <row r="628" spans="13:13" x14ac:dyDescent="0.25">
      <c r="M628">
        <f>LEN('SCOTLAND '!D623)-LEN(SUBSTITUTE('SCOTLAND '!D623," ",""))</f>
        <v>7</v>
      </c>
    </row>
    <row r="629" spans="13:13" x14ac:dyDescent="0.25">
      <c r="M629">
        <f>LEN('SCOTLAND '!D624)-LEN(SUBSTITUTE('SCOTLAND '!D624," ",""))</f>
        <v>0</v>
      </c>
    </row>
    <row r="630" spans="13:13" x14ac:dyDescent="0.25">
      <c r="M630">
        <f>LEN('SCOTLAND '!D625)-LEN(SUBSTITUTE('SCOTLAND '!D625," ",""))</f>
        <v>6</v>
      </c>
    </row>
    <row r="631" spans="13:13" x14ac:dyDescent="0.25">
      <c r="M631">
        <f>LEN('SCOTLAND '!D626)-LEN(SUBSTITUTE('SCOTLAND '!D626," ",""))</f>
        <v>13</v>
      </c>
    </row>
    <row r="632" spans="13:13" x14ac:dyDescent="0.25">
      <c r="M632">
        <f>LEN('SCOTLAND '!D627)-LEN(SUBSTITUTE('SCOTLAND '!D627," ",""))</f>
        <v>7</v>
      </c>
    </row>
    <row r="633" spans="13:13" x14ac:dyDescent="0.25">
      <c r="M633">
        <f>LEN('SCOTLAND '!D628)-LEN(SUBSTITUTE('SCOTLAND '!D628," ",""))</f>
        <v>2</v>
      </c>
    </row>
    <row r="634" spans="13:13" x14ac:dyDescent="0.25">
      <c r="M634">
        <f>LEN('SCOTLAND '!D629)-LEN(SUBSTITUTE('SCOTLAND '!D629," ",""))</f>
        <v>11</v>
      </c>
    </row>
    <row r="635" spans="13:13" x14ac:dyDescent="0.25">
      <c r="M635">
        <f>LEN('SCOTLAND '!D630)-LEN(SUBSTITUTE('SCOTLAND '!D630," ",""))</f>
        <v>4</v>
      </c>
    </row>
    <row r="636" spans="13:13" x14ac:dyDescent="0.25">
      <c r="M636">
        <f>LEN('SCOTLAND '!D631)-LEN(SUBSTITUTE('SCOTLAND '!D631," ",""))</f>
        <v>9</v>
      </c>
    </row>
    <row r="637" spans="13:13" x14ac:dyDescent="0.25">
      <c r="M637">
        <f>LEN('SCOTLAND '!D632)-LEN(SUBSTITUTE('SCOTLAND '!D632," ",""))</f>
        <v>6</v>
      </c>
    </row>
    <row r="638" spans="13:13" x14ac:dyDescent="0.25">
      <c r="M638">
        <f>LEN('SCOTLAND '!D633)-LEN(SUBSTITUTE('SCOTLAND '!D633," ",""))</f>
        <v>25</v>
      </c>
    </row>
    <row r="639" spans="13:13" x14ac:dyDescent="0.25">
      <c r="M639">
        <f>LEN('SCOTLAND '!D634)-LEN(SUBSTITUTE('SCOTLAND '!D634," ",""))</f>
        <v>9</v>
      </c>
    </row>
    <row r="640" spans="13:13" x14ac:dyDescent="0.25">
      <c r="M640">
        <f>LEN('SCOTLAND '!D635)-LEN(SUBSTITUTE('SCOTLAND '!D635," ",""))</f>
        <v>3</v>
      </c>
    </row>
    <row r="641" spans="13:13" x14ac:dyDescent="0.25">
      <c r="M641">
        <f>LEN('SCOTLAND '!D636)-LEN(SUBSTITUTE('SCOTLAND '!D636," ",""))</f>
        <v>2</v>
      </c>
    </row>
    <row r="642" spans="13:13" x14ac:dyDescent="0.25">
      <c r="M642">
        <f>LEN('SCOTLAND '!D637)-LEN(SUBSTITUTE('SCOTLAND '!D637," ",""))</f>
        <v>0</v>
      </c>
    </row>
    <row r="643" spans="13:13" x14ac:dyDescent="0.25">
      <c r="M643">
        <f>LEN('SCOTLAND '!D638)-LEN(SUBSTITUTE('SCOTLAND '!D638," ",""))</f>
        <v>3</v>
      </c>
    </row>
    <row r="644" spans="13:13" x14ac:dyDescent="0.25">
      <c r="M644">
        <f>LEN('SCOTLAND '!D639)-LEN(SUBSTITUTE('SCOTLAND '!D639," ",""))</f>
        <v>7</v>
      </c>
    </row>
    <row r="645" spans="13:13" x14ac:dyDescent="0.25">
      <c r="M645">
        <f>LEN('SCOTLAND '!D640)-LEN(SUBSTITUTE('SCOTLAND '!D640," ",""))</f>
        <v>1</v>
      </c>
    </row>
    <row r="646" spans="13:13" x14ac:dyDescent="0.25">
      <c r="M646">
        <f>LEN('SCOTLAND '!D641)-LEN(SUBSTITUTE('SCOTLAND '!D641," ",""))</f>
        <v>3</v>
      </c>
    </row>
    <row r="647" spans="13:13" x14ac:dyDescent="0.25">
      <c r="M647">
        <f>LEN('SCOTLAND '!D642)-LEN(SUBSTITUTE('SCOTLAND '!D642," ",""))</f>
        <v>15</v>
      </c>
    </row>
    <row r="648" spans="13:13" x14ac:dyDescent="0.25">
      <c r="M648">
        <f>LEN('SCOTLAND '!D643)-LEN(SUBSTITUTE('SCOTLAND '!D643," ",""))</f>
        <v>2</v>
      </c>
    </row>
    <row r="649" spans="13:13" x14ac:dyDescent="0.25">
      <c r="M649">
        <f>LEN('SCOTLAND '!D644)-LEN(SUBSTITUTE('SCOTLAND '!D644," ",""))</f>
        <v>10</v>
      </c>
    </row>
    <row r="650" spans="13:13" x14ac:dyDescent="0.25">
      <c r="M650">
        <f>LEN('SCOTLAND '!D645)-LEN(SUBSTITUTE('SCOTLAND '!D645," ",""))</f>
        <v>4</v>
      </c>
    </row>
    <row r="651" spans="13:13" x14ac:dyDescent="0.25">
      <c r="M651">
        <f>LEN('SCOTLAND '!D646)-LEN(SUBSTITUTE('SCOTLAND '!D646," ",""))</f>
        <v>1</v>
      </c>
    </row>
    <row r="652" spans="13:13" x14ac:dyDescent="0.25">
      <c r="M652">
        <f>LEN('SCOTLAND '!D647)-LEN(SUBSTITUTE('SCOTLAND '!D647," ",""))</f>
        <v>9</v>
      </c>
    </row>
    <row r="653" spans="13:13" x14ac:dyDescent="0.25">
      <c r="M653">
        <f>LEN('SCOTLAND '!D648)-LEN(SUBSTITUTE('SCOTLAND '!D648," ",""))</f>
        <v>6</v>
      </c>
    </row>
    <row r="654" spans="13:13" x14ac:dyDescent="0.25">
      <c r="M654">
        <f>LEN('SCOTLAND '!D649)-LEN(SUBSTITUTE('SCOTLAND '!D649," ",""))</f>
        <v>1</v>
      </c>
    </row>
    <row r="655" spans="13:13" x14ac:dyDescent="0.25">
      <c r="M655">
        <f>LEN('SCOTLAND '!D650)-LEN(SUBSTITUTE('SCOTLAND '!D650," ",""))</f>
        <v>12</v>
      </c>
    </row>
    <row r="656" spans="13:13" x14ac:dyDescent="0.25">
      <c r="M656">
        <f>LEN('SCOTLAND '!D651)-LEN(SUBSTITUTE('SCOTLAND '!D651," ",""))</f>
        <v>7</v>
      </c>
    </row>
    <row r="657" spans="13:13" x14ac:dyDescent="0.25">
      <c r="M657">
        <f>LEN('SCOTLAND '!D652)-LEN(SUBSTITUTE('SCOTLAND '!D652," ",""))</f>
        <v>9</v>
      </c>
    </row>
    <row r="658" spans="13:13" x14ac:dyDescent="0.25">
      <c r="M658">
        <f>LEN('SCOTLAND '!D653)-LEN(SUBSTITUTE('SCOTLAND '!D653," ",""))</f>
        <v>1</v>
      </c>
    </row>
    <row r="659" spans="13:13" x14ac:dyDescent="0.25">
      <c r="M659">
        <f>LEN('SCOTLAND '!D654)-LEN(SUBSTITUTE('SCOTLAND '!D654," ",""))</f>
        <v>2</v>
      </c>
    </row>
    <row r="660" spans="13:13" x14ac:dyDescent="0.25">
      <c r="M660">
        <f>LEN('SCOTLAND '!D655)-LEN(SUBSTITUTE('SCOTLAND '!D655," ",""))</f>
        <v>5</v>
      </c>
    </row>
    <row r="661" spans="13:13" x14ac:dyDescent="0.25">
      <c r="M661">
        <f>LEN('SCOTLAND '!D656)-LEN(SUBSTITUTE('SCOTLAND '!D656," ",""))</f>
        <v>10</v>
      </c>
    </row>
    <row r="662" spans="13:13" x14ac:dyDescent="0.25">
      <c r="M662">
        <f>LEN('SCOTLAND '!D657)-LEN(SUBSTITUTE('SCOTLAND '!D657," ",""))</f>
        <v>0</v>
      </c>
    </row>
    <row r="663" spans="13:13" x14ac:dyDescent="0.25">
      <c r="M663">
        <f>LEN('SCOTLAND '!D658)-LEN(SUBSTITUTE('SCOTLAND '!D658," ",""))</f>
        <v>3</v>
      </c>
    </row>
    <row r="664" spans="13:13" x14ac:dyDescent="0.25">
      <c r="M664">
        <f>LEN('SCOTLAND '!D659)-LEN(SUBSTITUTE('SCOTLAND '!D659," ",""))</f>
        <v>7</v>
      </c>
    </row>
    <row r="665" spans="13:13" x14ac:dyDescent="0.25">
      <c r="M665">
        <f>LEN('SCOTLAND '!D660)-LEN(SUBSTITUTE('SCOTLAND '!D660," ",""))</f>
        <v>15</v>
      </c>
    </row>
    <row r="666" spans="13:13" x14ac:dyDescent="0.25">
      <c r="M666">
        <f>LEN('SCOTLAND '!D661)-LEN(SUBSTITUTE('SCOTLAND '!D661," ",""))</f>
        <v>11</v>
      </c>
    </row>
    <row r="667" spans="13:13" x14ac:dyDescent="0.25">
      <c r="M667">
        <f>LEN('SCOTLAND '!D662)-LEN(SUBSTITUTE('SCOTLAND '!D662," ",""))</f>
        <v>1</v>
      </c>
    </row>
    <row r="668" spans="13:13" x14ac:dyDescent="0.25">
      <c r="M668">
        <f>LEN('SCOTLAND '!D663)-LEN(SUBSTITUTE('SCOTLAND '!D663," ",""))</f>
        <v>7</v>
      </c>
    </row>
    <row r="669" spans="13:13" x14ac:dyDescent="0.25">
      <c r="M669">
        <f>LEN('SCOTLAND '!D664)-LEN(SUBSTITUTE('SCOTLAND '!D664," ",""))</f>
        <v>3</v>
      </c>
    </row>
    <row r="670" spans="13:13" x14ac:dyDescent="0.25">
      <c r="M670">
        <f>LEN('SCOTLAND '!D665)-LEN(SUBSTITUTE('SCOTLAND '!D665," ",""))</f>
        <v>4</v>
      </c>
    </row>
    <row r="671" spans="13:13" x14ac:dyDescent="0.25">
      <c r="M671">
        <f>LEN('SCOTLAND '!D666)-LEN(SUBSTITUTE('SCOTLAND '!D666," ",""))</f>
        <v>8</v>
      </c>
    </row>
    <row r="672" spans="13:13" x14ac:dyDescent="0.25">
      <c r="M672">
        <f>LEN('SCOTLAND '!D667)-LEN(SUBSTITUTE('SCOTLAND '!D667," ",""))</f>
        <v>1</v>
      </c>
    </row>
    <row r="673" spans="13:13" x14ac:dyDescent="0.25">
      <c r="M673">
        <f>LEN('SCOTLAND '!D668)-LEN(SUBSTITUTE('SCOTLAND '!D668," ",""))</f>
        <v>12</v>
      </c>
    </row>
    <row r="674" spans="13:13" x14ac:dyDescent="0.25">
      <c r="M674">
        <f>LEN('SCOTLAND '!D669)-LEN(SUBSTITUTE('SCOTLAND '!D669," ",""))</f>
        <v>0</v>
      </c>
    </row>
    <row r="675" spans="13:13" x14ac:dyDescent="0.25">
      <c r="M675">
        <f>LEN('SCOTLAND '!D670)-LEN(SUBSTITUTE('SCOTLAND '!D670," ",""))</f>
        <v>8</v>
      </c>
    </row>
    <row r="676" spans="13:13" x14ac:dyDescent="0.25">
      <c r="M676">
        <f>LEN('SCOTLAND '!D671)-LEN(SUBSTITUTE('SCOTLAND '!D671," ",""))</f>
        <v>2</v>
      </c>
    </row>
    <row r="677" spans="13:13" x14ac:dyDescent="0.25">
      <c r="M677">
        <f>LEN('SCOTLAND '!D672)-LEN(SUBSTITUTE('SCOTLAND '!D672," ",""))</f>
        <v>16</v>
      </c>
    </row>
    <row r="678" spans="13:13" x14ac:dyDescent="0.25">
      <c r="M678">
        <f>LEN('SCOTLAND '!D673)-LEN(SUBSTITUTE('SCOTLAND '!D673," ",""))</f>
        <v>7</v>
      </c>
    </row>
    <row r="679" spans="13:13" x14ac:dyDescent="0.25">
      <c r="M679">
        <f>LEN('SCOTLAND '!D674)-LEN(SUBSTITUTE('SCOTLAND '!D674," ",""))</f>
        <v>5</v>
      </c>
    </row>
    <row r="680" spans="13:13" x14ac:dyDescent="0.25">
      <c r="M680">
        <f>LEN('SCOTLAND '!D675)-LEN(SUBSTITUTE('SCOTLAND '!D675," ",""))</f>
        <v>8</v>
      </c>
    </row>
    <row r="681" spans="13:13" x14ac:dyDescent="0.25">
      <c r="M681">
        <f>LEN('SCOTLAND '!D676)-LEN(SUBSTITUTE('SCOTLAND '!D676," ",""))</f>
        <v>9</v>
      </c>
    </row>
    <row r="682" spans="13:13" x14ac:dyDescent="0.25">
      <c r="M682">
        <f>LEN('SCOTLAND '!D677)-LEN(SUBSTITUTE('SCOTLAND '!D677," ",""))</f>
        <v>5</v>
      </c>
    </row>
    <row r="683" spans="13:13" x14ac:dyDescent="0.25">
      <c r="M683">
        <f>LEN('SCOTLAND '!D678)-LEN(SUBSTITUTE('SCOTLAND '!D678," ",""))</f>
        <v>39</v>
      </c>
    </row>
    <row r="684" spans="13:13" x14ac:dyDescent="0.25">
      <c r="M684">
        <f>LEN('SCOTLAND '!D679)-LEN(SUBSTITUTE('SCOTLAND '!D679," ",""))</f>
        <v>7</v>
      </c>
    </row>
    <row r="685" spans="13:13" x14ac:dyDescent="0.25">
      <c r="M685">
        <f>LEN('SCOTLAND '!D680)-LEN(SUBSTITUTE('SCOTLAND '!D680," ",""))</f>
        <v>1</v>
      </c>
    </row>
    <row r="686" spans="13:13" x14ac:dyDescent="0.25">
      <c r="M686">
        <f>LEN('SCOTLAND '!D681)-LEN(SUBSTITUTE('SCOTLAND '!D681," ",""))</f>
        <v>7</v>
      </c>
    </row>
    <row r="687" spans="13:13" x14ac:dyDescent="0.25">
      <c r="M687">
        <f>LEN('SCOTLAND '!D682)-LEN(SUBSTITUTE('SCOTLAND '!D682," ",""))</f>
        <v>14</v>
      </c>
    </row>
    <row r="688" spans="13:13" x14ac:dyDescent="0.25">
      <c r="M688">
        <f>LEN('SCOTLAND '!D683)-LEN(SUBSTITUTE('SCOTLAND '!D683," ",""))</f>
        <v>8</v>
      </c>
    </row>
    <row r="689" spans="13:13" x14ac:dyDescent="0.25">
      <c r="M689">
        <f>LEN('SCOTLAND '!D684)-LEN(SUBSTITUTE('SCOTLAND '!D684," ",""))</f>
        <v>12</v>
      </c>
    </row>
    <row r="690" spans="13:13" x14ac:dyDescent="0.25">
      <c r="M690">
        <f>LEN('SCOTLAND '!D685)-LEN(SUBSTITUTE('SCOTLAND '!D685," ",""))</f>
        <v>1</v>
      </c>
    </row>
    <row r="691" spans="13:13" x14ac:dyDescent="0.25">
      <c r="M691">
        <f>LEN('SCOTLAND '!D686)-LEN(SUBSTITUTE('SCOTLAND '!D686," ",""))</f>
        <v>5</v>
      </c>
    </row>
    <row r="692" spans="13:13" x14ac:dyDescent="0.25">
      <c r="M692">
        <f>LEN('SCOTLAND '!D687)-LEN(SUBSTITUTE('SCOTLAND '!D687," ",""))</f>
        <v>9</v>
      </c>
    </row>
    <row r="693" spans="13:13" x14ac:dyDescent="0.25">
      <c r="M693">
        <f>LEN('SCOTLAND '!D688)-LEN(SUBSTITUTE('SCOTLAND '!D688," ",""))</f>
        <v>1</v>
      </c>
    </row>
    <row r="694" spans="13:13" x14ac:dyDescent="0.25">
      <c r="M694">
        <f>LEN('SCOTLAND '!D689)-LEN(SUBSTITUTE('SCOTLAND '!D689," ",""))</f>
        <v>6</v>
      </c>
    </row>
    <row r="695" spans="13:13" x14ac:dyDescent="0.25">
      <c r="M695">
        <f>LEN('SCOTLAND '!D690)-LEN(SUBSTITUTE('SCOTLAND '!D690," ",""))</f>
        <v>14</v>
      </c>
    </row>
    <row r="696" spans="13:13" x14ac:dyDescent="0.25">
      <c r="M696">
        <f>LEN('SCOTLAND '!D691)-LEN(SUBSTITUTE('SCOTLAND '!D691," ",""))</f>
        <v>1</v>
      </c>
    </row>
    <row r="697" spans="13:13" x14ac:dyDescent="0.25">
      <c r="M697">
        <f>LEN('SCOTLAND '!D692)-LEN(SUBSTITUTE('SCOTLAND '!D692," ",""))</f>
        <v>3</v>
      </c>
    </row>
    <row r="698" spans="13:13" x14ac:dyDescent="0.25">
      <c r="M698">
        <f>LEN('SCOTLAND '!D693)-LEN(SUBSTITUTE('SCOTLAND '!D693," ",""))</f>
        <v>5</v>
      </c>
    </row>
    <row r="699" spans="13:13" x14ac:dyDescent="0.25">
      <c r="M699">
        <f>LEN('SCOTLAND '!D694)-LEN(SUBSTITUTE('SCOTLAND '!D694," ",""))</f>
        <v>4</v>
      </c>
    </row>
    <row r="700" spans="13:13" x14ac:dyDescent="0.25">
      <c r="M700">
        <f>LEN('SCOTLAND '!D695)-LEN(SUBSTITUTE('SCOTLAND '!D695," ",""))</f>
        <v>5</v>
      </c>
    </row>
    <row r="701" spans="13:13" x14ac:dyDescent="0.25">
      <c r="M701">
        <f>LEN('SCOTLAND '!D696)-LEN(SUBSTITUTE('SCOTLAND '!D696," ",""))</f>
        <v>9</v>
      </c>
    </row>
    <row r="702" spans="13:13" x14ac:dyDescent="0.25">
      <c r="M702">
        <f>LEN('SCOTLAND '!D697)-LEN(SUBSTITUTE('SCOTLAND '!D697," ",""))</f>
        <v>5</v>
      </c>
    </row>
    <row r="703" spans="13:13" x14ac:dyDescent="0.25">
      <c r="M703">
        <f>LEN('SCOTLAND '!D698)-LEN(SUBSTITUTE('SCOTLAND '!D698," ",""))</f>
        <v>7</v>
      </c>
    </row>
    <row r="704" spans="13:13" x14ac:dyDescent="0.25">
      <c r="M704">
        <f>LEN('SCOTLAND '!D699)-LEN(SUBSTITUTE('SCOTLAND '!D699," ",""))</f>
        <v>0</v>
      </c>
    </row>
    <row r="705" spans="13:13" x14ac:dyDescent="0.25">
      <c r="M705">
        <f>LEN('SCOTLAND '!D700)-LEN(SUBSTITUTE('SCOTLAND '!D700," ",""))</f>
        <v>5</v>
      </c>
    </row>
    <row r="706" spans="13:13" x14ac:dyDescent="0.25">
      <c r="M706">
        <f>LEN('SCOTLAND '!D701)-LEN(SUBSTITUTE('SCOTLAND '!D701," ",""))</f>
        <v>7</v>
      </c>
    </row>
    <row r="707" spans="13:13" x14ac:dyDescent="0.25">
      <c r="M707">
        <f>LEN('SCOTLAND '!D702)-LEN(SUBSTITUTE('SCOTLAND '!D702," ",""))</f>
        <v>7</v>
      </c>
    </row>
    <row r="708" spans="13:13" x14ac:dyDescent="0.25">
      <c r="M708">
        <f>LEN('SCOTLAND '!D703)-LEN(SUBSTITUTE('SCOTLAND '!D703," ",""))</f>
        <v>4</v>
      </c>
    </row>
    <row r="709" spans="13:13" x14ac:dyDescent="0.25">
      <c r="M709">
        <f>LEN('SCOTLAND '!D704)-LEN(SUBSTITUTE('SCOTLAND '!D704," ",""))</f>
        <v>1</v>
      </c>
    </row>
    <row r="710" spans="13:13" x14ac:dyDescent="0.25">
      <c r="M710">
        <f>LEN('SCOTLAND '!D705)-LEN(SUBSTITUTE('SCOTLAND '!D705," ",""))</f>
        <v>5</v>
      </c>
    </row>
    <row r="711" spans="13:13" x14ac:dyDescent="0.25">
      <c r="M711">
        <f>LEN('SCOTLAND '!D706)-LEN(SUBSTITUTE('SCOTLAND '!D706," ",""))</f>
        <v>6</v>
      </c>
    </row>
    <row r="712" spans="13:13" x14ac:dyDescent="0.25">
      <c r="M712">
        <f>LEN('SCOTLAND '!D707)-LEN(SUBSTITUTE('SCOTLAND '!D707," ",""))</f>
        <v>6</v>
      </c>
    </row>
    <row r="713" spans="13:13" x14ac:dyDescent="0.25">
      <c r="M713">
        <f>LEN('SCOTLAND '!D708)-LEN(SUBSTITUTE('SCOTLAND '!D708," ",""))</f>
        <v>1</v>
      </c>
    </row>
    <row r="714" spans="13:13" x14ac:dyDescent="0.25">
      <c r="M714">
        <f>LEN('SCOTLAND '!D709)-LEN(SUBSTITUTE('SCOTLAND '!D709," ",""))</f>
        <v>6</v>
      </c>
    </row>
    <row r="715" spans="13:13" x14ac:dyDescent="0.25">
      <c r="M715">
        <f>LEN('SCOTLAND '!D710)-LEN(SUBSTITUTE('SCOTLAND '!D710," ",""))</f>
        <v>1</v>
      </c>
    </row>
    <row r="716" spans="13:13" x14ac:dyDescent="0.25">
      <c r="M716">
        <f>LEN('SCOTLAND '!D711)-LEN(SUBSTITUTE('SCOTLAND '!D711," ",""))</f>
        <v>2</v>
      </c>
    </row>
    <row r="717" spans="13:13" x14ac:dyDescent="0.25">
      <c r="M717">
        <f>LEN('SCOTLAND '!D712)-LEN(SUBSTITUTE('SCOTLAND '!D712," ",""))</f>
        <v>7</v>
      </c>
    </row>
    <row r="718" spans="13:13" x14ac:dyDescent="0.25">
      <c r="M718">
        <f>LEN('SCOTLAND '!D713)-LEN(SUBSTITUTE('SCOTLAND '!D713," ",""))</f>
        <v>0</v>
      </c>
    </row>
    <row r="719" spans="13:13" x14ac:dyDescent="0.25">
      <c r="M719">
        <f>LEN('SCOTLAND '!D714)-LEN(SUBSTITUTE('SCOTLAND '!D714," ",""))</f>
        <v>1</v>
      </c>
    </row>
    <row r="720" spans="13:13" x14ac:dyDescent="0.25">
      <c r="M720">
        <f>LEN('SCOTLAND '!D715)-LEN(SUBSTITUTE('SCOTLAND '!D715," ",""))</f>
        <v>4</v>
      </c>
    </row>
    <row r="721" spans="13:13" x14ac:dyDescent="0.25">
      <c r="M721">
        <f>LEN('SCOTLAND '!D716)-LEN(SUBSTITUTE('SCOTLAND '!D716," ",""))</f>
        <v>4</v>
      </c>
    </row>
    <row r="722" spans="13:13" x14ac:dyDescent="0.25">
      <c r="M722">
        <f>LEN('SCOTLAND '!D717)-LEN(SUBSTITUTE('SCOTLAND '!D717," ",""))</f>
        <v>17</v>
      </c>
    </row>
    <row r="723" spans="13:13" x14ac:dyDescent="0.25">
      <c r="M723">
        <f>LEN('SCOTLAND '!D718)-LEN(SUBSTITUTE('SCOTLAND '!D718," ",""))</f>
        <v>3</v>
      </c>
    </row>
    <row r="724" spans="13:13" x14ac:dyDescent="0.25">
      <c r="M724">
        <f>LEN('SCOTLAND '!D719)-LEN(SUBSTITUTE('SCOTLAND '!D719," ",""))</f>
        <v>5</v>
      </c>
    </row>
    <row r="725" spans="13:13" x14ac:dyDescent="0.25">
      <c r="M725">
        <f>LEN('SCOTLAND '!D720)-LEN(SUBSTITUTE('SCOTLAND '!D720," ",""))</f>
        <v>35</v>
      </c>
    </row>
    <row r="726" spans="13:13" x14ac:dyDescent="0.25">
      <c r="M726">
        <f>LEN('SCOTLAND '!D721)-LEN(SUBSTITUTE('SCOTLAND '!D721," ",""))</f>
        <v>12</v>
      </c>
    </row>
    <row r="727" spans="13:13" x14ac:dyDescent="0.25">
      <c r="M727">
        <f>LEN('SCOTLAND '!D722)-LEN(SUBSTITUTE('SCOTLAND '!D722," ",""))</f>
        <v>28</v>
      </c>
    </row>
    <row r="728" spans="13:13" x14ac:dyDescent="0.25">
      <c r="M728">
        <f>LEN('SCOTLAND '!D723)-LEN(SUBSTITUTE('SCOTLAND '!D723," ",""))</f>
        <v>13</v>
      </c>
    </row>
    <row r="729" spans="13:13" x14ac:dyDescent="0.25">
      <c r="M729">
        <f>LEN('SCOTLAND '!D724)-LEN(SUBSTITUTE('SCOTLAND '!D724," ",""))</f>
        <v>1</v>
      </c>
    </row>
    <row r="730" spans="13:13" x14ac:dyDescent="0.25">
      <c r="M730">
        <f>LEN('SCOTLAND '!D725)-LEN(SUBSTITUTE('SCOTLAND '!D725," ",""))</f>
        <v>2</v>
      </c>
    </row>
    <row r="731" spans="13:13" x14ac:dyDescent="0.25">
      <c r="M731">
        <f>LEN('SCOTLAND '!D726)-LEN(SUBSTITUTE('SCOTLAND '!D726," ",""))</f>
        <v>11</v>
      </c>
    </row>
    <row r="732" spans="13:13" x14ac:dyDescent="0.25">
      <c r="M732">
        <f>LEN('SCOTLAND '!D727)-LEN(SUBSTITUTE('SCOTLAND '!D727," ",""))</f>
        <v>3</v>
      </c>
    </row>
    <row r="733" spans="13:13" x14ac:dyDescent="0.25">
      <c r="M733">
        <f>LEN('SCOTLAND '!D728)-LEN(SUBSTITUTE('SCOTLAND '!D728," ",""))</f>
        <v>7</v>
      </c>
    </row>
    <row r="734" spans="13:13" x14ac:dyDescent="0.25">
      <c r="M734">
        <f>LEN('SCOTLAND '!D729)-LEN(SUBSTITUTE('SCOTLAND '!D729," ",""))</f>
        <v>6</v>
      </c>
    </row>
    <row r="735" spans="13:13" x14ac:dyDescent="0.25">
      <c r="M735">
        <f>LEN('SCOTLAND '!D730)-LEN(SUBSTITUTE('SCOTLAND '!D730," ",""))</f>
        <v>2</v>
      </c>
    </row>
    <row r="736" spans="13:13" x14ac:dyDescent="0.25">
      <c r="M736">
        <f>LEN('SCOTLAND '!D731)-LEN(SUBSTITUTE('SCOTLAND '!D731," ",""))</f>
        <v>3</v>
      </c>
    </row>
    <row r="737" spans="13:13" x14ac:dyDescent="0.25">
      <c r="M737">
        <f>LEN('SCOTLAND '!D732)-LEN(SUBSTITUTE('SCOTLAND '!D732," ",""))</f>
        <v>1</v>
      </c>
    </row>
    <row r="738" spans="13:13" x14ac:dyDescent="0.25">
      <c r="M738">
        <f>LEN('SCOTLAND '!D733)-LEN(SUBSTITUTE('SCOTLAND '!D733," ",""))</f>
        <v>0</v>
      </c>
    </row>
    <row r="739" spans="13:13" x14ac:dyDescent="0.25">
      <c r="M739">
        <f>LEN('SCOTLAND '!D734)-LEN(SUBSTITUTE('SCOTLAND '!D734," ",""))</f>
        <v>19</v>
      </c>
    </row>
    <row r="740" spans="13:13" x14ac:dyDescent="0.25">
      <c r="M740">
        <f>LEN('SCOTLAND '!D735)-LEN(SUBSTITUTE('SCOTLAND '!D735," ",""))</f>
        <v>1</v>
      </c>
    </row>
    <row r="741" spans="13:13" x14ac:dyDescent="0.25">
      <c r="M741">
        <f>LEN('SCOTLAND '!D736)-LEN(SUBSTITUTE('SCOTLAND '!D736," ",""))</f>
        <v>19</v>
      </c>
    </row>
    <row r="742" spans="13:13" x14ac:dyDescent="0.25">
      <c r="M742">
        <f>LEN('SCOTLAND '!D737)-LEN(SUBSTITUTE('SCOTLAND '!D737," ",""))</f>
        <v>8</v>
      </c>
    </row>
    <row r="743" spans="13:13" x14ac:dyDescent="0.25">
      <c r="M743">
        <f>LEN('SCOTLAND '!D738)-LEN(SUBSTITUTE('SCOTLAND '!D738," ",""))</f>
        <v>3</v>
      </c>
    </row>
    <row r="744" spans="13:13" x14ac:dyDescent="0.25">
      <c r="M744">
        <f>LEN('SCOTLAND '!D739)-LEN(SUBSTITUTE('SCOTLAND '!D739," ",""))</f>
        <v>4</v>
      </c>
    </row>
    <row r="745" spans="13:13" x14ac:dyDescent="0.25">
      <c r="M745">
        <f>LEN('SCOTLAND '!D740)-LEN(SUBSTITUTE('SCOTLAND '!D740," ",""))</f>
        <v>0</v>
      </c>
    </row>
    <row r="746" spans="13:13" x14ac:dyDescent="0.25">
      <c r="M746">
        <f>LEN('SCOTLAND '!D741)-LEN(SUBSTITUTE('SCOTLAND '!D741," ",""))</f>
        <v>8</v>
      </c>
    </row>
    <row r="747" spans="13:13" x14ac:dyDescent="0.25">
      <c r="M747">
        <f>LEN('SCOTLAND '!D742)-LEN(SUBSTITUTE('SCOTLAND '!D742," ",""))</f>
        <v>6</v>
      </c>
    </row>
    <row r="748" spans="13:13" x14ac:dyDescent="0.25">
      <c r="M748">
        <f>LEN('SCOTLAND '!D743)-LEN(SUBSTITUTE('SCOTLAND '!D743," ",""))</f>
        <v>28</v>
      </c>
    </row>
    <row r="749" spans="13:13" x14ac:dyDescent="0.25">
      <c r="M749">
        <f>LEN('SCOTLAND '!D744)-LEN(SUBSTITUTE('SCOTLAND '!D744," ",""))</f>
        <v>1</v>
      </c>
    </row>
    <row r="750" spans="13:13" x14ac:dyDescent="0.25">
      <c r="M750">
        <f>LEN('SCOTLAND '!D745)-LEN(SUBSTITUTE('SCOTLAND '!D745," ",""))</f>
        <v>7</v>
      </c>
    </row>
    <row r="751" spans="13:13" x14ac:dyDescent="0.25">
      <c r="M751">
        <f>LEN('SCOTLAND '!D746)-LEN(SUBSTITUTE('SCOTLAND '!D746," ",""))</f>
        <v>7</v>
      </c>
    </row>
    <row r="752" spans="13:13" x14ac:dyDescent="0.25">
      <c r="M752">
        <f>LEN('SCOTLAND '!D747)-LEN(SUBSTITUTE('SCOTLAND '!D747," ",""))</f>
        <v>8</v>
      </c>
    </row>
    <row r="753" spans="13:13" x14ac:dyDescent="0.25">
      <c r="M753">
        <f>LEN('SCOTLAND '!D748)-LEN(SUBSTITUTE('SCOTLAND '!D748," ",""))</f>
        <v>1</v>
      </c>
    </row>
    <row r="754" spans="13:13" x14ac:dyDescent="0.25">
      <c r="M754">
        <f>LEN('SCOTLAND '!D749)-LEN(SUBSTITUTE('SCOTLAND '!D749," ",""))</f>
        <v>4</v>
      </c>
    </row>
    <row r="755" spans="13:13" x14ac:dyDescent="0.25">
      <c r="M755">
        <f>LEN('SCOTLAND '!D750)-LEN(SUBSTITUTE('SCOTLAND '!D750," ",""))</f>
        <v>6</v>
      </c>
    </row>
    <row r="756" spans="13:13" x14ac:dyDescent="0.25">
      <c r="M756">
        <f>LEN('SCOTLAND '!D751)-LEN(SUBSTITUTE('SCOTLAND '!D751," ",""))</f>
        <v>12</v>
      </c>
    </row>
    <row r="757" spans="13:13" x14ac:dyDescent="0.25">
      <c r="M757">
        <f>LEN('SCOTLAND '!D752)-LEN(SUBSTITUTE('SCOTLAND '!D752," ",""))</f>
        <v>4</v>
      </c>
    </row>
    <row r="758" spans="13:13" x14ac:dyDescent="0.25">
      <c r="M758">
        <f>LEN('SCOTLAND '!D753)-LEN(SUBSTITUTE('SCOTLAND '!D753," ",""))</f>
        <v>0</v>
      </c>
    </row>
    <row r="759" spans="13:13" x14ac:dyDescent="0.25">
      <c r="M759">
        <f>LEN('SCOTLAND '!D754)-LEN(SUBSTITUTE('SCOTLAND '!D754," ",""))</f>
        <v>44</v>
      </c>
    </row>
    <row r="760" spans="13:13" x14ac:dyDescent="0.25">
      <c r="M760">
        <f>LEN('SCOTLAND '!D755)-LEN(SUBSTITUTE('SCOTLAND '!D755," ",""))</f>
        <v>5</v>
      </c>
    </row>
    <row r="761" spans="13:13" x14ac:dyDescent="0.25">
      <c r="M761">
        <f>LEN('SCOTLAND '!D756)-LEN(SUBSTITUTE('SCOTLAND '!D756," ",""))</f>
        <v>11</v>
      </c>
    </row>
    <row r="762" spans="13:13" x14ac:dyDescent="0.25">
      <c r="M762">
        <f>LEN('SCOTLAND '!D757)-LEN(SUBSTITUTE('SCOTLAND '!D757," ",""))</f>
        <v>7</v>
      </c>
    </row>
    <row r="763" spans="13:13" x14ac:dyDescent="0.25">
      <c r="M763">
        <f>LEN('SCOTLAND '!D758)-LEN(SUBSTITUTE('SCOTLAND '!D758," ",""))</f>
        <v>4</v>
      </c>
    </row>
    <row r="764" spans="13:13" x14ac:dyDescent="0.25">
      <c r="M764">
        <f>LEN('SCOTLAND '!D759)-LEN(SUBSTITUTE('SCOTLAND '!D759," ",""))</f>
        <v>16</v>
      </c>
    </row>
    <row r="765" spans="13:13" x14ac:dyDescent="0.25">
      <c r="M765">
        <f>LEN('SCOTLAND '!D760)-LEN(SUBSTITUTE('SCOTLAND '!D760," ",""))</f>
        <v>3</v>
      </c>
    </row>
    <row r="766" spans="13:13" x14ac:dyDescent="0.25">
      <c r="M766">
        <f>LEN('SCOTLAND '!D761)-LEN(SUBSTITUTE('SCOTLAND '!D761," ",""))</f>
        <v>3</v>
      </c>
    </row>
    <row r="767" spans="13:13" x14ac:dyDescent="0.25">
      <c r="M767">
        <f>LEN('SCOTLAND '!D762)-LEN(SUBSTITUTE('SCOTLAND '!D762," ",""))</f>
        <v>4</v>
      </c>
    </row>
    <row r="768" spans="13:13" x14ac:dyDescent="0.25">
      <c r="M768">
        <f>LEN('SCOTLAND '!D763)-LEN(SUBSTITUTE('SCOTLAND '!D763," ",""))</f>
        <v>18</v>
      </c>
    </row>
    <row r="769" spans="13:13" x14ac:dyDescent="0.25">
      <c r="M769">
        <f>LEN('SCOTLAND '!D764)-LEN(SUBSTITUTE('SCOTLAND '!D764," ",""))</f>
        <v>6</v>
      </c>
    </row>
    <row r="770" spans="13:13" x14ac:dyDescent="0.25">
      <c r="M770">
        <f>LEN('SCOTLAND '!D765)-LEN(SUBSTITUTE('SCOTLAND '!D765," ",""))</f>
        <v>8</v>
      </c>
    </row>
    <row r="771" spans="13:13" x14ac:dyDescent="0.25">
      <c r="M771">
        <f>LEN('SCOTLAND '!D766)-LEN(SUBSTITUTE('SCOTLAND '!D766," ",""))</f>
        <v>7</v>
      </c>
    </row>
    <row r="772" spans="13:13" x14ac:dyDescent="0.25">
      <c r="M772">
        <f>LEN('SCOTLAND '!D767)-LEN(SUBSTITUTE('SCOTLAND '!D767," ",""))</f>
        <v>2</v>
      </c>
    </row>
    <row r="773" spans="13:13" x14ac:dyDescent="0.25">
      <c r="M773">
        <f>LEN('SCOTLAND '!D768)-LEN(SUBSTITUTE('SCOTLAND '!D768," ",""))</f>
        <v>10</v>
      </c>
    </row>
    <row r="774" spans="13:13" x14ac:dyDescent="0.25">
      <c r="M774">
        <f>LEN('SCOTLAND '!D769)-LEN(SUBSTITUTE('SCOTLAND '!D769," ",""))</f>
        <v>1</v>
      </c>
    </row>
    <row r="775" spans="13:13" x14ac:dyDescent="0.25">
      <c r="M775">
        <f>LEN('SCOTLAND '!D770)-LEN(SUBSTITUTE('SCOTLAND '!D770," ",""))</f>
        <v>2</v>
      </c>
    </row>
    <row r="776" spans="13:13" x14ac:dyDescent="0.25">
      <c r="M776">
        <f>LEN('SCOTLAND '!D771)-LEN(SUBSTITUTE('SCOTLAND '!D771," ",""))</f>
        <v>6</v>
      </c>
    </row>
    <row r="777" spans="13:13" x14ac:dyDescent="0.25">
      <c r="M777">
        <f>LEN('SCOTLAND '!D772)-LEN(SUBSTITUTE('SCOTLAND '!D772," ",""))</f>
        <v>5</v>
      </c>
    </row>
    <row r="778" spans="13:13" x14ac:dyDescent="0.25">
      <c r="M778">
        <f>LEN('SCOTLAND '!D773)-LEN(SUBSTITUTE('SCOTLAND '!D773," ",""))</f>
        <v>3</v>
      </c>
    </row>
    <row r="779" spans="13:13" x14ac:dyDescent="0.25">
      <c r="M779">
        <f>LEN('SCOTLAND '!D774)-LEN(SUBSTITUTE('SCOTLAND '!D774," ",""))</f>
        <v>4</v>
      </c>
    </row>
    <row r="780" spans="13:13" x14ac:dyDescent="0.25">
      <c r="M780">
        <f>LEN('SCOTLAND '!D775)-LEN(SUBSTITUTE('SCOTLAND '!D775," ",""))</f>
        <v>5</v>
      </c>
    </row>
    <row r="781" spans="13:13" x14ac:dyDescent="0.25">
      <c r="M781">
        <f>LEN('SCOTLAND '!D776)-LEN(SUBSTITUTE('SCOTLAND '!D776," ",""))</f>
        <v>1</v>
      </c>
    </row>
    <row r="782" spans="13:13" x14ac:dyDescent="0.25">
      <c r="M782">
        <f>LEN('SCOTLAND '!D777)-LEN(SUBSTITUTE('SCOTLAND '!D777," ",""))</f>
        <v>6</v>
      </c>
    </row>
    <row r="783" spans="13:13" x14ac:dyDescent="0.25">
      <c r="M783">
        <f>LEN('SCOTLAND '!D778)-LEN(SUBSTITUTE('SCOTLAND '!D778," ",""))</f>
        <v>5</v>
      </c>
    </row>
    <row r="784" spans="13:13" x14ac:dyDescent="0.25">
      <c r="M784">
        <f>LEN('SCOTLAND '!D779)-LEN(SUBSTITUTE('SCOTLAND '!D779," ",""))</f>
        <v>9</v>
      </c>
    </row>
    <row r="785" spans="13:13" x14ac:dyDescent="0.25">
      <c r="M785">
        <f>LEN('SCOTLAND '!D780)-LEN(SUBSTITUTE('SCOTLAND '!D780," ",""))</f>
        <v>9</v>
      </c>
    </row>
    <row r="786" spans="13:13" x14ac:dyDescent="0.25">
      <c r="M786">
        <f>LEN('SCOTLAND '!D781)-LEN(SUBSTITUTE('SCOTLAND '!D781," ",""))</f>
        <v>5</v>
      </c>
    </row>
    <row r="787" spans="13:13" x14ac:dyDescent="0.25">
      <c r="M787">
        <f>LEN('SCOTLAND '!D782)-LEN(SUBSTITUTE('SCOTLAND '!D782," ",""))</f>
        <v>4</v>
      </c>
    </row>
    <row r="788" spans="13:13" x14ac:dyDescent="0.25">
      <c r="M788">
        <f>LEN('SCOTLAND '!D783)-LEN(SUBSTITUTE('SCOTLAND '!D783," ",""))</f>
        <v>6</v>
      </c>
    </row>
    <row r="789" spans="13:13" x14ac:dyDescent="0.25">
      <c r="M789">
        <f>LEN('SCOTLAND '!D784)-LEN(SUBSTITUTE('SCOTLAND '!D784," ",""))</f>
        <v>4</v>
      </c>
    </row>
    <row r="790" spans="13:13" x14ac:dyDescent="0.25">
      <c r="M790">
        <f>LEN('SCOTLAND '!D785)-LEN(SUBSTITUTE('SCOTLAND '!D785," ",""))</f>
        <v>10</v>
      </c>
    </row>
    <row r="791" spans="13:13" x14ac:dyDescent="0.25">
      <c r="M791">
        <f>LEN('SCOTLAND '!D786)-LEN(SUBSTITUTE('SCOTLAND '!D786," ",""))</f>
        <v>2</v>
      </c>
    </row>
    <row r="792" spans="13:13" x14ac:dyDescent="0.25">
      <c r="M792">
        <f>LEN('SCOTLAND '!D787)-LEN(SUBSTITUTE('SCOTLAND '!D787," ",""))</f>
        <v>6</v>
      </c>
    </row>
    <row r="793" spans="13:13" x14ac:dyDescent="0.25">
      <c r="M793">
        <f>LEN('SCOTLAND '!D788)-LEN(SUBSTITUTE('SCOTLAND '!D788," ",""))</f>
        <v>4</v>
      </c>
    </row>
    <row r="794" spans="13:13" x14ac:dyDescent="0.25">
      <c r="M794">
        <f>LEN('SCOTLAND '!D789)-LEN(SUBSTITUTE('SCOTLAND '!D789," ",""))</f>
        <v>10</v>
      </c>
    </row>
    <row r="795" spans="13:13" x14ac:dyDescent="0.25">
      <c r="M795">
        <f>LEN('SCOTLAND '!D790)-LEN(SUBSTITUTE('SCOTLAND '!D790," ",""))</f>
        <v>6</v>
      </c>
    </row>
    <row r="796" spans="13:13" x14ac:dyDescent="0.25">
      <c r="M796">
        <f>LEN('SCOTLAND '!D791)-LEN(SUBSTITUTE('SCOTLAND '!D791," ",""))</f>
        <v>4</v>
      </c>
    </row>
    <row r="797" spans="13:13" x14ac:dyDescent="0.25">
      <c r="M797">
        <f>LEN('SCOTLAND '!D792)-LEN(SUBSTITUTE('SCOTLAND '!D792," ",""))</f>
        <v>8</v>
      </c>
    </row>
    <row r="798" spans="13:13" x14ac:dyDescent="0.25">
      <c r="M798">
        <f>LEN('SCOTLAND '!D793)-LEN(SUBSTITUTE('SCOTLAND '!D793," ",""))</f>
        <v>9</v>
      </c>
    </row>
    <row r="799" spans="13:13" x14ac:dyDescent="0.25">
      <c r="M799">
        <f>LEN('SCOTLAND '!D794)-LEN(SUBSTITUTE('SCOTLAND '!D794," ",""))</f>
        <v>5</v>
      </c>
    </row>
    <row r="800" spans="13:13" x14ac:dyDescent="0.25">
      <c r="M800">
        <f>LEN('SCOTLAND '!D795)-LEN(SUBSTITUTE('SCOTLAND '!D795," ",""))</f>
        <v>8</v>
      </c>
    </row>
    <row r="801" spans="13:13" x14ac:dyDescent="0.25">
      <c r="M801">
        <f>LEN('SCOTLAND '!D796)-LEN(SUBSTITUTE('SCOTLAND '!D796," ",""))</f>
        <v>11</v>
      </c>
    </row>
    <row r="802" spans="13:13" x14ac:dyDescent="0.25">
      <c r="M802">
        <f>LEN('SCOTLAND '!D797)-LEN(SUBSTITUTE('SCOTLAND '!D797," ",""))</f>
        <v>8</v>
      </c>
    </row>
    <row r="803" spans="13:13" x14ac:dyDescent="0.25">
      <c r="M803">
        <f>LEN('SCOTLAND '!D798)-LEN(SUBSTITUTE('SCOTLAND '!D798," ",""))</f>
        <v>4</v>
      </c>
    </row>
    <row r="804" spans="13:13" x14ac:dyDescent="0.25">
      <c r="M804">
        <f>LEN('SCOTLAND '!D799)-LEN(SUBSTITUTE('SCOTLAND '!D799," ",""))</f>
        <v>6</v>
      </c>
    </row>
    <row r="805" spans="13:13" x14ac:dyDescent="0.25">
      <c r="M805">
        <f>LEN('SCOTLAND '!D800)-LEN(SUBSTITUTE('SCOTLAND '!D800," ",""))</f>
        <v>8</v>
      </c>
    </row>
    <row r="806" spans="13:13" x14ac:dyDescent="0.25">
      <c r="M806">
        <f>LEN('SCOTLAND '!D801)-LEN(SUBSTITUTE('SCOTLAND '!D801," ",""))</f>
        <v>13</v>
      </c>
    </row>
    <row r="807" spans="13:13" x14ac:dyDescent="0.25">
      <c r="M807">
        <f>LEN('SCOTLAND '!D802)-LEN(SUBSTITUTE('SCOTLAND '!D802," ",""))</f>
        <v>5</v>
      </c>
    </row>
    <row r="808" spans="13:13" x14ac:dyDescent="0.25">
      <c r="M808">
        <f>LEN('SCOTLAND '!D803)-LEN(SUBSTITUTE('SCOTLAND '!D803," ",""))</f>
        <v>7</v>
      </c>
    </row>
    <row r="809" spans="13:13" x14ac:dyDescent="0.25">
      <c r="M809">
        <f>LEN('SCOTLAND '!D804)-LEN(SUBSTITUTE('SCOTLAND '!D804," ",""))</f>
        <v>6</v>
      </c>
    </row>
    <row r="810" spans="13:13" x14ac:dyDescent="0.25">
      <c r="M810">
        <f>LEN('SCOTLAND '!D805)-LEN(SUBSTITUTE('SCOTLAND '!D805," ",""))</f>
        <v>6</v>
      </c>
    </row>
    <row r="811" spans="13:13" x14ac:dyDescent="0.25">
      <c r="M811">
        <f>LEN('SCOTLAND '!D806)-LEN(SUBSTITUTE('SCOTLAND '!D806," ",""))</f>
        <v>6</v>
      </c>
    </row>
    <row r="812" spans="13:13" x14ac:dyDescent="0.25">
      <c r="M812">
        <f>LEN('SCOTLAND '!D807)-LEN(SUBSTITUTE('SCOTLAND '!D807," ",""))</f>
        <v>11</v>
      </c>
    </row>
    <row r="813" spans="13:13" x14ac:dyDescent="0.25">
      <c r="M813">
        <f>LEN('SCOTLAND '!D808)-LEN(SUBSTITUTE('SCOTLAND '!D808," ",""))</f>
        <v>19</v>
      </c>
    </row>
    <row r="814" spans="13:13" x14ac:dyDescent="0.25">
      <c r="M814">
        <f>LEN('SCOTLAND '!D809)-LEN(SUBSTITUTE('SCOTLAND '!D809," ",""))</f>
        <v>13</v>
      </c>
    </row>
    <row r="815" spans="13:13" x14ac:dyDescent="0.25">
      <c r="M815">
        <f>LEN('SCOTLAND '!D810)-LEN(SUBSTITUTE('SCOTLAND '!D810," ",""))</f>
        <v>9</v>
      </c>
    </row>
    <row r="816" spans="13:13" x14ac:dyDescent="0.25">
      <c r="M816">
        <f>LEN('SCOTLAND '!D811)-LEN(SUBSTITUTE('SCOTLAND '!D811," ",""))</f>
        <v>4</v>
      </c>
    </row>
    <row r="817" spans="13:13" x14ac:dyDescent="0.25">
      <c r="M817">
        <f>LEN('SCOTLAND '!D812)-LEN(SUBSTITUTE('SCOTLAND '!D812," ",""))</f>
        <v>13</v>
      </c>
    </row>
    <row r="818" spans="13:13" x14ac:dyDescent="0.25">
      <c r="M818">
        <f>LEN('SCOTLAND '!D813)-LEN(SUBSTITUTE('SCOTLAND '!D813," ",""))</f>
        <v>7</v>
      </c>
    </row>
    <row r="819" spans="13:13" x14ac:dyDescent="0.25">
      <c r="M819">
        <f>LEN('SCOTLAND '!D814)-LEN(SUBSTITUTE('SCOTLAND '!D814," ",""))</f>
        <v>11</v>
      </c>
    </row>
    <row r="820" spans="13:13" x14ac:dyDescent="0.25">
      <c r="M820">
        <f>LEN('SCOTLAND '!D815)-LEN(SUBSTITUTE('SCOTLAND '!D815," ",""))</f>
        <v>22</v>
      </c>
    </row>
    <row r="821" spans="13:13" x14ac:dyDescent="0.25">
      <c r="M821">
        <f>LEN('SCOTLAND '!D816)-LEN(SUBSTITUTE('SCOTLAND '!D816," ",""))</f>
        <v>48</v>
      </c>
    </row>
    <row r="822" spans="13:13" x14ac:dyDescent="0.25">
      <c r="M822">
        <f>LEN('SCOTLAND '!D817)-LEN(SUBSTITUTE('SCOTLAND '!D817," ",""))</f>
        <v>10</v>
      </c>
    </row>
    <row r="823" spans="13:13" x14ac:dyDescent="0.25">
      <c r="M823">
        <f>LEN('SCOTLAND '!D818)-LEN(SUBSTITUTE('SCOTLAND '!D818," ",""))</f>
        <v>4</v>
      </c>
    </row>
    <row r="824" spans="13:13" x14ac:dyDescent="0.25">
      <c r="M824">
        <f>LEN('SCOTLAND '!D819)-LEN(SUBSTITUTE('SCOTLAND '!D819," ",""))</f>
        <v>6</v>
      </c>
    </row>
    <row r="825" spans="13:13" x14ac:dyDescent="0.25">
      <c r="M825">
        <f>LEN('SCOTLAND '!D820)-LEN(SUBSTITUTE('SCOTLAND '!D820," ",""))</f>
        <v>15</v>
      </c>
    </row>
    <row r="826" spans="13:13" x14ac:dyDescent="0.25">
      <c r="M826">
        <f>LEN('SCOTLAND '!D821)-LEN(SUBSTITUTE('SCOTLAND '!D821," ",""))</f>
        <v>4</v>
      </c>
    </row>
    <row r="827" spans="13:13" x14ac:dyDescent="0.25">
      <c r="M827">
        <f>LEN('SCOTLAND '!D822)-LEN(SUBSTITUTE('SCOTLAND '!D822," ",""))</f>
        <v>5</v>
      </c>
    </row>
    <row r="828" spans="13:13" x14ac:dyDescent="0.25">
      <c r="M828">
        <f>LEN('SCOTLAND '!D823)-LEN(SUBSTITUTE('SCOTLAND '!D823," ",""))</f>
        <v>6</v>
      </c>
    </row>
    <row r="829" spans="13:13" x14ac:dyDescent="0.25">
      <c r="M829">
        <f>LEN('SCOTLAND '!D824)-LEN(SUBSTITUTE('SCOTLAND '!D824," ",""))</f>
        <v>1</v>
      </c>
    </row>
    <row r="830" spans="13:13" x14ac:dyDescent="0.25">
      <c r="M830">
        <f>LEN('SCOTLAND '!D825)-LEN(SUBSTITUTE('SCOTLAND '!D825," ",""))</f>
        <v>2</v>
      </c>
    </row>
    <row r="831" spans="13:13" x14ac:dyDescent="0.25">
      <c r="M831">
        <f>LEN('SCOTLAND '!D826)-LEN(SUBSTITUTE('SCOTLAND '!D826," ",""))</f>
        <v>17</v>
      </c>
    </row>
    <row r="832" spans="13:13" x14ac:dyDescent="0.25">
      <c r="M832">
        <f>LEN('SCOTLAND '!D827)-LEN(SUBSTITUTE('SCOTLAND '!D827," ",""))</f>
        <v>4</v>
      </c>
    </row>
    <row r="833" spans="13:13" x14ac:dyDescent="0.25">
      <c r="M833">
        <f>LEN('SCOTLAND '!D828)-LEN(SUBSTITUTE('SCOTLAND '!D828," ",""))</f>
        <v>12</v>
      </c>
    </row>
    <row r="834" spans="13:13" x14ac:dyDescent="0.25">
      <c r="M834">
        <f>LEN('SCOTLAND '!D829)-LEN(SUBSTITUTE('SCOTLAND '!D829," ",""))</f>
        <v>43</v>
      </c>
    </row>
    <row r="835" spans="13:13" x14ac:dyDescent="0.25">
      <c r="M835">
        <f>LEN('SCOTLAND '!D830)-LEN(SUBSTITUTE('SCOTLAND '!D830," ",""))</f>
        <v>2</v>
      </c>
    </row>
    <row r="836" spans="13:13" x14ac:dyDescent="0.25">
      <c r="M836">
        <f>LEN('SCOTLAND '!D831)-LEN(SUBSTITUTE('SCOTLAND '!D831," ",""))</f>
        <v>13</v>
      </c>
    </row>
    <row r="837" spans="13:13" x14ac:dyDescent="0.25">
      <c r="M837">
        <f>LEN('SCOTLAND '!D832)-LEN(SUBSTITUTE('SCOTLAND '!D832," ",""))</f>
        <v>14</v>
      </c>
    </row>
    <row r="838" spans="13:13" x14ac:dyDescent="0.25">
      <c r="M838">
        <f>LEN('SCOTLAND '!D833)-LEN(SUBSTITUTE('SCOTLAND '!D833," ",""))</f>
        <v>4</v>
      </c>
    </row>
    <row r="839" spans="13:13" x14ac:dyDescent="0.25">
      <c r="M839">
        <f>LEN('SCOTLAND '!D834)-LEN(SUBSTITUTE('SCOTLAND '!D834," ",""))</f>
        <v>10</v>
      </c>
    </row>
    <row r="840" spans="13:13" x14ac:dyDescent="0.25">
      <c r="M840">
        <f>LEN('SCOTLAND '!D835)-LEN(SUBSTITUTE('SCOTLAND '!D835," ",""))</f>
        <v>5</v>
      </c>
    </row>
    <row r="841" spans="13:13" x14ac:dyDescent="0.25">
      <c r="M841">
        <f>LEN('SCOTLAND '!D836)-LEN(SUBSTITUTE('SCOTLAND '!D836," ",""))</f>
        <v>3</v>
      </c>
    </row>
    <row r="842" spans="13:13" x14ac:dyDescent="0.25">
      <c r="M842">
        <f>LEN('SCOTLAND '!D837)-LEN(SUBSTITUTE('SCOTLAND '!D837," ",""))</f>
        <v>1</v>
      </c>
    </row>
    <row r="843" spans="13:13" x14ac:dyDescent="0.25">
      <c r="M843">
        <f>LEN('SCOTLAND '!D838)-LEN(SUBSTITUTE('SCOTLAND '!D838," ",""))</f>
        <v>13</v>
      </c>
    </row>
    <row r="844" spans="13:13" x14ac:dyDescent="0.25">
      <c r="M844">
        <f>LEN('SCOTLAND '!D839)-LEN(SUBSTITUTE('SCOTLAND '!D839," ",""))</f>
        <v>1</v>
      </c>
    </row>
    <row r="845" spans="13:13" x14ac:dyDescent="0.25">
      <c r="M845">
        <f>LEN('SCOTLAND '!D840)-LEN(SUBSTITUTE('SCOTLAND '!D840," ",""))</f>
        <v>12</v>
      </c>
    </row>
    <row r="846" spans="13:13" x14ac:dyDescent="0.25">
      <c r="M846">
        <f>LEN('SCOTLAND '!D841)-LEN(SUBSTITUTE('SCOTLAND '!D841," ",""))</f>
        <v>1</v>
      </c>
    </row>
    <row r="847" spans="13:13" x14ac:dyDescent="0.25">
      <c r="M847">
        <f>LEN('SCOTLAND '!D842)-LEN(SUBSTITUTE('SCOTLAND '!D842," ",""))</f>
        <v>2</v>
      </c>
    </row>
    <row r="848" spans="13:13" x14ac:dyDescent="0.25">
      <c r="M848">
        <f>LEN('SCOTLAND '!D843)-LEN(SUBSTITUTE('SCOTLAND '!D843," ",""))</f>
        <v>19</v>
      </c>
    </row>
    <row r="849" spans="13:13" x14ac:dyDescent="0.25">
      <c r="M849">
        <f>LEN('SCOTLAND '!D844)-LEN(SUBSTITUTE('SCOTLAND '!D844," ",""))</f>
        <v>8</v>
      </c>
    </row>
    <row r="850" spans="13:13" x14ac:dyDescent="0.25">
      <c r="M850">
        <f>LEN('SCOTLAND '!D845)-LEN(SUBSTITUTE('SCOTLAND '!D845," ",""))</f>
        <v>0</v>
      </c>
    </row>
    <row r="851" spans="13:13" x14ac:dyDescent="0.25">
      <c r="M851">
        <f>LEN('SCOTLAND '!D846)-LEN(SUBSTITUTE('SCOTLAND '!D846," ",""))</f>
        <v>0</v>
      </c>
    </row>
    <row r="852" spans="13:13" x14ac:dyDescent="0.25">
      <c r="M852">
        <f>LEN('SCOTLAND '!D847)-LEN(SUBSTITUTE('SCOTLAND '!D847," ",""))</f>
        <v>3</v>
      </c>
    </row>
    <row r="853" spans="13:13" x14ac:dyDescent="0.25">
      <c r="M853">
        <f>LEN('SCOTLAND '!D848)-LEN(SUBSTITUTE('SCOTLAND '!D848," ",""))</f>
        <v>14</v>
      </c>
    </row>
    <row r="854" spans="13:13" x14ac:dyDescent="0.25">
      <c r="M854">
        <f>LEN('SCOTLAND '!D849)-LEN(SUBSTITUTE('SCOTLAND '!D849," ",""))</f>
        <v>9</v>
      </c>
    </row>
    <row r="855" spans="13:13" x14ac:dyDescent="0.25">
      <c r="M855">
        <f>LEN('SCOTLAND '!D850)-LEN(SUBSTITUTE('SCOTLAND '!D850," ",""))</f>
        <v>13</v>
      </c>
    </row>
    <row r="856" spans="13:13" x14ac:dyDescent="0.25">
      <c r="M856">
        <f>LEN('SCOTLAND '!D851)-LEN(SUBSTITUTE('SCOTLAND '!D851," ",""))</f>
        <v>9</v>
      </c>
    </row>
    <row r="857" spans="13:13" x14ac:dyDescent="0.25">
      <c r="M857">
        <f>LEN('SCOTLAND '!D852)-LEN(SUBSTITUTE('SCOTLAND '!D852," ",""))</f>
        <v>42</v>
      </c>
    </row>
    <row r="858" spans="13:13" x14ac:dyDescent="0.25">
      <c r="M858">
        <f>LEN('SCOTLAND '!D853)-LEN(SUBSTITUTE('SCOTLAND '!D853," ",""))</f>
        <v>32</v>
      </c>
    </row>
    <row r="859" spans="13:13" x14ac:dyDescent="0.25">
      <c r="M859">
        <f>LEN('SCOTLAND '!D854)-LEN(SUBSTITUTE('SCOTLAND '!D854," ",""))</f>
        <v>2</v>
      </c>
    </row>
    <row r="860" spans="13:13" x14ac:dyDescent="0.25">
      <c r="M860">
        <f>LEN('SCOTLAND '!D855)-LEN(SUBSTITUTE('SCOTLAND '!D855," ",""))</f>
        <v>16</v>
      </c>
    </row>
    <row r="861" spans="13:13" x14ac:dyDescent="0.25">
      <c r="M861">
        <f>LEN('SCOTLAND '!D856)-LEN(SUBSTITUTE('SCOTLAND '!D856," ",""))</f>
        <v>7</v>
      </c>
    </row>
    <row r="862" spans="13:13" x14ac:dyDescent="0.25">
      <c r="M862">
        <f>LEN('SCOTLAND '!D857)-LEN(SUBSTITUTE('SCOTLAND '!D857," ",""))</f>
        <v>4</v>
      </c>
    </row>
  </sheetData>
  <mergeCells count="2">
    <mergeCell ref="I7:K8"/>
    <mergeCell ref="I9:K11"/>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E59C3-7D08-400A-879F-449B82DEB78A}">
  <sheetPr>
    <tabColor theme="9" tint="0.39997558519241921"/>
  </sheetPr>
  <dimension ref="B2:I22"/>
  <sheetViews>
    <sheetView zoomScaleNormal="100" workbookViewId="0">
      <selection activeCell="K15" sqref="K15"/>
    </sheetView>
  </sheetViews>
  <sheetFormatPr baseColWidth="10" defaultRowHeight="15" x14ac:dyDescent="0.25"/>
  <sheetData>
    <row r="2" spans="2:9" ht="15" customHeight="1" x14ac:dyDescent="0.25">
      <c r="B2" s="107" t="s">
        <v>992</v>
      </c>
      <c r="C2" s="107"/>
      <c r="D2" s="107"/>
      <c r="E2" s="107"/>
      <c r="F2" s="107"/>
      <c r="G2" s="107"/>
      <c r="H2" s="107"/>
      <c r="I2" s="107"/>
    </row>
    <row r="3" spans="2:9" x14ac:dyDescent="0.25">
      <c r="B3" s="107"/>
      <c r="C3" s="107"/>
      <c r="D3" s="107"/>
      <c r="E3" s="107"/>
      <c r="F3" s="107"/>
      <c r="G3" s="107"/>
      <c r="H3" s="107"/>
      <c r="I3" s="107"/>
    </row>
    <row r="4" spans="2:9" x14ac:dyDescent="0.25">
      <c r="B4" s="107"/>
      <c r="C4" s="107"/>
      <c r="D4" s="107"/>
      <c r="E4" s="107"/>
      <c r="F4" s="107"/>
      <c r="G4" s="107"/>
      <c r="H4" s="107"/>
      <c r="I4" s="107"/>
    </row>
    <row r="5" spans="2:9" x14ac:dyDescent="0.25">
      <c r="B5" s="107"/>
      <c r="C5" s="107"/>
      <c r="D5" s="107"/>
      <c r="E5" s="107"/>
      <c r="F5" s="107"/>
      <c r="G5" s="107"/>
      <c r="H5" s="107"/>
      <c r="I5" s="107"/>
    </row>
    <row r="6" spans="2:9" x14ac:dyDescent="0.25">
      <c r="B6" s="107"/>
      <c r="C6" s="107"/>
      <c r="D6" s="107"/>
      <c r="E6" s="107"/>
      <c r="F6" s="107"/>
      <c r="G6" s="107"/>
      <c r="H6" s="107"/>
      <c r="I6" s="107"/>
    </row>
    <row r="7" spans="2:9" x14ac:dyDescent="0.25">
      <c r="B7" s="107"/>
      <c r="C7" s="107"/>
      <c r="D7" s="107"/>
      <c r="E7" s="107"/>
      <c r="F7" s="107"/>
      <c r="G7" s="107"/>
      <c r="H7" s="107"/>
      <c r="I7" s="107"/>
    </row>
    <row r="8" spans="2:9" x14ac:dyDescent="0.25">
      <c r="B8" s="107"/>
      <c r="C8" s="107"/>
      <c r="D8" s="107"/>
      <c r="E8" s="107"/>
      <c r="F8" s="107"/>
      <c r="G8" s="107"/>
      <c r="H8" s="107"/>
      <c r="I8" s="107"/>
    </row>
    <row r="9" spans="2:9" x14ac:dyDescent="0.25">
      <c r="B9" s="107"/>
      <c r="C9" s="107"/>
      <c r="D9" s="107"/>
      <c r="E9" s="107"/>
      <c r="F9" s="107"/>
      <c r="G9" s="107"/>
      <c r="H9" s="107"/>
      <c r="I9" s="107"/>
    </row>
    <row r="10" spans="2:9" x14ac:dyDescent="0.25">
      <c r="B10" s="107"/>
      <c r="C10" s="107"/>
      <c r="D10" s="107"/>
      <c r="E10" s="107"/>
      <c r="F10" s="107"/>
      <c r="G10" s="107"/>
      <c r="H10" s="107"/>
      <c r="I10" s="107"/>
    </row>
    <row r="11" spans="2:9" x14ac:dyDescent="0.25">
      <c r="B11" s="107"/>
      <c r="C11" s="107"/>
      <c r="D11" s="107"/>
      <c r="E11" s="107"/>
      <c r="F11" s="107"/>
      <c r="G11" s="107"/>
      <c r="H11" s="107"/>
      <c r="I11" s="107"/>
    </row>
    <row r="12" spans="2:9" x14ac:dyDescent="0.25">
      <c r="B12" s="107"/>
      <c r="C12" s="107"/>
      <c r="D12" s="107"/>
      <c r="E12" s="107"/>
      <c r="F12" s="107"/>
      <c r="G12" s="107"/>
      <c r="H12" s="107"/>
      <c r="I12" s="107"/>
    </row>
    <row r="13" spans="2:9" x14ac:dyDescent="0.25">
      <c r="B13" s="107"/>
      <c r="C13" s="107"/>
      <c r="D13" s="107"/>
      <c r="E13" s="107"/>
      <c r="F13" s="107"/>
      <c r="G13" s="107"/>
      <c r="H13" s="107"/>
      <c r="I13" s="107"/>
    </row>
    <row r="14" spans="2:9" x14ac:dyDescent="0.25">
      <c r="B14" s="107"/>
      <c r="C14" s="107"/>
      <c r="D14" s="107"/>
      <c r="E14" s="107"/>
      <c r="F14" s="107"/>
      <c r="G14" s="107"/>
      <c r="H14" s="107"/>
      <c r="I14" s="107"/>
    </row>
    <row r="15" spans="2:9" x14ac:dyDescent="0.25">
      <c r="B15" s="107"/>
      <c r="C15" s="107"/>
      <c r="D15" s="107"/>
      <c r="E15" s="107"/>
      <c r="F15" s="107"/>
      <c r="G15" s="107"/>
      <c r="H15" s="107"/>
      <c r="I15" s="107"/>
    </row>
    <row r="16" spans="2:9" x14ac:dyDescent="0.25">
      <c r="B16" s="107"/>
      <c r="C16" s="107"/>
      <c r="D16" s="107"/>
      <c r="E16" s="107"/>
      <c r="F16" s="107"/>
      <c r="G16" s="107"/>
      <c r="H16" s="107"/>
      <c r="I16" s="107"/>
    </row>
    <row r="17" spans="2:9" x14ac:dyDescent="0.25">
      <c r="B17" s="107"/>
      <c r="C17" s="107"/>
      <c r="D17" s="107"/>
      <c r="E17" s="107"/>
      <c r="F17" s="107"/>
      <c r="G17" s="107"/>
      <c r="H17" s="107"/>
      <c r="I17" s="107"/>
    </row>
    <row r="18" spans="2:9" x14ac:dyDescent="0.25">
      <c r="B18" s="107"/>
      <c r="C18" s="107"/>
      <c r="D18" s="107"/>
      <c r="E18" s="107"/>
      <c r="F18" s="107"/>
      <c r="G18" s="107"/>
      <c r="H18" s="107"/>
      <c r="I18" s="107"/>
    </row>
    <row r="19" spans="2:9" x14ac:dyDescent="0.25">
      <c r="B19" s="107"/>
      <c r="C19" s="107"/>
      <c r="D19" s="107"/>
      <c r="E19" s="107"/>
      <c r="F19" s="107"/>
      <c r="G19" s="107"/>
      <c r="H19" s="107"/>
      <c r="I19" s="107"/>
    </row>
    <row r="20" spans="2:9" x14ac:dyDescent="0.25">
      <c r="B20" s="107"/>
      <c r="C20" s="107"/>
      <c r="D20" s="107"/>
      <c r="E20" s="107"/>
      <c r="F20" s="107"/>
      <c r="G20" s="107"/>
      <c r="H20" s="107"/>
      <c r="I20" s="107"/>
    </row>
    <row r="21" spans="2:9" x14ac:dyDescent="0.25">
      <c r="B21" s="107"/>
      <c r="C21" s="107"/>
      <c r="D21" s="107"/>
      <c r="E21" s="107"/>
      <c r="F21" s="107"/>
      <c r="G21" s="107"/>
      <c r="H21" s="107"/>
      <c r="I21" s="107"/>
    </row>
    <row r="22" spans="2:9" x14ac:dyDescent="0.25">
      <c r="B22" s="107"/>
      <c r="C22" s="107"/>
      <c r="D22" s="107"/>
      <c r="E22" s="107"/>
      <c r="F22" s="107"/>
      <c r="G22" s="107"/>
      <c r="H22" s="107"/>
      <c r="I22" s="107"/>
    </row>
  </sheetData>
  <mergeCells count="1">
    <mergeCell ref="B2:I22"/>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SCOTLAND </vt:lpstr>
      <vt:lpstr>SCO statistics</vt:lpstr>
      <vt:lpstr>Informationen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Max Giebel</cp:lastModifiedBy>
  <cp:lastPrinted>2019-07-08T18:25:36Z</cp:lastPrinted>
  <dcterms:created xsi:type="dcterms:W3CDTF">2019-05-02T13:02:42Z</dcterms:created>
  <dcterms:modified xsi:type="dcterms:W3CDTF">2019-07-09T16:03:33Z</dcterms:modified>
</cp:coreProperties>
</file>