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3.xml" ContentType="application/vnd.openxmlformats-officedocument.drawingml.chartshapes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50" firstSheet="4" activeTab="4"/>
  </bookViews>
  <sheets>
    <sheet name="General" sheetId="1" r:id="rId1"/>
    <sheet name="Sheet7" sheetId="10" r:id="rId2"/>
    <sheet name="OCI " sheetId="3" r:id="rId3"/>
    <sheet name="Amount" sheetId="4" r:id="rId4"/>
    <sheet name="Charts" sheetId="2" r:id="rId5"/>
    <sheet name="Areas of Investment" sheetId="7" r:id="rId6"/>
    <sheet name="Areas of Investment_2nd chance" sheetId="8" r:id="rId7"/>
    <sheet name="Best Aspects" sheetId="9" r:id="rId8"/>
    <sheet name="Improvement" sheetId="11" r:id="rId9"/>
  </sheets>
  <definedNames>
    <definedName name="_xlnm._FilterDatabase" localSheetId="3" hidden="1">Amount!$B$1:$C$78</definedName>
    <definedName name="_xlnm._FilterDatabase" localSheetId="0" hidden="1">General!$A$1:$N$78</definedName>
    <definedName name="_xlnm._FilterDatabase" localSheetId="2" hidden="1">'OCI '!$A$2:$AC$61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19" i="2" l="1"/>
  <c r="AC63" i="3" l="1"/>
  <c r="AB63" i="3"/>
  <c r="AA63" i="3"/>
  <c r="Z63" i="3"/>
  <c r="Y63" i="3"/>
  <c r="X63" i="3"/>
  <c r="W63" i="3"/>
  <c r="N62" i="3"/>
  <c r="O62" i="3"/>
  <c r="P62" i="3"/>
  <c r="Q62" i="3"/>
  <c r="R62" i="3"/>
  <c r="S62" i="3"/>
  <c r="T62" i="3"/>
  <c r="V63" i="3"/>
  <c r="E62" i="3"/>
  <c r="F62" i="3"/>
  <c r="G62" i="3"/>
  <c r="H62" i="3"/>
  <c r="I62" i="3"/>
  <c r="J62" i="3"/>
  <c r="K62" i="3"/>
  <c r="D62" i="3"/>
  <c r="V62" i="3"/>
  <c r="M62" i="3"/>
  <c r="C62" i="3"/>
  <c r="AC62" i="3"/>
  <c r="AB62" i="3"/>
  <c r="AA62" i="3"/>
  <c r="Z62" i="3"/>
  <c r="Y62" i="3"/>
  <c r="X62" i="3"/>
  <c r="W62" i="3"/>
  <c r="H4" i="4"/>
  <c r="H3" i="4"/>
  <c r="H5" i="4"/>
  <c r="H6" i="4"/>
  <c r="H2" i="4"/>
  <c r="AC4" i="3" l="1"/>
  <c r="AC5" i="3"/>
  <c r="AC6" i="3"/>
  <c r="AC7" i="3"/>
  <c r="AC8" i="3"/>
  <c r="AC9" i="3"/>
  <c r="AC10" i="3"/>
  <c r="AC11" i="3"/>
  <c r="AC12" i="3"/>
  <c r="AC13" i="3"/>
  <c r="AC14" i="3"/>
  <c r="AC15" i="3"/>
  <c r="AC16" i="3"/>
  <c r="AC17" i="3"/>
  <c r="AC18" i="3"/>
  <c r="AC19" i="3"/>
  <c r="AC20" i="3"/>
  <c r="AC21" i="3"/>
  <c r="AC22" i="3"/>
  <c r="AC23" i="3"/>
  <c r="AC24" i="3"/>
  <c r="AC25" i="3"/>
  <c r="AC26" i="3"/>
  <c r="AC27" i="3"/>
  <c r="AC28" i="3"/>
  <c r="AC29" i="3"/>
  <c r="AC30" i="3"/>
  <c r="AC31" i="3"/>
  <c r="AC32" i="3"/>
  <c r="AC33" i="3"/>
  <c r="AC34" i="3"/>
  <c r="AC35" i="3"/>
  <c r="AC36" i="3"/>
  <c r="AC37" i="3"/>
  <c r="AC38" i="3"/>
  <c r="AC39" i="3"/>
  <c r="AC40" i="3"/>
  <c r="AC41" i="3"/>
  <c r="AC42" i="3"/>
  <c r="AC43" i="3"/>
  <c r="AC44" i="3"/>
  <c r="AC45" i="3"/>
  <c r="AC46" i="3"/>
  <c r="AC47" i="3"/>
  <c r="AC48" i="3"/>
  <c r="AC49" i="3"/>
  <c r="AC50" i="3"/>
  <c r="AC51" i="3"/>
  <c r="AC52" i="3"/>
  <c r="AC53" i="3"/>
  <c r="AC54" i="3"/>
  <c r="AC55" i="3"/>
  <c r="AC56" i="3"/>
  <c r="AC57" i="3"/>
  <c r="AC58" i="3"/>
  <c r="AC59" i="3"/>
  <c r="AC60" i="3"/>
  <c r="AC61" i="3"/>
  <c r="AC3" i="3"/>
  <c r="AB4" i="3"/>
  <c r="AB5" i="3"/>
  <c r="AB6" i="3"/>
  <c r="AB7" i="3"/>
  <c r="AB8" i="3"/>
  <c r="AB9" i="3"/>
  <c r="AB10" i="3"/>
  <c r="AB11" i="3"/>
  <c r="AB12" i="3"/>
  <c r="AB13" i="3"/>
  <c r="AB14" i="3"/>
  <c r="AB15" i="3"/>
  <c r="AB16" i="3"/>
  <c r="AB17" i="3"/>
  <c r="AB18" i="3"/>
  <c r="AB19" i="3"/>
  <c r="AB20" i="3"/>
  <c r="AB21" i="3"/>
  <c r="AB22" i="3"/>
  <c r="AB23" i="3"/>
  <c r="AB24" i="3"/>
  <c r="AB25" i="3"/>
  <c r="AB26" i="3"/>
  <c r="AB27" i="3"/>
  <c r="AB28" i="3"/>
  <c r="AB29" i="3"/>
  <c r="AB30" i="3"/>
  <c r="AB31" i="3"/>
  <c r="AB32" i="3"/>
  <c r="AB33" i="3"/>
  <c r="AB34" i="3"/>
  <c r="AB35" i="3"/>
  <c r="AB36" i="3"/>
  <c r="AB37" i="3"/>
  <c r="AB38" i="3"/>
  <c r="AB39" i="3"/>
  <c r="AB40" i="3"/>
  <c r="AB41" i="3"/>
  <c r="AB42" i="3"/>
  <c r="AB43" i="3"/>
  <c r="AB44" i="3"/>
  <c r="AB45" i="3"/>
  <c r="AB46" i="3"/>
  <c r="AB47" i="3"/>
  <c r="AB48" i="3"/>
  <c r="AB49" i="3"/>
  <c r="AB50" i="3"/>
  <c r="AB51" i="3"/>
  <c r="AB52" i="3"/>
  <c r="AB53" i="3"/>
  <c r="AB54" i="3"/>
  <c r="AB55" i="3"/>
  <c r="AB56" i="3"/>
  <c r="AB57" i="3"/>
  <c r="AB58" i="3"/>
  <c r="AB59" i="3"/>
  <c r="AB60" i="3"/>
  <c r="AB61" i="3"/>
  <c r="AB3" i="3"/>
  <c r="AA4" i="3"/>
  <c r="AA5" i="3"/>
  <c r="AA6" i="3"/>
  <c r="AA7" i="3"/>
  <c r="AA8" i="3"/>
  <c r="AA9" i="3"/>
  <c r="AA10" i="3"/>
  <c r="AA11" i="3"/>
  <c r="AA12" i="3"/>
  <c r="AA13" i="3"/>
  <c r="AA14" i="3"/>
  <c r="AA15" i="3"/>
  <c r="AA16" i="3"/>
  <c r="AA17" i="3"/>
  <c r="AA18" i="3"/>
  <c r="AA19" i="3"/>
  <c r="AA20" i="3"/>
  <c r="AA21" i="3"/>
  <c r="AA22" i="3"/>
  <c r="AA23" i="3"/>
  <c r="AA24" i="3"/>
  <c r="AA25" i="3"/>
  <c r="AA26" i="3"/>
  <c r="AA27" i="3"/>
  <c r="AA28" i="3"/>
  <c r="AA29" i="3"/>
  <c r="AA30" i="3"/>
  <c r="AA31" i="3"/>
  <c r="AA32" i="3"/>
  <c r="AA33" i="3"/>
  <c r="AA34" i="3"/>
  <c r="AA35" i="3"/>
  <c r="AA36" i="3"/>
  <c r="AA37" i="3"/>
  <c r="AA38" i="3"/>
  <c r="AA39" i="3"/>
  <c r="AA40" i="3"/>
  <c r="AA41" i="3"/>
  <c r="AA42" i="3"/>
  <c r="AA43" i="3"/>
  <c r="AA44" i="3"/>
  <c r="AA45" i="3"/>
  <c r="AA46" i="3"/>
  <c r="AA47" i="3"/>
  <c r="AA48" i="3"/>
  <c r="AA49" i="3"/>
  <c r="AA50" i="3"/>
  <c r="AA51" i="3"/>
  <c r="AA52" i="3"/>
  <c r="AA53" i="3"/>
  <c r="AA54" i="3"/>
  <c r="AA55" i="3"/>
  <c r="AA56" i="3"/>
  <c r="AA57" i="3"/>
  <c r="AA58" i="3"/>
  <c r="AA59" i="3"/>
  <c r="AA60" i="3"/>
  <c r="AA61" i="3"/>
  <c r="AA3" i="3"/>
  <c r="Z4" i="3"/>
  <c r="Z5" i="3"/>
  <c r="Z6" i="3"/>
  <c r="Z7" i="3"/>
  <c r="Z8" i="3"/>
  <c r="Z9" i="3"/>
  <c r="Z10" i="3"/>
  <c r="Z11" i="3"/>
  <c r="Z12" i="3"/>
  <c r="Z13" i="3"/>
  <c r="Z14" i="3"/>
  <c r="Z15" i="3"/>
  <c r="Z16" i="3"/>
  <c r="Z17" i="3"/>
  <c r="Z18" i="3"/>
  <c r="Z19" i="3"/>
  <c r="Z20" i="3"/>
  <c r="Z21" i="3"/>
  <c r="Z22" i="3"/>
  <c r="Z23" i="3"/>
  <c r="Z24" i="3"/>
  <c r="Z25" i="3"/>
  <c r="Z26" i="3"/>
  <c r="Z27" i="3"/>
  <c r="Z28" i="3"/>
  <c r="Z29" i="3"/>
  <c r="Z30" i="3"/>
  <c r="Z31" i="3"/>
  <c r="Z32" i="3"/>
  <c r="Z33" i="3"/>
  <c r="Z34" i="3"/>
  <c r="Z35" i="3"/>
  <c r="Z36" i="3"/>
  <c r="Z37" i="3"/>
  <c r="Z38" i="3"/>
  <c r="Z39" i="3"/>
  <c r="Z40" i="3"/>
  <c r="Z41" i="3"/>
  <c r="Z42" i="3"/>
  <c r="Z43" i="3"/>
  <c r="Z44" i="3"/>
  <c r="Z45" i="3"/>
  <c r="Z46" i="3"/>
  <c r="Z47" i="3"/>
  <c r="Z48" i="3"/>
  <c r="Z49" i="3"/>
  <c r="Z50" i="3"/>
  <c r="Z51" i="3"/>
  <c r="Z52" i="3"/>
  <c r="Z53" i="3"/>
  <c r="Z54" i="3"/>
  <c r="Z55" i="3"/>
  <c r="Z56" i="3"/>
  <c r="Z57" i="3"/>
  <c r="Z58" i="3"/>
  <c r="Z59" i="3"/>
  <c r="Z60" i="3"/>
  <c r="Z61" i="3"/>
  <c r="Z3" i="3"/>
  <c r="Y4" i="3"/>
  <c r="Y5" i="3"/>
  <c r="Y6" i="3"/>
  <c r="Y7" i="3"/>
  <c r="Y8" i="3"/>
  <c r="Y9" i="3"/>
  <c r="Y10" i="3"/>
  <c r="Y11" i="3"/>
  <c r="Y12" i="3"/>
  <c r="Y13" i="3"/>
  <c r="Y14" i="3"/>
  <c r="Y15" i="3"/>
  <c r="Y16" i="3"/>
  <c r="Y17" i="3"/>
  <c r="Y18" i="3"/>
  <c r="Y19" i="3"/>
  <c r="Y20" i="3"/>
  <c r="Y21" i="3"/>
  <c r="Y22" i="3"/>
  <c r="Y23" i="3"/>
  <c r="Y24" i="3"/>
  <c r="Y25" i="3"/>
  <c r="Y26" i="3"/>
  <c r="Y27" i="3"/>
  <c r="Y28" i="3"/>
  <c r="Y29" i="3"/>
  <c r="Y30" i="3"/>
  <c r="Y31" i="3"/>
  <c r="Y32" i="3"/>
  <c r="Y33" i="3"/>
  <c r="Y34" i="3"/>
  <c r="Y35" i="3"/>
  <c r="Y36" i="3"/>
  <c r="Y37" i="3"/>
  <c r="Y38" i="3"/>
  <c r="Y39" i="3"/>
  <c r="Y40" i="3"/>
  <c r="Y41" i="3"/>
  <c r="Y42" i="3"/>
  <c r="Y43" i="3"/>
  <c r="Y44" i="3"/>
  <c r="Y45" i="3"/>
  <c r="Y46" i="3"/>
  <c r="Y47" i="3"/>
  <c r="Y48" i="3"/>
  <c r="Y49" i="3"/>
  <c r="Y50" i="3"/>
  <c r="Y51" i="3"/>
  <c r="Y52" i="3"/>
  <c r="Y53" i="3"/>
  <c r="Y54" i="3"/>
  <c r="Y55" i="3"/>
  <c r="Y56" i="3"/>
  <c r="Y57" i="3"/>
  <c r="Y58" i="3"/>
  <c r="Y59" i="3"/>
  <c r="Y60" i="3"/>
  <c r="Y61" i="3"/>
  <c r="Y3" i="3"/>
  <c r="X4" i="3"/>
  <c r="X5" i="3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32" i="3"/>
  <c r="X33" i="3"/>
  <c r="X34" i="3"/>
  <c r="X35" i="3"/>
  <c r="X36" i="3"/>
  <c r="X37" i="3"/>
  <c r="X38" i="3"/>
  <c r="X39" i="3"/>
  <c r="X40" i="3"/>
  <c r="X41" i="3"/>
  <c r="X42" i="3"/>
  <c r="X43" i="3"/>
  <c r="X44" i="3"/>
  <c r="X45" i="3"/>
  <c r="X46" i="3"/>
  <c r="X47" i="3"/>
  <c r="X48" i="3"/>
  <c r="X49" i="3"/>
  <c r="X50" i="3"/>
  <c r="X51" i="3"/>
  <c r="X52" i="3"/>
  <c r="X53" i="3"/>
  <c r="X54" i="3"/>
  <c r="X55" i="3"/>
  <c r="X56" i="3"/>
  <c r="X57" i="3"/>
  <c r="X58" i="3"/>
  <c r="X59" i="3"/>
  <c r="X60" i="3"/>
  <c r="X61" i="3"/>
  <c r="X3" i="3"/>
  <c r="W4" i="3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53" i="3"/>
  <c r="W54" i="3"/>
  <c r="W55" i="3"/>
  <c r="W56" i="3"/>
  <c r="W57" i="3"/>
  <c r="W58" i="3"/>
  <c r="W59" i="3"/>
  <c r="W60" i="3"/>
  <c r="W61" i="3"/>
  <c r="W3" i="3"/>
  <c r="V4" i="3"/>
  <c r="V5" i="3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V34" i="3"/>
  <c r="V35" i="3"/>
  <c r="V36" i="3"/>
  <c r="V37" i="3"/>
  <c r="V38" i="3"/>
  <c r="V39" i="3"/>
  <c r="V40" i="3"/>
  <c r="V41" i="3"/>
  <c r="V42" i="3"/>
  <c r="V43" i="3"/>
  <c r="V44" i="3"/>
  <c r="V45" i="3"/>
  <c r="V46" i="3"/>
  <c r="V47" i="3"/>
  <c r="V48" i="3"/>
  <c r="V49" i="3"/>
  <c r="V50" i="3"/>
  <c r="V51" i="3"/>
  <c r="V52" i="3"/>
  <c r="V53" i="3"/>
  <c r="V54" i="3"/>
  <c r="V55" i="3"/>
  <c r="V56" i="3"/>
  <c r="V57" i="3"/>
  <c r="V58" i="3"/>
  <c r="V59" i="3"/>
  <c r="V60" i="3"/>
  <c r="V61" i="3"/>
  <c r="V3" i="3"/>
  <c r="D416" i="2" l="1"/>
  <c r="D417" i="2"/>
  <c r="D423" i="2"/>
  <c r="D418" i="2"/>
  <c r="D420" i="2"/>
  <c r="D421" i="2"/>
  <c r="D422" i="2"/>
  <c r="D415" i="2"/>
  <c r="D95" i="2" l="1"/>
  <c r="D94" i="2"/>
  <c r="D96" i="2"/>
  <c r="D97" i="2"/>
  <c r="D93" i="2"/>
  <c r="D92" i="2"/>
  <c r="D91" i="2"/>
  <c r="D81" i="2"/>
  <c r="D82" i="2"/>
  <c r="D83" i="2"/>
  <c r="D84" i="2"/>
  <c r="D85" i="2"/>
  <c r="D86" i="2"/>
  <c r="D87" i="2"/>
  <c r="D88" i="2"/>
  <c r="D89" i="2"/>
  <c r="D90" i="2"/>
  <c r="D80" i="2"/>
  <c r="D402" i="2" l="1"/>
  <c r="D399" i="2"/>
  <c r="D400" i="2"/>
  <c r="D401" i="2"/>
  <c r="D398" i="2"/>
  <c r="G372" i="2" l="1"/>
  <c r="G373" i="2"/>
  <c r="G374" i="2"/>
  <c r="G375" i="2"/>
  <c r="G371" i="2"/>
  <c r="F372" i="2"/>
  <c r="F373" i="2"/>
  <c r="F374" i="2"/>
  <c r="F375" i="2"/>
  <c r="F371" i="2"/>
  <c r="E372" i="2"/>
  <c r="E373" i="2"/>
  <c r="E374" i="2"/>
  <c r="E375" i="2"/>
  <c r="E371" i="2"/>
  <c r="D374" i="2"/>
  <c r="D375" i="2"/>
  <c r="C374" i="2"/>
  <c r="G367" i="2"/>
  <c r="F367" i="2"/>
  <c r="E367" i="2"/>
  <c r="D367" i="2"/>
  <c r="C367" i="2"/>
  <c r="G354" i="2"/>
  <c r="G355" i="2"/>
  <c r="G356" i="2"/>
  <c r="G357" i="2"/>
  <c r="G353" i="2"/>
  <c r="E354" i="2"/>
  <c r="E355" i="2"/>
  <c r="E356" i="2"/>
  <c r="E357" i="2"/>
  <c r="E353" i="2"/>
  <c r="D357" i="2"/>
  <c r="D358" i="2" s="1"/>
  <c r="C358" i="2"/>
  <c r="G349" i="2"/>
  <c r="F349" i="2"/>
  <c r="E349" i="2"/>
  <c r="D349" i="2"/>
  <c r="C349" i="2"/>
  <c r="G335" i="2"/>
  <c r="G336" i="2"/>
  <c r="G337" i="2"/>
  <c r="G338" i="2"/>
  <c r="G334" i="2"/>
  <c r="F339" i="2"/>
  <c r="E335" i="2"/>
  <c r="E336" i="2"/>
  <c r="E337" i="2"/>
  <c r="E338" i="2"/>
  <c r="E334" i="2"/>
  <c r="D336" i="2"/>
  <c r="D337" i="2"/>
  <c r="C335" i="2"/>
  <c r="C336" i="2"/>
  <c r="C337" i="2"/>
  <c r="C338" i="2"/>
  <c r="C334" i="2"/>
  <c r="G330" i="2"/>
  <c r="F330" i="2"/>
  <c r="E330" i="2"/>
  <c r="D330" i="2"/>
  <c r="C330" i="2"/>
  <c r="G317" i="2"/>
  <c r="G318" i="2"/>
  <c r="G319" i="2"/>
  <c r="G320" i="2"/>
  <c r="G316" i="2"/>
  <c r="C321" i="2"/>
  <c r="E320" i="2"/>
  <c r="E321" i="2" s="1"/>
  <c r="D319" i="2"/>
  <c r="D320" i="2"/>
  <c r="F321" i="2"/>
  <c r="G311" i="2"/>
  <c r="F311" i="2"/>
  <c r="E311" i="2"/>
  <c r="D311" i="2"/>
  <c r="C311" i="2"/>
  <c r="G301" i="2"/>
  <c r="F301" i="2"/>
  <c r="E301" i="2"/>
  <c r="D301" i="2"/>
  <c r="C301" i="2"/>
  <c r="G291" i="2"/>
  <c r="F291" i="2"/>
  <c r="E291" i="2"/>
  <c r="D291" i="2"/>
  <c r="C291" i="2"/>
  <c r="G280" i="2"/>
  <c r="F280" i="2"/>
  <c r="E280" i="2"/>
  <c r="D280" i="2"/>
  <c r="C280" i="2"/>
  <c r="G271" i="2"/>
  <c r="F271" i="2"/>
  <c r="E271" i="2"/>
  <c r="D271" i="2"/>
  <c r="C271" i="2"/>
  <c r="E262" i="2"/>
  <c r="G262" i="2"/>
  <c r="F262" i="2"/>
  <c r="D262" i="2"/>
  <c r="C262" i="2"/>
  <c r="G253" i="2"/>
  <c r="F253" i="2"/>
  <c r="E253" i="2"/>
  <c r="D253" i="2"/>
  <c r="C253" i="2"/>
  <c r="G242" i="2"/>
  <c r="F242" i="2"/>
  <c r="E242" i="2"/>
  <c r="C242" i="2"/>
  <c r="E24" i="2"/>
  <c r="E23" i="2"/>
  <c r="E22" i="2"/>
  <c r="E21" i="2"/>
  <c r="E20" i="2"/>
  <c r="D242" i="2"/>
  <c r="C339" i="2" l="1"/>
  <c r="E358" i="2"/>
  <c r="G376" i="2"/>
  <c r="E339" i="2"/>
  <c r="G339" i="2"/>
  <c r="G358" i="2"/>
  <c r="E376" i="2"/>
  <c r="F376" i="2"/>
  <c r="D376" i="2"/>
  <c r="C376" i="2"/>
  <c r="F358" i="2"/>
  <c r="D339" i="2"/>
  <c r="G321" i="2"/>
  <c r="D321" i="2"/>
</calcChain>
</file>

<file path=xl/sharedStrings.xml><?xml version="1.0" encoding="utf-8"?>
<sst xmlns="http://schemas.openxmlformats.org/spreadsheetml/2006/main" count="846" uniqueCount="317">
  <si>
    <t xml:space="preserve">Region </t>
  </si>
  <si>
    <t xml:space="preserve">Country </t>
  </si>
  <si>
    <t>Year received 
the award</t>
  </si>
  <si>
    <t xml:space="preserve">The overall
 impact </t>
  </si>
  <si>
    <t xml:space="preserve">Planning </t>
  </si>
  <si>
    <t>Fundraising</t>
  </si>
  <si>
    <t>Financial 
Management</t>
  </si>
  <si>
    <t xml:space="preserve">Governance </t>
  </si>
  <si>
    <t xml:space="preserve">Human Resources Development </t>
  </si>
  <si>
    <t>ML&amp;E</t>
  </si>
  <si>
    <t xml:space="preserve">Community and External relations </t>
  </si>
  <si>
    <t>IT</t>
  </si>
  <si>
    <t>Networking and Partnership building</t>
  </si>
  <si>
    <t xml:space="preserve">The Americas </t>
  </si>
  <si>
    <t xml:space="preserve">Peru </t>
  </si>
  <si>
    <t>Honduras</t>
  </si>
  <si>
    <t>Rwanda</t>
  </si>
  <si>
    <t>Europe &amp; Eurasia</t>
  </si>
  <si>
    <t xml:space="preserve">Bulgaria </t>
  </si>
  <si>
    <t xml:space="preserve">Kyrgyzstan </t>
  </si>
  <si>
    <t xml:space="preserve">USA </t>
  </si>
  <si>
    <t xml:space="preserve">Mexico </t>
  </si>
  <si>
    <t>Paraguay</t>
  </si>
  <si>
    <t>Timor-Leste</t>
  </si>
  <si>
    <t xml:space="preserve">Indonesia </t>
  </si>
  <si>
    <t xml:space="preserve">Togo </t>
  </si>
  <si>
    <t xml:space="preserve">India </t>
  </si>
  <si>
    <t xml:space="preserve">Senegal </t>
  </si>
  <si>
    <t xml:space="preserve">Colombia </t>
  </si>
  <si>
    <t xml:space="preserve">Romania </t>
  </si>
  <si>
    <t xml:space="preserve">South Africa </t>
  </si>
  <si>
    <t xml:space="preserve">Sri Lanka </t>
  </si>
  <si>
    <t xml:space="preserve">Nigeria </t>
  </si>
  <si>
    <t>Uganda</t>
  </si>
  <si>
    <t xml:space="preserve">Jamaica </t>
  </si>
  <si>
    <t>Vietnam</t>
  </si>
  <si>
    <t xml:space="preserve">Cambodia </t>
  </si>
  <si>
    <t>Serbia</t>
  </si>
  <si>
    <t xml:space="preserve">Georgia </t>
  </si>
  <si>
    <t>Bolivia</t>
  </si>
  <si>
    <t>Kenya</t>
  </si>
  <si>
    <t xml:space="preserve">Tanzania </t>
  </si>
  <si>
    <t xml:space="preserve"> Georgia</t>
  </si>
  <si>
    <t>Thailand</t>
  </si>
  <si>
    <t xml:space="preserve">Serbia </t>
  </si>
  <si>
    <t>Laos</t>
  </si>
  <si>
    <t>Ukraine</t>
  </si>
  <si>
    <t>China</t>
  </si>
  <si>
    <t xml:space="preserve">Nicaragua </t>
  </si>
  <si>
    <t xml:space="preserve">Dominican 
Republic </t>
  </si>
  <si>
    <t>Pakistan</t>
  </si>
  <si>
    <t xml:space="preserve">Brazil </t>
  </si>
  <si>
    <t>Mali</t>
  </si>
  <si>
    <t>Peru</t>
  </si>
  <si>
    <t xml:space="preserve">Ukraine </t>
  </si>
  <si>
    <t>Trinidad &amp; Tobago</t>
  </si>
  <si>
    <t>Afghanistan</t>
  </si>
  <si>
    <t>The Americas</t>
  </si>
  <si>
    <t>East &amp; Southeast Asia</t>
  </si>
  <si>
    <t>Africa &amp; The Middle East</t>
  </si>
  <si>
    <t>South Asia</t>
  </si>
  <si>
    <t>South Africa</t>
  </si>
  <si>
    <t>2004-2007</t>
  </si>
  <si>
    <t>2008-2011</t>
  </si>
  <si>
    <t>2012-2015</t>
  </si>
  <si>
    <t>2016-2018</t>
  </si>
  <si>
    <t>Extremely helpful</t>
  </si>
  <si>
    <t>Very helpful</t>
  </si>
  <si>
    <t>Somewhat helpful</t>
  </si>
  <si>
    <t>Not so helpful</t>
  </si>
  <si>
    <t>Not at all helpful</t>
  </si>
  <si>
    <t>Somewhat 
helpful</t>
  </si>
  <si>
    <t>Africa &amp;
 Middle East</t>
  </si>
  <si>
    <t>Europe &amp; 
Eurasia</t>
  </si>
  <si>
    <t>East &amp; 
Southeast Asia</t>
  </si>
  <si>
    <t>South 
Asia</t>
  </si>
  <si>
    <t>The 
Americas</t>
  </si>
  <si>
    <t>5 (Significant Improvement)</t>
  </si>
  <si>
    <t xml:space="preserve">1 (No Improvement) </t>
  </si>
  <si>
    <t>Planning</t>
  </si>
  <si>
    <t>Financial Management</t>
  </si>
  <si>
    <t>Governance</t>
  </si>
  <si>
    <t>Monitoring, Learning, and Evaluation</t>
  </si>
  <si>
    <t>Community and External Relations</t>
  </si>
  <si>
    <t>Information Technology (IT)</t>
  </si>
  <si>
    <t>5 (Significant 
Improvement)</t>
  </si>
  <si>
    <t>1 (No
 Improvement)</t>
  </si>
  <si>
    <t xml:space="preserve">Weighted
Average </t>
  </si>
  <si>
    <t xml:space="preserve">Fundraising </t>
  </si>
  <si>
    <t xml:space="preserve">Financial Management </t>
  </si>
  <si>
    <t>Human Resource Development</t>
  </si>
  <si>
    <t xml:space="preserve">Activities and Operations </t>
  </si>
  <si>
    <t>Enhanced branding and publicity</t>
  </si>
  <si>
    <t xml:space="preserve">Human Resources </t>
  </si>
  <si>
    <t xml:space="preserve">Opportunity for growth and development </t>
  </si>
  <si>
    <t xml:space="preserve">Strategic planning </t>
  </si>
  <si>
    <t xml:space="preserve">Supporting children </t>
  </si>
  <si>
    <t xml:space="preserve">Monitoring &amp; Evaluation </t>
  </si>
  <si>
    <t>Developing the internal capacities (25%)</t>
  </si>
  <si>
    <t>Acquiring or constructing office premises (14%)</t>
  </si>
  <si>
    <t>Reserve fund (14%)</t>
  </si>
  <si>
    <t>Staff costs (12%)</t>
  </si>
  <si>
    <t>Developing the capacities its constituency (9%)</t>
  </si>
  <si>
    <t>Communications and visual materials (8%)</t>
  </si>
  <si>
    <t>Technical and other equipment (8%)</t>
  </si>
  <si>
    <t>Strategic planning (6%)</t>
  </si>
  <si>
    <t>Monitoring &amp; Evaluation (4%)</t>
  </si>
  <si>
    <t>Audit (3%)</t>
  </si>
  <si>
    <t>Covering the gaps (3%)</t>
  </si>
  <si>
    <t xml:space="preserve"> Establishment of a new center (3%)</t>
  </si>
  <si>
    <t>Operations (3%)</t>
  </si>
  <si>
    <t>Data Collection (1%)</t>
  </si>
  <si>
    <t>Research (1%)</t>
  </si>
  <si>
    <t>Well-being of the staff (1%)</t>
  </si>
  <si>
    <t xml:space="preserve">Fundraising and Income generating activity (25%) </t>
  </si>
  <si>
    <t>Flexibility (29%)</t>
  </si>
  <si>
    <t>Financial Security (19%)</t>
  </si>
  <si>
    <t xml:space="preserve">Improved capacities of the Staff (19%) </t>
  </si>
  <si>
    <t xml:space="preserve">Sustainability (13%) </t>
  </si>
  <si>
    <t xml:space="preserve">Office rent (6%) </t>
  </si>
  <si>
    <t>No need for improvement (38%)</t>
  </si>
  <si>
    <t>More funding (10%)</t>
  </si>
  <si>
    <t>Fundraising and Income generating activity</t>
  </si>
  <si>
    <t>Developing the internal capacities</t>
  </si>
  <si>
    <t>Staff costs</t>
  </si>
  <si>
    <t>Monitoring &amp; Evaluation</t>
  </si>
  <si>
    <t>Acquiring or constructing office premises</t>
  </si>
  <si>
    <t>Reserve fund</t>
  </si>
  <si>
    <t>Used</t>
  </si>
  <si>
    <t xml:space="preserve">Project implementation </t>
  </si>
  <si>
    <t>Project implementation (22%)</t>
  </si>
  <si>
    <t>Fundraising and Income generating activity (30%)</t>
  </si>
  <si>
    <t>Developing the internal capacities (10%)</t>
  </si>
  <si>
    <t>Opening a new center/branch of the organization (10%)</t>
  </si>
  <si>
    <t>Office rent (9%)</t>
  </si>
  <si>
    <t>Reserve fund (9%)</t>
  </si>
  <si>
    <t>Staff costs (8%)</t>
  </si>
  <si>
    <t>Monitoring &amp; Evaluation (8%)</t>
  </si>
  <si>
    <t>Vehicle (5%)</t>
  </si>
  <si>
    <t>Strategic planning (4%)</t>
  </si>
  <si>
    <t>Communication &amp; Networking (4%)</t>
  </si>
  <si>
    <t>Developing the capacities its constituency (4%)</t>
  </si>
  <si>
    <t>Technology solutions (3%)</t>
  </si>
  <si>
    <t>Financial Management (3%)</t>
  </si>
  <si>
    <t>Good practice and CRC reports (3%)</t>
  </si>
  <si>
    <t>Documentation (3%)</t>
  </si>
  <si>
    <t>Operations (1%)</t>
  </si>
  <si>
    <t>Project implementation (19%)</t>
  </si>
  <si>
    <t xml:space="preserve">Technical support </t>
  </si>
  <si>
    <t xml:space="preserve">Not sure or do not have an answer </t>
  </si>
  <si>
    <t>Providing support to mobilize more funds</t>
  </si>
  <si>
    <t>Making the Award more needs based</t>
  </si>
  <si>
    <t>Community</t>
  </si>
  <si>
    <t>Planning (14%)</t>
  </si>
  <si>
    <t>Fundraising (25%)</t>
  </si>
  <si>
    <t>Financial Management (10%)</t>
  </si>
  <si>
    <t>Governance (3%)</t>
  </si>
  <si>
    <t>Human Resource Development (-8%)</t>
  </si>
  <si>
    <t>Monitoring, Learning, and Evaluation (-2%)</t>
  </si>
  <si>
    <t>Community and External Relations (-3%)</t>
  </si>
  <si>
    <t xml:space="preserve">Information Technology (IT) (4%) </t>
  </si>
  <si>
    <t xml:space="preserve">Africa &amp; the Middle East </t>
  </si>
  <si>
    <t>Longer grant period (8%)</t>
  </si>
  <si>
    <t>More coaching (8%)</t>
  </si>
  <si>
    <t xml:space="preserve">Sustainability Award Survey </t>
  </si>
  <si>
    <t xml:space="preserve">Last OCI results </t>
  </si>
  <si>
    <t xml:space="preserve">Difference </t>
  </si>
  <si>
    <t>Amount of money received</t>
  </si>
  <si>
    <t xml:space="preserve">Amount </t>
  </si>
  <si>
    <t xml:space="preserve"># of 
Organizations </t>
  </si>
  <si>
    <t>Percentage</t>
  </si>
  <si>
    <t>CHART 1: PERCENTAGE OF RESPONSES BY REGION</t>
  </si>
  <si>
    <t>CHART 2: PARTICIPATION RATE IN EACH REGION</t>
  </si>
  <si>
    <t xml:space="preserve">Responded 
to survey  </t>
  </si>
  <si>
    <t>Received 
the
 award</t>
  </si>
  <si>
    <t>CHART 3: YEAR SUSTAINABILITY AWARD WAS GRANTED</t>
  </si>
  <si>
    <t>CHART 4.1 and 4.2: PRIMARY AND ADDITIONAL AREAS OF 
AWARD INVESTMENT</t>
  </si>
  <si>
    <t xml:space="preserve">Would use the funding for the same cause </t>
  </si>
  <si>
    <t>CHART 5: PRIMARY AREAS OF INVESTMENT IF GIVEN ANOTHER OPPORTUNITY</t>
  </si>
  <si>
    <t xml:space="preserve">Would be
 used </t>
  </si>
  <si>
    <t xml:space="preserve">CHART 6: COMPARISON: HOW FUNDS WERE USED VS. WOULD BE USED </t>
  </si>
  <si>
    <t xml:space="preserve">CHART 7: IMPACT OF THE SUSTAINABILITY AWARD </t>
  </si>
  <si>
    <t>Chart 7.1: Africa &amp; the Middle East</t>
  </si>
  <si>
    <t>IMPACT OF THE SUSTAINABILITY AWARD</t>
  </si>
  <si>
    <t xml:space="preserve">Improve
ment </t>
  </si>
  <si>
    <t xml:space="preserve">Table 1 </t>
  </si>
  <si>
    <t>CHART 10: FUNDRAISING</t>
  </si>
  <si>
    <t>CHART 9: PLANNING</t>
  </si>
  <si>
    <t>CHART 11: FINANCIAL MANAGEMENT</t>
  </si>
  <si>
    <t>Chart 11: FINANCIAL MANAGEMENT</t>
  </si>
  <si>
    <t>CHART 12: GOVERNANCE</t>
  </si>
  <si>
    <t>CHART 13: HUMAN RESOURCE DEVELOPMENT</t>
  </si>
  <si>
    <t>CHART 14: MONITORING, LEARNING &amp; EVALUATION</t>
  </si>
  <si>
    <t>CHART 15: COMMUNITY AND EXTERNAL RELATIONS</t>
  </si>
  <si>
    <t>CHART 16: INFORMATION TECHNOLOGY (IT)</t>
  </si>
  <si>
    <t>CHART 17: NETWORKING AND PARTNERSHIP BUILDING</t>
  </si>
  <si>
    <t xml:space="preserve">CHART 18: IMPROVEMENT IN KEY ASPECTS OF ORGANIZATIONAL 
DEVELOPMENT  
</t>
  </si>
  <si>
    <t>CHART 19: BEST ASPECTS OF SUSTAINABILITY AWARD</t>
  </si>
  <si>
    <t>CHART 20: AREAS FOR IMPROVEMENT</t>
  </si>
  <si>
    <r>
      <t>1.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 xml:space="preserve">Developing the capacities its constituency  </t>
    </r>
  </si>
  <si>
    <t xml:space="preserve">1, 9, 22, 26, 46, 48, 54  </t>
  </si>
  <si>
    <r>
      <t>2.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 xml:space="preserve">Acquiring or constructing office premises  </t>
    </r>
  </si>
  <si>
    <t>2, 14, 21, 22, 32, 35, 43, 50, 52, 75, 76</t>
  </si>
  <si>
    <r>
      <t>3.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 xml:space="preserve">Developing the internal capacities  </t>
    </r>
  </si>
  <si>
    <r>
      <t>5.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Expenses for human resources</t>
    </r>
  </si>
  <si>
    <t xml:space="preserve"> 3, 6, 8, 15, 24, 62, 67, 68, 70 </t>
  </si>
  <si>
    <r>
      <t>4.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Supporting current projects</t>
    </r>
  </si>
  <si>
    <r>
      <t>6.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 xml:space="preserve">Reserve fund / deposited </t>
    </r>
  </si>
  <si>
    <t>7, 20, 21, 36, 47, 49, 53, 61, 70, 72, 77</t>
  </si>
  <si>
    <r>
      <t>7.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 xml:space="preserve">Income generating activity </t>
    </r>
  </si>
  <si>
    <t>10, 31, 34, 35, 36, 39, 55, 59, 74, 77</t>
  </si>
  <si>
    <t>12, 38, 56</t>
  </si>
  <si>
    <r>
      <t>8.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 xml:space="preserve">New project </t>
    </r>
  </si>
  <si>
    <r>
      <t>9.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 xml:space="preserve">Research </t>
    </r>
  </si>
  <si>
    <r>
      <t>10.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 xml:space="preserve">Operations </t>
    </r>
  </si>
  <si>
    <t>16, 45</t>
  </si>
  <si>
    <r>
      <t>11.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 xml:space="preserve">Fundraising </t>
    </r>
  </si>
  <si>
    <t>15, 19, 40, 44, 49, 51, 68, 70 , 73, 77</t>
  </si>
  <si>
    <r>
      <t>12.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Monitoring &amp; Evaluation</t>
    </r>
  </si>
  <si>
    <t>18, 29, 66</t>
  </si>
  <si>
    <t>19, 24, 36, 41, 44 , 77</t>
  </si>
  <si>
    <r>
      <t>13.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Communications and visual materials 
(Website, promotional materials, rebranding)</t>
    </r>
  </si>
  <si>
    <t>4, 19, 23, 25, 27, 28, 33, 34, 42, 45, 48, 
49, 51, 55, 57, 58, 60, 69, 71</t>
  </si>
  <si>
    <t>4, 5, 11, 13, 17, 18, 26, 29, 58, 64, 65, 69, 
73, 75</t>
  </si>
  <si>
    <r>
      <t>14.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Strategic planning</t>
    </r>
  </si>
  <si>
    <t>15, 23, 49, 51, 76</t>
  </si>
  <si>
    <r>
      <t>15.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Well-being of the staff</t>
    </r>
  </si>
  <si>
    <r>
      <t>16.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Covering the gaps</t>
    </r>
  </si>
  <si>
    <t>30, 47</t>
  </si>
  <si>
    <r>
      <t>17.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 xml:space="preserve">Technical and other equipment </t>
    </r>
  </si>
  <si>
    <t>35, 55, 58, 60, 63, 73</t>
  </si>
  <si>
    <r>
      <t>18.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 xml:space="preserve">Establishment of a new center  </t>
    </r>
  </si>
  <si>
    <t>37, 50</t>
  </si>
  <si>
    <r>
      <t>19.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Data Collection</t>
    </r>
  </si>
  <si>
    <r>
      <t>20.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 xml:space="preserve">Audit </t>
    </r>
  </si>
  <si>
    <t>3, 66</t>
  </si>
  <si>
    <t xml:space="preserve">Area of investment </t>
  </si>
  <si>
    <t>Application/Organization #</t>
  </si>
  <si>
    <t>1, 5</t>
  </si>
  <si>
    <t>2, 52, 58, 60</t>
  </si>
  <si>
    <t>3, 21, 27, 38, 63, 75</t>
  </si>
  <si>
    <t>4, 8, 9,  21, 27, 42, 44, 58</t>
  </si>
  <si>
    <t xml:space="preserve">Co-fund a project </t>
  </si>
  <si>
    <t xml:space="preserve">1, 5, 18, 28, 30, 43, 47, 51, 54, 56, 74, 76, 12, 21, 64 
</t>
  </si>
  <si>
    <t xml:space="preserve">Structure and operate a political advocacy plan </t>
  </si>
  <si>
    <t xml:space="preserve">Institutional strengthening </t>
  </si>
  <si>
    <t>7, 20, 36, 39 , 47, 53, 77</t>
  </si>
  <si>
    <t>10, 21, 61, 65, 72, 24, 29, 38, 44, 46, 
73, 5,  23, 31, 36, 37, 40, 43, 51, 57, 58 , 59, 70</t>
  </si>
  <si>
    <t>11, 63</t>
  </si>
  <si>
    <t xml:space="preserve">22, 26, 41, 45, 70, 17 </t>
  </si>
  <si>
    <t>24, 71, 69</t>
  </si>
  <si>
    <t>25, 51, 66</t>
  </si>
  <si>
    <t xml:space="preserve">34, 35, 19 </t>
  </si>
  <si>
    <t xml:space="preserve"> 13, 14, 32, 39, 60, 68, 70 , 77</t>
  </si>
  <si>
    <t xml:space="preserve">22, 35, 37, 48, 49, 50, 55, 76 </t>
  </si>
  <si>
    <t>Office rent (10%)</t>
  </si>
  <si>
    <t xml:space="preserve">41, 69 </t>
  </si>
  <si>
    <t xml:space="preserve">44, 62 </t>
  </si>
  <si>
    <t xml:space="preserve">Replication and scaling our model </t>
  </si>
  <si>
    <t>Annual fundraising conference</t>
  </si>
  <si>
    <t xml:space="preserve">Office maintenance </t>
  </si>
  <si>
    <t>Philanthropic support to the target group</t>
  </si>
  <si>
    <t># of Organizations</t>
  </si>
  <si>
    <t xml:space="preserve">Area of Investment </t>
  </si>
  <si>
    <t xml:space="preserve">1, 2, 18, 20, 39, 47, 51, 74, 75, 76    </t>
  </si>
  <si>
    <t>4, 6, 8, 21, 23, 29, 30, 35, 38, 41, 45, 47, 48,  49, 50, 51,  53, 55, 57, 60, 62, 73</t>
  </si>
  <si>
    <t>7,18, 21, 37, 43, 47, 51, 52, 53, 60, 67, 70, 72, 74, 77</t>
  </si>
  <si>
    <t>9, 10, 56</t>
  </si>
  <si>
    <t xml:space="preserve">11, 28, 41, 44 </t>
  </si>
  <si>
    <t>12, 17</t>
  </si>
  <si>
    <t xml:space="preserve">13, 16, 17, 54 </t>
  </si>
  <si>
    <t xml:space="preserve">14, 32, 43, 52, 59  </t>
  </si>
  <si>
    <t>17, 34, 66</t>
  </si>
  <si>
    <t>19, 24, 59, 68</t>
  </si>
  <si>
    <t xml:space="preserve">15,19, 21, 22, 25, 27, 28, 34, 36, 40, 42, 44, 58, 63, 71 </t>
  </si>
  <si>
    <t>23, 46, 50, 26</t>
  </si>
  <si>
    <t>BEST ASPECTS OF SUSTAINABILITY AWARD</t>
  </si>
  <si>
    <t>Best Aspects</t>
  </si>
  <si>
    <t xml:space="preserve">Needs based </t>
  </si>
  <si>
    <t xml:space="preserve">It helped to build the skills of the constituency </t>
  </si>
  <si>
    <t>Recognition from GFC</t>
  </si>
  <si>
    <t xml:space="preserve">Created Credibility </t>
  </si>
  <si>
    <t>Application process</t>
  </si>
  <si>
    <t>Enabling Networking</t>
  </si>
  <si>
    <t>Being interesting</t>
  </si>
  <si>
    <t>N/A</t>
  </si>
  <si>
    <t>Ongoing income and food generating activity</t>
  </si>
  <si>
    <t xml:space="preserve">Cooperation and trust </t>
  </si>
  <si>
    <t xml:space="preserve">Follow-up </t>
  </si>
  <si>
    <t>AREAS FOR IMPROVEMENT</t>
  </si>
  <si>
    <t>Areas</t>
  </si>
  <si>
    <t xml:space="preserve">5, 13, 17, 32, 39, 41, 65, 71  </t>
  </si>
  <si>
    <t xml:space="preserve">2, 26, 29 </t>
  </si>
  <si>
    <t xml:space="preserve">Opening the possibility to organizations that 
although they have already been supported in previous years, have proven sustainability in their actions </t>
  </si>
  <si>
    <t xml:space="preserve">More visibility </t>
  </si>
  <si>
    <t>8,11</t>
  </si>
  <si>
    <t>18,37,74</t>
  </si>
  <si>
    <t xml:space="preserve">Organize a regional convening for GFC 
partners every year; invite local partners to share experiences and lessons and challenges and where necessary; establish more learning opportunies at the conteinetnal level or globally </t>
  </si>
  <si>
    <t>Establishing endowment funds</t>
  </si>
  <si>
    <t>21, 45</t>
  </si>
  <si>
    <t>7,10, 24, 27, 34, 41</t>
  </si>
  <si>
    <t xml:space="preserve">12, 30, 31, 38, 64, 75 </t>
  </si>
  <si>
    <t xml:space="preserve">37, 58, 47, 67, 74  </t>
  </si>
  <si>
    <t>Substitute of what the award couldn’t cover 
due to budget limitation</t>
  </si>
  <si>
    <t xml:space="preserve">We have been engaging other donors to 
contribute to improve KIND's sustainability gained from GFC </t>
  </si>
  <si>
    <t xml:space="preserve">45, 60, 61, 73  </t>
  </si>
  <si>
    <t xml:space="preserve">45, 33, 57, 70, 46, 70 </t>
  </si>
  <si>
    <t>Follow-up by GFC</t>
  </si>
  <si>
    <t xml:space="preserve">Spreading the work of the recipient 
organization to create a movement nationwide </t>
  </si>
  <si>
    <t xml:space="preserve">Due to drop in currency we were awarded 
$40.000 instead of $50.000, but GFC could grant $50.000 </t>
  </si>
  <si>
    <t xml:space="preserve">Provision of most needed equipment </t>
  </si>
  <si>
    <t>1, 3, 4, 6, 14, 15, 16, 20, 22, 23, 
25, 28, 35, 36, 42, 43, 48, 49, 50, 51, 52, 53, 54, 55, 62, 66, 68, 69, 72</t>
  </si>
  <si>
    <t>experience sharing and confidence building 
between beneficiaries</t>
  </si>
  <si>
    <t>63, 9</t>
  </si>
  <si>
    <t xml:space="preserve">Contribute with sustainability </t>
  </si>
  <si>
    <t xml:space="preserve">It must be delivered ensuring operational and
 financial sustainability; request a strategic or investment plan from the fund </t>
  </si>
  <si>
    <t>Funding could be used on an office space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</si>
</sst>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&quot;$&quot;#,##0_);[Red]\(&quot;$&quot;#,##0\)"/>
    <numFmt numFmtId="164" formatCode="0.0%"/>
  </numFmts>
  <fonts count="9">
    <font>
      <sz val="11"/>
      <color theme="1"/>
      <name val="Calibri"/>
      <family val="2"/>
      <scheme val="minor"/>
    </font>
    <font>
      <sz val="10"/>
      <color rgb="FF333E48"/>
      <name val="Arial"/>
      <family val="2"/>
    </font>
    <font>
      <sz val="11"/>
      <color theme="1"/>
      <name val="Calibri"/>
      <family val="2"/>
      <scheme val="minor"/>
    </font>
    <font>
      <sz val="11"/>
      <name val="Calibri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7"/>
      <color theme="1"/>
      <name val="Times New Roman"/>
      <family val="1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0" borderId="0">
      <alignment wrapText="1"/>
    </xf>
  </cellStyleXfs>
  <cellXfs count="65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0" borderId="0" xfId="0" applyFill="1"/>
    <xf numFmtId="0" fontId="0" fillId="0" borderId="1" xfId="0" applyBorder="1" applyAlignment="1">
      <alignment horizontal="right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9" fontId="0" fillId="0" borderId="0" xfId="0" applyNumberFormat="1"/>
    <xf numFmtId="0" fontId="0" fillId="0" borderId="2" xfId="0" applyFill="1" applyBorder="1"/>
    <xf numFmtId="0" fontId="1" fillId="0" borderId="1" xfId="0" applyFont="1" applyBorder="1" applyAlignment="1">
      <alignment vertical="center"/>
    </xf>
    <xf numFmtId="9" fontId="0" fillId="0" borderId="1" xfId="0" applyNumberFormat="1" applyBorder="1"/>
    <xf numFmtId="0" fontId="1" fillId="0" borderId="1" xfId="0" applyFont="1" applyBorder="1" applyAlignment="1">
      <alignment horizontal="right" vertical="center"/>
    </xf>
    <xf numFmtId="0" fontId="1" fillId="0" borderId="1" xfId="0" applyFont="1" applyBorder="1" applyAlignment="1">
      <alignment vertical="center" wrapText="1"/>
    </xf>
    <xf numFmtId="10" fontId="0" fillId="0" borderId="1" xfId="0" applyNumberFormat="1" applyBorder="1"/>
    <xf numFmtId="9" fontId="0" fillId="0" borderId="0" xfId="1" applyFont="1"/>
    <xf numFmtId="164" fontId="0" fillId="0" borderId="0" xfId="1" applyNumberFormat="1" applyFont="1"/>
    <xf numFmtId="164" fontId="0" fillId="0" borderId="0" xfId="0" applyNumberFormat="1"/>
    <xf numFmtId="6" fontId="0" fillId="0" borderId="1" xfId="0" applyNumberFormat="1" applyBorder="1"/>
    <xf numFmtId="164" fontId="0" fillId="0" borderId="1" xfId="1" applyNumberFormat="1" applyFont="1" applyBorder="1"/>
    <xf numFmtId="0" fontId="0" fillId="0" borderId="1" xfId="0" applyFill="1" applyBorder="1" applyAlignment="1">
      <alignment horizontal="right"/>
    </xf>
    <xf numFmtId="0" fontId="4" fillId="0" borderId="0" xfId="0" applyFont="1"/>
    <xf numFmtId="0" fontId="4" fillId="2" borderId="1" xfId="0" applyFont="1" applyFill="1" applyBorder="1"/>
    <xf numFmtId="0" fontId="4" fillId="2" borderId="1" xfId="0" applyFont="1" applyFill="1" applyBorder="1" applyAlignment="1">
      <alignment wrapText="1"/>
    </xf>
    <xf numFmtId="0" fontId="6" fillId="3" borderId="1" xfId="0" applyFont="1" applyFill="1" applyBorder="1" applyAlignment="1">
      <alignment horizontal="center"/>
    </xf>
    <xf numFmtId="0" fontId="3" fillId="0" borderId="1" xfId="2" applyBorder="1">
      <alignment wrapText="1"/>
    </xf>
    <xf numFmtId="0" fontId="6" fillId="3" borderId="1" xfId="0" applyFont="1" applyFill="1" applyBorder="1"/>
    <xf numFmtId="0" fontId="6" fillId="3" borderId="1" xfId="0" applyFont="1" applyFill="1" applyBorder="1" applyAlignment="1">
      <alignment wrapText="1"/>
    </xf>
    <xf numFmtId="0" fontId="4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wrapText="1"/>
    </xf>
    <xf numFmtId="0" fontId="5" fillId="2" borderId="1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wrapText="1"/>
    </xf>
    <xf numFmtId="0" fontId="5" fillId="2" borderId="0" xfId="0" applyFont="1" applyFill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wrapText="1"/>
    </xf>
    <xf numFmtId="0" fontId="4" fillId="2" borderId="3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 wrapText="1"/>
    </xf>
    <xf numFmtId="0" fontId="4" fillId="0" borderId="1" xfId="0" applyFont="1" applyBorder="1" applyAlignment="1">
      <alignment wrapText="1"/>
    </xf>
    <xf numFmtId="2" fontId="0" fillId="0" borderId="1" xfId="0" applyNumberFormat="1" applyBorder="1"/>
    <xf numFmtId="0" fontId="0" fillId="0" borderId="1" xfId="0" applyNumberFormat="1" applyBorder="1"/>
    <xf numFmtId="0" fontId="0" fillId="0" borderId="1" xfId="0" applyNumberFormat="1" applyFill="1" applyBorder="1"/>
    <xf numFmtId="0" fontId="5" fillId="2" borderId="1" xfId="0" applyFont="1" applyFill="1" applyBorder="1"/>
    <xf numFmtId="0" fontId="5" fillId="2" borderId="4" xfId="0" applyFont="1" applyFill="1" applyBorder="1" applyAlignment="1">
      <alignment horizontal="center" wrapText="1"/>
    </xf>
    <xf numFmtId="0" fontId="5" fillId="2" borderId="6" xfId="0" applyFont="1" applyFill="1" applyBorder="1" applyAlignment="1">
      <alignment horizontal="center" wrapText="1"/>
    </xf>
    <xf numFmtId="0" fontId="5" fillId="2" borderId="5" xfId="0" applyFont="1" applyFill="1" applyBorder="1" applyAlignment="1">
      <alignment horizontal="center" wrapText="1"/>
    </xf>
    <xf numFmtId="0" fontId="5" fillId="2" borderId="0" xfId="0" applyFont="1" applyFill="1" applyAlignment="1">
      <alignment horizontal="center" wrapText="1"/>
    </xf>
    <xf numFmtId="9" fontId="0" fillId="0" borderId="1" xfId="0" applyNumberFormat="1" applyFill="1" applyBorder="1"/>
    <xf numFmtId="9" fontId="0" fillId="0" borderId="1" xfId="1" applyFont="1" applyBorder="1"/>
    <xf numFmtId="10" fontId="0" fillId="0" borderId="1" xfId="1" applyNumberFormat="1" applyFont="1" applyBorder="1"/>
    <xf numFmtId="0" fontId="0" fillId="0" borderId="0" xfId="0" applyBorder="1"/>
    <xf numFmtId="9" fontId="0" fillId="0" borderId="0" xfId="0" applyNumberFormat="1" applyBorder="1"/>
    <xf numFmtId="10" fontId="0" fillId="0" borderId="0" xfId="0" applyNumberFormat="1" applyBorder="1"/>
    <xf numFmtId="0" fontId="5" fillId="2" borderId="0" xfId="0" applyFont="1" applyFill="1" applyAlignment="1">
      <alignment horizontal="center" vertical="top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 vertical="center" indent="4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wrapText="1"/>
    </xf>
    <xf numFmtId="0" fontId="0" fillId="0" borderId="1" xfId="0" applyBorder="1" applyAlignment="1">
      <alignment horizontal="left" vertical="center" wrapText="1" indent="4"/>
    </xf>
    <xf numFmtId="0" fontId="4" fillId="2" borderId="1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left"/>
    </xf>
    <xf numFmtId="0" fontId="8" fillId="0" borderId="1" xfId="0" applyFont="1" applyBorder="1" applyAlignment="1">
      <alignment horizontal="left"/>
    </xf>
  </cellXfs>
  <cellStyles count="3">
    <cellStyle name="Column0Style" xfId="2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595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</a:t>
            </a:r>
            <a:r>
              <a:rPr lang="en-US" baseline="0"/>
              <a:t> AMOUNT OF SUSTAINABILITY AWARD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2BD-414D-93D6-A4156633C13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2BD-414D-93D6-A4156633C13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2BD-414D-93D6-A4156633C13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82BD-414D-93D6-A4156633C13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82BD-414D-93D6-A4156633C13F}"/>
              </c:ext>
            </c:extLst>
          </c:dPt>
          <c:dLbls>
            <c:dLbl>
              <c:idx val="1"/>
              <c:layout>
                <c:manualLayout>
                  <c:x val="6.3444881889762762E-3"/>
                  <c:y val="2.5476450860309127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82BD-414D-93D6-A4156633C13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numRef>
              <c:f>Amount!$F$2:$F$6</c:f>
              <c:numCache>
                <c:formatCode>"$"#,##0_);[Red]\("$"#,##0\)</c:formatCode>
                <c:ptCount val="5"/>
                <c:pt idx="0">
                  <c:v>45000</c:v>
                </c:pt>
                <c:pt idx="1">
                  <c:v>40000</c:v>
                </c:pt>
                <c:pt idx="2">
                  <c:v>35000</c:v>
                </c:pt>
                <c:pt idx="3">
                  <c:v>30000</c:v>
                </c:pt>
                <c:pt idx="4">
                  <c:v>25000</c:v>
                </c:pt>
              </c:numCache>
            </c:numRef>
          </c:cat>
          <c:val>
            <c:numRef>
              <c:f>Amount!$H$2:$H$6</c:f>
              <c:numCache>
                <c:formatCode>0.0%</c:formatCode>
                <c:ptCount val="5"/>
                <c:pt idx="0">
                  <c:v>1.2987012987012988E-2</c:v>
                </c:pt>
                <c:pt idx="1">
                  <c:v>1.2987012987012988E-2</c:v>
                </c:pt>
                <c:pt idx="2">
                  <c:v>6.4935064935064929E-2</c:v>
                </c:pt>
                <c:pt idx="3">
                  <c:v>0.11688311688311688</c:v>
                </c:pt>
                <c:pt idx="4">
                  <c:v>0.79220779220779225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97-4857-9135-EEE1BA0C638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Chart 7.4: The Americas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Charts!$G$167</c:f>
              <c:strCache>
                <c:ptCount val="1"/>
                <c:pt idx="0">
                  <c:v>The 
Americas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D02-4D0D-806F-03C2EE0DDEF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D02-4D0D-806F-03C2EE0DDEF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ED02-4D0D-806F-03C2EE0DDEF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Charts!$B$168:$B$170</c:f>
              <c:strCache>
                <c:ptCount val="3"/>
                <c:pt idx="0">
                  <c:v>Extremely helpful</c:v>
                </c:pt>
                <c:pt idx="1">
                  <c:v>Very helpful</c:v>
                </c:pt>
                <c:pt idx="2">
                  <c:v>Somewhat helpful</c:v>
                </c:pt>
              </c:strCache>
            </c:strRef>
          </c:cat>
          <c:val>
            <c:numRef>
              <c:f>Charts!$G$168:$G$170</c:f>
              <c:numCache>
                <c:formatCode>General</c:formatCode>
                <c:ptCount val="3"/>
                <c:pt idx="0">
                  <c:v>10</c:v>
                </c:pt>
                <c:pt idx="1">
                  <c:v>9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E6-4846-8265-01D6283AB8D8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Chart 7.3: Europe &amp; Eurasia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Charts!$E$167</c:f>
              <c:strCache>
                <c:ptCount val="1"/>
                <c:pt idx="0">
                  <c:v>Europe &amp; 
Eurasia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A08-44C7-BB31-9911845E007A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A08-44C7-BB31-9911845E007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Charts!$B$168:$B$169</c:f>
              <c:strCache>
                <c:ptCount val="2"/>
                <c:pt idx="0">
                  <c:v>Extremely helpful</c:v>
                </c:pt>
                <c:pt idx="1">
                  <c:v>Very helpful</c:v>
                </c:pt>
              </c:strCache>
            </c:strRef>
          </c:cat>
          <c:val>
            <c:numRef>
              <c:f>Charts!$E$168:$E$169</c:f>
              <c:numCache>
                <c:formatCode>General</c:formatCode>
                <c:ptCount val="2"/>
                <c:pt idx="0">
                  <c:v>9</c:v>
                </c:pt>
                <c:pt idx="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44-4CD8-B787-41E815A463DA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Chart 7.5: South Asia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Charts!$C$175</c:f>
              <c:strCache>
                <c:ptCount val="1"/>
                <c:pt idx="0">
                  <c:v>South 
Asia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E78-4899-BDD5-5BC5442D435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E78-4899-BDD5-5BC5442D435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E78-4899-BDD5-5BC5442D435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Charts!$B$176:$B$178</c:f>
              <c:strCache>
                <c:ptCount val="3"/>
                <c:pt idx="0">
                  <c:v>Extremely helpful</c:v>
                </c:pt>
                <c:pt idx="1">
                  <c:v>Very helpful</c:v>
                </c:pt>
                <c:pt idx="2">
                  <c:v>Not so helpful</c:v>
                </c:pt>
              </c:strCache>
            </c:strRef>
          </c:cat>
          <c:val>
            <c:numRef>
              <c:f>Charts!$C$176:$C$178</c:f>
              <c:numCache>
                <c:formatCode>General</c:formatCode>
                <c:ptCount val="3"/>
                <c:pt idx="0">
                  <c:v>12</c:v>
                </c:pt>
                <c:pt idx="1">
                  <c:v>4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6E-4458-A87B-838CF740347C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cap="all" spc="12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cap="all" baseline="0">
                <a:effectLst/>
              </a:rPr>
              <a:t>chart 10: Fundraising </a:t>
            </a:r>
            <a:r>
              <a:rPr lang="en-US"/>
              <a:t>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cap="all" spc="120" normalizeH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Charts!$B$237</c:f>
              <c:strCache>
                <c:ptCount val="1"/>
                <c:pt idx="0">
                  <c:v>5 (Significant Improvement)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Charts!$C$236:$G$236</c:f>
              <c:strCache>
                <c:ptCount val="5"/>
                <c:pt idx="0">
                  <c:v>Africa &amp;
 Middle East</c:v>
                </c:pt>
                <c:pt idx="1">
                  <c:v>East &amp; 
Southeast Asia</c:v>
                </c:pt>
                <c:pt idx="2">
                  <c:v>Europe &amp; 
Eurasia</c:v>
                </c:pt>
                <c:pt idx="3">
                  <c:v>South 
Asia</c:v>
                </c:pt>
                <c:pt idx="4">
                  <c:v>The 
Americas</c:v>
                </c:pt>
              </c:strCache>
            </c:strRef>
          </c:cat>
          <c:val>
            <c:numRef>
              <c:f>Charts!$C$237:$G$237</c:f>
              <c:numCache>
                <c:formatCode>0%</c:formatCode>
                <c:ptCount val="5"/>
                <c:pt idx="0">
                  <c:v>0.12</c:v>
                </c:pt>
                <c:pt idx="1">
                  <c:v>0.22</c:v>
                </c:pt>
                <c:pt idx="2">
                  <c:v>0.22</c:v>
                </c:pt>
                <c:pt idx="3">
                  <c:v>0.28999999999999998</c:v>
                </c:pt>
                <c:pt idx="4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26-426A-8113-3D4EDF6BDD83}"/>
            </c:ext>
          </c:extLst>
        </c:ser>
        <c:ser>
          <c:idx val="1"/>
          <c:order val="1"/>
          <c:tx>
            <c:strRef>
              <c:f>Charts!$B$238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Charts!$C$236:$G$236</c:f>
              <c:strCache>
                <c:ptCount val="5"/>
                <c:pt idx="0">
                  <c:v>Africa &amp;
 Middle East</c:v>
                </c:pt>
                <c:pt idx="1">
                  <c:v>East &amp; 
Southeast Asia</c:v>
                </c:pt>
                <c:pt idx="2">
                  <c:v>Europe &amp; 
Eurasia</c:v>
                </c:pt>
                <c:pt idx="3">
                  <c:v>South 
Asia</c:v>
                </c:pt>
                <c:pt idx="4">
                  <c:v>The 
Americas</c:v>
                </c:pt>
              </c:strCache>
            </c:strRef>
          </c:cat>
          <c:val>
            <c:numRef>
              <c:f>Charts!$C$238:$G$238</c:f>
              <c:numCache>
                <c:formatCode>0%</c:formatCode>
                <c:ptCount val="5"/>
                <c:pt idx="0">
                  <c:v>0.41</c:v>
                </c:pt>
                <c:pt idx="1">
                  <c:v>0.34</c:v>
                </c:pt>
                <c:pt idx="2">
                  <c:v>0.5</c:v>
                </c:pt>
                <c:pt idx="3">
                  <c:v>0.47</c:v>
                </c:pt>
                <c:pt idx="4">
                  <c:v>0.45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26-426A-8113-3D4EDF6BDD83}"/>
            </c:ext>
          </c:extLst>
        </c:ser>
        <c:ser>
          <c:idx val="2"/>
          <c:order val="2"/>
          <c:tx>
            <c:strRef>
              <c:f>Charts!$B$239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Charts!$C$236:$G$236</c:f>
              <c:strCache>
                <c:ptCount val="5"/>
                <c:pt idx="0">
                  <c:v>Africa &amp;
 Middle East</c:v>
                </c:pt>
                <c:pt idx="1">
                  <c:v>East &amp; 
Southeast Asia</c:v>
                </c:pt>
                <c:pt idx="2">
                  <c:v>Europe &amp; 
Eurasia</c:v>
                </c:pt>
                <c:pt idx="3">
                  <c:v>South 
Asia</c:v>
                </c:pt>
                <c:pt idx="4">
                  <c:v>The 
Americas</c:v>
                </c:pt>
              </c:strCache>
            </c:strRef>
          </c:cat>
          <c:val>
            <c:numRef>
              <c:f>Charts!$C$239:$G$239</c:f>
              <c:numCache>
                <c:formatCode>0%</c:formatCode>
                <c:ptCount val="5"/>
                <c:pt idx="0">
                  <c:v>0.28999999999999998</c:v>
                </c:pt>
                <c:pt idx="1">
                  <c:v>0.22</c:v>
                </c:pt>
                <c:pt idx="2">
                  <c:v>0.14000000000000001</c:v>
                </c:pt>
                <c:pt idx="3">
                  <c:v>0.12</c:v>
                </c:pt>
                <c:pt idx="4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26-426A-8113-3D4EDF6BDD83}"/>
            </c:ext>
          </c:extLst>
        </c:ser>
        <c:ser>
          <c:idx val="3"/>
          <c:order val="3"/>
          <c:tx>
            <c:strRef>
              <c:f>Charts!$B$240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Charts!$C$236:$G$236</c:f>
              <c:strCache>
                <c:ptCount val="5"/>
                <c:pt idx="0">
                  <c:v>Africa &amp;
 Middle East</c:v>
                </c:pt>
                <c:pt idx="1">
                  <c:v>East &amp; 
Southeast Asia</c:v>
                </c:pt>
                <c:pt idx="2">
                  <c:v>Europe &amp; 
Eurasia</c:v>
                </c:pt>
                <c:pt idx="3">
                  <c:v>South 
Asia</c:v>
                </c:pt>
                <c:pt idx="4">
                  <c:v>The 
Americas</c:v>
                </c:pt>
              </c:strCache>
            </c:strRef>
          </c:cat>
          <c:val>
            <c:numRef>
              <c:f>Charts!$C$240:$G$240</c:f>
              <c:numCache>
                <c:formatCode>0%</c:formatCode>
                <c:ptCount val="5"/>
                <c:pt idx="0">
                  <c:v>0.06</c:v>
                </c:pt>
                <c:pt idx="1">
                  <c:v>0.11</c:v>
                </c:pt>
                <c:pt idx="2">
                  <c:v>0.14000000000000001</c:v>
                </c:pt>
                <c:pt idx="3" formatCode="General">
                  <c:v>0</c:v>
                </c:pt>
                <c:pt idx="4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F26-426A-8113-3D4EDF6BDD83}"/>
            </c:ext>
          </c:extLst>
        </c:ser>
        <c:ser>
          <c:idx val="4"/>
          <c:order val="4"/>
          <c:tx>
            <c:strRef>
              <c:f>Charts!$B$241</c:f>
              <c:strCache>
                <c:ptCount val="1"/>
                <c:pt idx="0">
                  <c:v>1 (No Improvement)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Charts!$C$236:$G$236</c:f>
              <c:strCache>
                <c:ptCount val="5"/>
                <c:pt idx="0">
                  <c:v>Africa &amp;
 Middle East</c:v>
                </c:pt>
                <c:pt idx="1">
                  <c:v>East &amp; 
Southeast Asia</c:v>
                </c:pt>
                <c:pt idx="2">
                  <c:v>Europe &amp; 
Eurasia</c:v>
                </c:pt>
                <c:pt idx="3">
                  <c:v>South 
Asia</c:v>
                </c:pt>
                <c:pt idx="4">
                  <c:v>The 
Americas</c:v>
                </c:pt>
              </c:strCache>
            </c:strRef>
          </c:cat>
          <c:val>
            <c:numRef>
              <c:f>Charts!$C$241:$G$241</c:f>
              <c:numCache>
                <c:formatCode>0%</c:formatCode>
                <c:ptCount val="5"/>
                <c:pt idx="0">
                  <c:v>0.12</c:v>
                </c:pt>
                <c:pt idx="1">
                  <c:v>0.11</c:v>
                </c:pt>
                <c:pt idx="2" formatCode="General">
                  <c:v>0</c:v>
                </c:pt>
                <c:pt idx="3">
                  <c:v>0.12</c:v>
                </c:pt>
                <c:pt idx="4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F26-426A-8113-3D4EDF6BDD8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338219088"/>
        <c:axId val="338219416"/>
      </c:barChart>
      <c:catAx>
        <c:axId val="33821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219416"/>
        <c:crosses val="autoZero"/>
        <c:auto val="1"/>
        <c:lblAlgn val="ctr"/>
        <c:lblOffset val="100"/>
        <c:noMultiLvlLbl val="0"/>
      </c:catAx>
      <c:valAx>
        <c:axId val="338219416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338219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cap="all" baseline="0">
                <a:effectLst/>
              </a:rPr>
              <a:t>Chart 11: FINANCIAL MANAGEMENT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Charts!$B$257</c:f>
              <c:strCache>
                <c:ptCount val="1"/>
                <c:pt idx="0">
                  <c:v>5 (Significant Improvement)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Charts!$C$256:$G$256</c:f>
              <c:strCache>
                <c:ptCount val="5"/>
                <c:pt idx="0">
                  <c:v>Africa &amp;
 Middle East</c:v>
                </c:pt>
                <c:pt idx="1">
                  <c:v>East &amp; 
Southeast Asia</c:v>
                </c:pt>
                <c:pt idx="2">
                  <c:v>Europe &amp; 
Eurasia</c:v>
                </c:pt>
                <c:pt idx="3">
                  <c:v>South 
Asia</c:v>
                </c:pt>
                <c:pt idx="4">
                  <c:v>The 
Americas</c:v>
                </c:pt>
              </c:strCache>
            </c:strRef>
          </c:cat>
          <c:val>
            <c:numRef>
              <c:f>Charts!$C$257:$G$257</c:f>
              <c:numCache>
                <c:formatCode>0.00%</c:formatCode>
                <c:ptCount val="5"/>
                <c:pt idx="0" formatCode="0%">
                  <c:v>0.35</c:v>
                </c:pt>
                <c:pt idx="1">
                  <c:v>0.33500000000000002</c:v>
                </c:pt>
                <c:pt idx="2" formatCode="0%">
                  <c:v>0.14000000000000001</c:v>
                </c:pt>
                <c:pt idx="3" formatCode="0%">
                  <c:v>0.53</c:v>
                </c:pt>
                <c:pt idx="4" formatCode="0%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06-4A4B-B03C-2DA02C8DEC9D}"/>
            </c:ext>
          </c:extLst>
        </c:ser>
        <c:ser>
          <c:idx val="1"/>
          <c:order val="1"/>
          <c:tx>
            <c:strRef>
              <c:f>Charts!$B$258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Charts!$C$256:$G$256</c:f>
              <c:strCache>
                <c:ptCount val="5"/>
                <c:pt idx="0">
                  <c:v>Africa &amp;
 Middle East</c:v>
                </c:pt>
                <c:pt idx="1">
                  <c:v>East &amp; 
Southeast Asia</c:v>
                </c:pt>
                <c:pt idx="2">
                  <c:v>Europe &amp; 
Eurasia</c:v>
                </c:pt>
                <c:pt idx="3">
                  <c:v>South 
Asia</c:v>
                </c:pt>
                <c:pt idx="4">
                  <c:v>The 
Americas</c:v>
                </c:pt>
              </c:strCache>
            </c:strRef>
          </c:cat>
          <c:val>
            <c:numRef>
              <c:f>Charts!$C$258:$G$258</c:f>
              <c:numCache>
                <c:formatCode>0.00%</c:formatCode>
                <c:ptCount val="5"/>
                <c:pt idx="0" formatCode="0%">
                  <c:v>0.24</c:v>
                </c:pt>
                <c:pt idx="1">
                  <c:v>0.33500000000000002</c:v>
                </c:pt>
                <c:pt idx="2" formatCode="0%">
                  <c:v>0.43</c:v>
                </c:pt>
                <c:pt idx="3" formatCode="0%">
                  <c:v>0.12</c:v>
                </c:pt>
                <c:pt idx="4" formatCode="0%">
                  <c:v>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06-4A4B-B03C-2DA02C8DEC9D}"/>
            </c:ext>
          </c:extLst>
        </c:ser>
        <c:ser>
          <c:idx val="2"/>
          <c:order val="2"/>
          <c:tx>
            <c:strRef>
              <c:f>Charts!$B$259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Charts!$C$256:$G$256</c:f>
              <c:strCache>
                <c:ptCount val="5"/>
                <c:pt idx="0">
                  <c:v>Africa &amp;
 Middle East</c:v>
                </c:pt>
                <c:pt idx="1">
                  <c:v>East &amp; 
Southeast Asia</c:v>
                </c:pt>
                <c:pt idx="2">
                  <c:v>Europe &amp; 
Eurasia</c:v>
                </c:pt>
                <c:pt idx="3">
                  <c:v>South 
Asia</c:v>
                </c:pt>
                <c:pt idx="4">
                  <c:v>The 
Americas</c:v>
                </c:pt>
              </c:strCache>
            </c:strRef>
          </c:cat>
          <c:val>
            <c:numRef>
              <c:f>Charts!$C$259:$G$259</c:f>
              <c:numCache>
                <c:formatCode>0%</c:formatCode>
                <c:ptCount val="5"/>
                <c:pt idx="0">
                  <c:v>0.28999999999999998</c:v>
                </c:pt>
                <c:pt idx="1">
                  <c:v>0.22</c:v>
                </c:pt>
                <c:pt idx="2">
                  <c:v>0.22</c:v>
                </c:pt>
                <c:pt idx="3">
                  <c:v>0.17</c:v>
                </c:pt>
                <c:pt idx="4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706-4A4B-B03C-2DA02C8DEC9D}"/>
            </c:ext>
          </c:extLst>
        </c:ser>
        <c:ser>
          <c:idx val="3"/>
          <c:order val="3"/>
          <c:tx>
            <c:strRef>
              <c:f>Charts!$B$260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Charts!$C$256:$G$256</c:f>
              <c:strCache>
                <c:ptCount val="5"/>
                <c:pt idx="0">
                  <c:v>Africa &amp;
 Middle East</c:v>
                </c:pt>
                <c:pt idx="1">
                  <c:v>East &amp; 
Southeast Asia</c:v>
                </c:pt>
                <c:pt idx="2">
                  <c:v>Europe &amp; 
Eurasia</c:v>
                </c:pt>
                <c:pt idx="3">
                  <c:v>South 
Asia</c:v>
                </c:pt>
                <c:pt idx="4">
                  <c:v>The 
Americas</c:v>
                </c:pt>
              </c:strCache>
            </c:strRef>
          </c:cat>
          <c:val>
            <c:numRef>
              <c:f>Charts!$C$260:$G$260</c:f>
              <c:numCache>
                <c:formatCode>0%</c:formatCode>
                <c:ptCount val="5"/>
                <c:pt idx="0">
                  <c:v>0.06</c:v>
                </c:pt>
                <c:pt idx="1">
                  <c:v>0.11</c:v>
                </c:pt>
                <c:pt idx="2">
                  <c:v>0.14000000000000001</c:v>
                </c:pt>
                <c:pt idx="3">
                  <c:v>0.06</c:v>
                </c:pt>
                <c:pt idx="4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706-4A4B-B03C-2DA02C8DEC9D}"/>
            </c:ext>
          </c:extLst>
        </c:ser>
        <c:ser>
          <c:idx val="4"/>
          <c:order val="4"/>
          <c:tx>
            <c:strRef>
              <c:f>Charts!$B$261</c:f>
              <c:strCache>
                <c:ptCount val="1"/>
                <c:pt idx="0">
                  <c:v>1 (No Improvement)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Charts!$C$256:$G$256</c:f>
              <c:strCache>
                <c:ptCount val="5"/>
                <c:pt idx="0">
                  <c:v>Africa &amp;
 Middle East</c:v>
                </c:pt>
                <c:pt idx="1">
                  <c:v>East &amp; 
Southeast Asia</c:v>
                </c:pt>
                <c:pt idx="2">
                  <c:v>Europe &amp; 
Eurasia</c:v>
                </c:pt>
                <c:pt idx="3">
                  <c:v>South 
Asia</c:v>
                </c:pt>
                <c:pt idx="4">
                  <c:v>The 
Americas</c:v>
                </c:pt>
              </c:strCache>
            </c:strRef>
          </c:cat>
          <c:val>
            <c:numRef>
              <c:f>Charts!$C$261:$G$261</c:f>
              <c:numCache>
                <c:formatCode>General</c:formatCode>
                <c:ptCount val="5"/>
                <c:pt idx="0" formatCode="0%">
                  <c:v>0.06</c:v>
                </c:pt>
                <c:pt idx="1">
                  <c:v>0</c:v>
                </c:pt>
                <c:pt idx="2" formatCode="0%">
                  <c:v>7.0000000000000007E-2</c:v>
                </c:pt>
                <c:pt idx="3" formatCode="0%">
                  <c:v>0.12</c:v>
                </c:pt>
                <c:pt idx="4" formatCode="0%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706-4A4B-B03C-2DA02C8DEC9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510890496"/>
        <c:axId val="510886888"/>
      </c:barChart>
      <c:catAx>
        <c:axId val="51089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886888"/>
        <c:crosses val="autoZero"/>
        <c:auto val="1"/>
        <c:lblAlgn val="ctr"/>
        <c:lblOffset val="100"/>
        <c:noMultiLvlLbl val="0"/>
      </c:catAx>
      <c:valAx>
        <c:axId val="510886888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510890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cap="all" baseline="0">
                <a:effectLst/>
              </a:rPr>
              <a:t>Chart 12: Governance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Charts!$B$275</c:f>
              <c:strCache>
                <c:ptCount val="1"/>
                <c:pt idx="0">
                  <c:v>5 (Significant Improvement)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Charts!$C$274:$G$274</c:f>
              <c:strCache>
                <c:ptCount val="5"/>
                <c:pt idx="0">
                  <c:v>Africa &amp;
 Middle East</c:v>
                </c:pt>
                <c:pt idx="1">
                  <c:v>East &amp; 
Southeast Asia</c:v>
                </c:pt>
                <c:pt idx="2">
                  <c:v>Europe &amp; 
Eurasia</c:v>
                </c:pt>
                <c:pt idx="3">
                  <c:v>South 
Asia</c:v>
                </c:pt>
                <c:pt idx="4">
                  <c:v>The 
Americas</c:v>
                </c:pt>
              </c:strCache>
            </c:strRef>
          </c:cat>
          <c:val>
            <c:numRef>
              <c:f>Charts!$C$275:$G$275</c:f>
              <c:numCache>
                <c:formatCode>0%</c:formatCode>
                <c:ptCount val="5"/>
                <c:pt idx="0">
                  <c:v>0.28999999999999998</c:v>
                </c:pt>
                <c:pt idx="1">
                  <c:v>0.33</c:v>
                </c:pt>
                <c:pt idx="2">
                  <c:v>0.14000000000000001</c:v>
                </c:pt>
                <c:pt idx="3">
                  <c:v>0.06</c:v>
                </c:pt>
                <c:pt idx="4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65-4869-AFB4-9642580837D1}"/>
            </c:ext>
          </c:extLst>
        </c:ser>
        <c:ser>
          <c:idx val="1"/>
          <c:order val="1"/>
          <c:tx>
            <c:strRef>
              <c:f>Charts!$B$276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Charts!$C$274:$G$274</c:f>
              <c:strCache>
                <c:ptCount val="5"/>
                <c:pt idx="0">
                  <c:v>Africa &amp;
 Middle East</c:v>
                </c:pt>
                <c:pt idx="1">
                  <c:v>East &amp; 
Southeast Asia</c:v>
                </c:pt>
                <c:pt idx="2">
                  <c:v>Europe &amp; 
Eurasia</c:v>
                </c:pt>
                <c:pt idx="3">
                  <c:v>South 
Asia</c:v>
                </c:pt>
                <c:pt idx="4">
                  <c:v>The 
Americas</c:v>
                </c:pt>
              </c:strCache>
            </c:strRef>
          </c:cat>
          <c:val>
            <c:numRef>
              <c:f>Charts!$C$276:$G$276</c:f>
              <c:numCache>
                <c:formatCode>0%</c:formatCode>
                <c:ptCount val="5"/>
                <c:pt idx="0">
                  <c:v>0.18</c:v>
                </c:pt>
                <c:pt idx="1">
                  <c:v>0.33</c:v>
                </c:pt>
                <c:pt idx="2">
                  <c:v>0.28999999999999998</c:v>
                </c:pt>
                <c:pt idx="3">
                  <c:v>0.59</c:v>
                </c:pt>
                <c:pt idx="4">
                  <c:v>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65-4869-AFB4-9642580837D1}"/>
            </c:ext>
          </c:extLst>
        </c:ser>
        <c:ser>
          <c:idx val="2"/>
          <c:order val="2"/>
          <c:tx>
            <c:strRef>
              <c:f>Charts!$B$277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Charts!$C$274:$G$274</c:f>
              <c:strCache>
                <c:ptCount val="5"/>
                <c:pt idx="0">
                  <c:v>Africa &amp;
 Middle East</c:v>
                </c:pt>
                <c:pt idx="1">
                  <c:v>East &amp; 
Southeast Asia</c:v>
                </c:pt>
                <c:pt idx="2">
                  <c:v>Europe &amp; 
Eurasia</c:v>
                </c:pt>
                <c:pt idx="3">
                  <c:v>South 
Asia</c:v>
                </c:pt>
                <c:pt idx="4">
                  <c:v>The 
Americas</c:v>
                </c:pt>
              </c:strCache>
            </c:strRef>
          </c:cat>
          <c:val>
            <c:numRef>
              <c:f>Charts!$C$277:$G$277</c:f>
              <c:numCache>
                <c:formatCode>0%</c:formatCode>
                <c:ptCount val="5"/>
                <c:pt idx="0">
                  <c:v>0.28999999999999998</c:v>
                </c:pt>
                <c:pt idx="1">
                  <c:v>0.33</c:v>
                </c:pt>
                <c:pt idx="2" formatCode="0.00%">
                  <c:v>0.215</c:v>
                </c:pt>
                <c:pt idx="3">
                  <c:v>0.12</c:v>
                </c:pt>
                <c:pt idx="4">
                  <c:v>0.45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65-4869-AFB4-9642580837D1}"/>
            </c:ext>
          </c:extLst>
        </c:ser>
        <c:ser>
          <c:idx val="3"/>
          <c:order val="3"/>
          <c:tx>
            <c:strRef>
              <c:f>Charts!$B$278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Charts!$C$274:$G$274</c:f>
              <c:strCache>
                <c:ptCount val="5"/>
                <c:pt idx="0">
                  <c:v>Africa &amp;
 Middle East</c:v>
                </c:pt>
                <c:pt idx="1">
                  <c:v>East &amp; 
Southeast Asia</c:v>
                </c:pt>
                <c:pt idx="2">
                  <c:v>Europe &amp; 
Eurasia</c:v>
                </c:pt>
                <c:pt idx="3">
                  <c:v>South 
Asia</c:v>
                </c:pt>
                <c:pt idx="4">
                  <c:v>The 
Americas</c:v>
                </c:pt>
              </c:strCache>
            </c:strRef>
          </c:cat>
          <c:val>
            <c:numRef>
              <c:f>Charts!$C$278:$G$278</c:f>
              <c:numCache>
                <c:formatCode>General</c:formatCode>
                <c:ptCount val="5"/>
                <c:pt idx="0" formatCode="0%">
                  <c:v>0.06</c:v>
                </c:pt>
                <c:pt idx="1">
                  <c:v>0</c:v>
                </c:pt>
                <c:pt idx="2" formatCode="0%">
                  <c:v>0.14000000000000001</c:v>
                </c:pt>
                <c:pt idx="3" formatCode="0%">
                  <c:v>0.06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F65-4869-AFB4-9642580837D1}"/>
            </c:ext>
          </c:extLst>
        </c:ser>
        <c:ser>
          <c:idx val="4"/>
          <c:order val="4"/>
          <c:tx>
            <c:strRef>
              <c:f>Charts!$B$279</c:f>
              <c:strCache>
                <c:ptCount val="1"/>
                <c:pt idx="0">
                  <c:v>1 (No Improvement)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Charts!$C$274:$G$274</c:f>
              <c:strCache>
                <c:ptCount val="5"/>
                <c:pt idx="0">
                  <c:v>Africa &amp;
 Middle East</c:v>
                </c:pt>
                <c:pt idx="1">
                  <c:v>East &amp; 
Southeast Asia</c:v>
                </c:pt>
                <c:pt idx="2">
                  <c:v>Europe &amp; 
Eurasia</c:v>
                </c:pt>
                <c:pt idx="3">
                  <c:v>South 
Asia</c:v>
                </c:pt>
                <c:pt idx="4">
                  <c:v>The 
Americas</c:v>
                </c:pt>
              </c:strCache>
            </c:strRef>
          </c:cat>
          <c:val>
            <c:numRef>
              <c:f>Charts!$C$279:$G$279</c:f>
              <c:numCache>
                <c:formatCode>General</c:formatCode>
                <c:ptCount val="5"/>
                <c:pt idx="0" formatCode="0%">
                  <c:v>0.18</c:v>
                </c:pt>
                <c:pt idx="1">
                  <c:v>0</c:v>
                </c:pt>
                <c:pt idx="2" formatCode="0.00%">
                  <c:v>0.215</c:v>
                </c:pt>
                <c:pt idx="3" formatCode="0%">
                  <c:v>0.17</c:v>
                </c:pt>
                <c:pt idx="4" formatCode="0%">
                  <c:v>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F65-4869-AFB4-9642580837D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338214840"/>
        <c:axId val="338212872"/>
      </c:barChart>
      <c:catAx>
        <c:axId val="338214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212872"/>
        <c:crosses val="autoZero"/>
        <c:auto val="1"/>
        <c:lblAlgn val="ctr"/>
        <c:lblOffset val="100"/>
        <c:noMultiLvlLbl val="0"/>
      </c:catAx>
      <c:valAx>
        <c:axId val="338212872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338214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cap="all" baseline="0">
                <a:effectLst/>
              </a:rPr>
              <a:t>Chart 13: Human Resources Development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Charts!$B$296</c:f>
              <c:strCache>
                <c:ptCount val="1"/>
                <c:pt idx="0">
                  <c:v>5 (Significant Improvement)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Charts!$C$295:$G$295</c:f>
              <c:strCache>
                <c:ptCount val="5"/>
                <c:pt idx="0">
                  <c:v>Africa &amp;
 Middle East</c:v>
                </c:pt>
                <c:pt idx="1">
                  <c:v>East &amp; 
Southeast Asia</c:v>
                </c:pt>
                <c:pt idx="2">
                  <c:v>Europe &amp; 
Eurasia</c:v>
                </c:pt>
                <c:pt idx="3">
                  <c:v>South 
Asia</c:v>
                </c:pt>
                <c:pt idx="4">
                  <c:v>The 
Americas</c:v>
                </c:pt>
              </c:strCache>
            </c:strRef>
          </c:cat>
          <c:val>
            <c:numRef>
              <c:f>Charts!$C$296:$G$296</c:f>
              <c:numCache>
                <c:formatCode>0%</c:formatCode>
                <c:ptCount val="5"/>
                <c:pt idx="0">
                  <c:v>0.28999999999999998</c:v>
                </c:pt>
                <c:pt idx="1">
                  <c:v>0.33</c:v>
                </c:pt>
                <c:pt idx="2">
                  <c:v>0.28999999999999998</c:v>
                </c:pt>
                <c:pt idx="3">
                  <c:v>0.12</c:v>
                </c:pt>
                <c:pt idx="4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FE-4027-8241-422670AA4594}"/>
            </c:ext>
          </c:extLst>
        </c:ser>
        <c:ser>
          <c:idx val="1"/>
          <c:order val="1"/>
          <c:tx>
            <c:strRef>
              <c:f>Charts!$B$297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Charts!$C$295:$G$295</c:f>
              <c:strCache>
                <c:ptCount val="5"/>
                <c:pt idx="0">
                  <c:v>Africa &amp;
 Middle East</c:v>
                </c:pt>
                <c:pt idx="1">
                  <c:v>East &amp; 
Southeast Asia</c:v>
                </c:pt>
                <c:pt idx="2">
                  <c:v>Europe &amp; 
Eurasia</c:v>
                </c:pt>
                <c:pt idx="3">
                  <c:v>South 
Asia</c:v>
                </c:pt>
                <c:pt idx="4">
                  <c:v>The 
Americas</c:v>
                </c:pt>
              </c:strCache>
            </c:strRef>
          </c:cat>
          <c:val>
            <c:numRef>
              <c:f>Charts!$C$297:$G$297</c:f>
              <c:numCache>
                <c:formatCode>0%</c:formatCode>
                <c:ptCount val="5"/>
                <c:pt idx="0">
                  <c:v>0.28999999999999998</c:v>
                </c:pt>
                <c:pt idx="1">
                  <c:v>0.56000000000000005</c:v>
                </c:pt>
                <c:pt idx="2">
                  <c:v>0.43</c:v>
                </c:pt>
                <c:pt idx="3">
                  <c:v>0.47</c:v>
                </c:pt>
                <c:pt idx="4">
                  <c:v>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FE-4027-8241-422670AA4594}"/>
            </c:ext>
          </c:extLst>
        </c:ser>
        <c:ser>
          <c:idx val="2"/>
          <c:order val="2"/>
          <c:tx>
            <c:strRef>
              <c:f>Charts!$B$298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Charts!$C$295:$G$295</c:f>
              <c:strCache>
                <c:ptCount val="5"/>
                <c:pt idx="0">
                  <c:v>Africa &amp;
 Middle East</c:v>
                </c:pt>
                <c:pt idx="1">
                  <c:v>East &amp; 
Southeast Asia</c:v>
                </c:pt>
                <c:pt idx="2">
                  <c:v>Europe &amp; 
Eurasia</c:v>
                </c:pt>
                <c:pt idx="3">
                  <c:v>South 
Asia</c:v>
                </c:pt>
                <c:pt idx="4">
                  <c:v>The 
Americas</c:v>
                </c:pt>
              </c:strCache>
            </c:strRef>
          </c:cat>
          <c:val>
            <c:numRef>
              <c:f>Charts!$C$298:$G$298</c:f>
              <c:numCache>
                <c:formatCode>General</c:formatCode>
                <c:ptCount val="5"/>
                <c:pt idx="0" formatCode="0%">
                  <c:v>0.24</c:v>
                </c:pt>
                <c:pt idx="1">
                  <c:v>0</c:v>
                </c:pt>
                <c:pt idx="2">
                  <c:v>0</c:v>
                </c:pt>
                <c:pt idx="3" formatCode="0%">
                  <c:v>0.23</c:v>
                </c:pt>
                <c:pt idx="4" formatCode="0%">
                  <c:v>0.55000000000000004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5FE-4027-8241-422670AA4594}"/>
            </c:ext>
          </c:extLst>
        </c:ser>
        <c:ser>
          <c:idx val="3"/>
          <c:order val="3"/>
          <c:tx>
            <c:strRef>
              <c:f>Charts!$B$299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Charts!$C$295:$G$295</c:f>
              <c:strCache>
                <c:ptCount val="5"/>
                <c:pt idx="0">
                  <c:v>Africa &amp;
 Middle East</c:v>
                </c:pt>
                <c:pt idx="1">
                  <c:v>East &amp; 
Southeast Asia</c:v>
                </c:pt>
                <c:pt idx="2">
                  <c:v>Europe &amp; 
Eurasia</c:v>
                </c:pt>
                <c:pt idx="3">
                  <c:v>South 
Asia</c:v>
                </c:pt>
                <c:pt idx="4">
                  <c:v>The 
Americas</c:v>
                </c:pt>
              </c:strCache>
            </c:strRef>
          </c:cat>
          <c:val>
            <c:numRef>
              <c:f>Charts!$C$299:$G$299</c:f>
              <c:numCache>
                <c:formatCode>0%</c:formatCode>
                <c:ptCount val="5"/>
                <c:pt idx="0">
                  <c:v>0.06</c:v>
                </c:pt>
                <c:pt idx="1">
                  <c:v>0.11</c:v>
                </c:pt>
                <c:pt idx="2">
                  <c:v>0.21</c:v>
                </c:pt>
                <c:pt idx="3" formatCode="General">
                  <c:v>0</c:v>
                </c:pt>
                <c:pt idx="4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5FE-4027-8241-422670AA4594}"/>
            </c:ext>
          </c:extLst>
        </c:ser>
        <c:ser>
          <c:idx val="4"/>
          <c:order val="4"/>
          <c:tx>
            <c:strRef>
              <c:f>Charts!$B$300</c:f>
              <c:strCache>
                <c:ptCount val="1"/>
                <c:pt idx="0">
                  <c:v>1 (No Improvement)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Charts!$C$295:$G$295</c:f>
              <c:strCache>
                <c:ptCount val="5"/>
                <c:pt idx="0">
                  <c:v>Africa &amp;
 Middle East</c:v>
                </c:pt>
                <c:pt idx="1">
                  <c:v>East &amp; 
Southeast Asia</c:v>
                </c:pt>
                <c:pt idx="2">
                  <c:v>Europe &amp; 
Eurasia</c:v>
                </c:pt>
                <c:pt idx="3">
                  <c:v>South 
Asia</c:v>
                </c:pt>
                <c:pt idx="4">
                  <c:v>The 
Americas</c:v>
                </c:pt>
              </c:strCache>
            </c:strRef>
          </c:cat>
          <c:val>
            <c:numRef>
              <c:f>Charts!$C$300:$G$300</c:f>
              <c:numCache>
                <c:formatCode>General</c:formatCode>
                <c:ptCount val="5"/>
                <c:pt idx="0" formatCode="0%">
                  <c:v>0.12</c:v>
                </c:pt>
                <c:pt idx="1">
                  <c:v>0</c:v>
                </c:pt>
                <c:pt idx="2" formatCode="0%">
                  <c:v>7.0000000000000007E-2</c:v>
                </c:pt>
                <c:pt idx="3" formatCode="0%">
                  <c:v>0.18</c:v>
                </c:pt>
                <c:pt idx="4" formatCode="0%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5FE-4027-8241-422670AA459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462476456"/>
        <c:axId val="462479080"/>
      </c:barChart>
      <c:catAx>
        <c:axId val="462476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479080"/>
        <c:crosses val="autoZero"/>
        <c:auto val="1"/>
        <c:lblAlgn val="ctr"/>
        <c:lblOffset val="100"/>
        <c:noMultiLvlLbl val="0"/>
      </c:catAx>
      <c:valAx>
        <c:axId val="462479080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462476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cap="all" baseline="0">
                <a:effectLst/>
              </a:rPr>
              <a:t>Chart 14: Monitoring, Learning &amp; Evaluation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Charts!$B$316</c:f>
              <c:strCache>
                <c:ptCount val="1"/>
                <c:pt idx="0">
                  <c:v>5 (Significant Improvement)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Charts!$C$315:$G$315</c:f>
              <c:strCache>
                <c:ptCount val="5"/>
                <c:pt idx="0">
                  <c:v>Africa &amp;
 Middle East</c:v>
                </c:pt>
                <c:pt idx="1">
                  <c:v>East &amp; 
Southeast Asia</c:v>
                </c:pt>
                <c:pt idx="2">
                  <c:v>Europe &amp; 
Eurasia</c:v>
                </c:pt>
                <c:pt idx="3">
                  <c:v>South 
Asia</c:v>
                </c:pt>
                <c:pt idx="4">
                  <c:v>The 
Americas</c:v>
                </c:pt>
              </c:strCache>
            </c:strRef>
          </c:cat>
          <c:val>
            <c:numRef>
              <c:f>Charts!$C$316:$G$316</c:f>
              <c:numCache>
                <c:formatCode>0%</c:formatCode>
                <c:ptCount val="5"/>
                <c:pt idx="0">
                  <c:v>0.12</c:v>
                </c:pt>
                <c:pt idx="1">
                  <c:v>0.22</c:v>
                </c:pt>
                <c:pt idx="2" formatCode="0.00%">
                  <c:v>0.215</c:v>
                </c:pt>
                <c:pt idx="3" formatCode="0.00%">
                  <c:v>0.23499999999999999</c:v>
                </c:pt>
                <c:pt idx="4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14-4189-876D-917A9B8EEEB4}"/>
            </c:ext>
          </c:extLst>
        </c:ser>
        <c:ser>
          <c:idx val="1"/>
          <c:order val="1"/>
          <c:tx>
            <c:strRef>
              <c:f>Charts!$B$317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Charts!$C$315:$G$315</c:f>
              <c:strCache>
                <c:ptCount val="5"/>
                <c:pt idx="0">
                  <c:v>Africa &amp;
 Middle East</c:v>
                </c:pt>
                <c:pt idx="1">
                  <c:v>East &amp; 
Southeast Asia</c:v>
                </c:pt>
                <c:pt idx="2">
                  <c:v>Europe &amp; 
Eurasia</c:v>
                </c:pt>
                <c:pt idx="3">
                  <c:v>South 
Asia</c:v>
                </c:pt>
                <c:pt idx="4">
                  <c:v>The 
Americas</c:v>
                </c:pt>
              </c:strCache>
            </c:strRef>
          </c:cat>
          <c:val>
            <c:numRef>
              <c:f>Charts!$C$317:$G$317</c:f>
              <c:numCache>
                <c:formatCode>0%</c:formatCode>
                <c:ptCount val="5"/>
                <c:pt idx="0">
                  <c:v>0.59</c:v>
                </c:pt>
                <c:pt idx="1">
                  <c:v>0.67</c:v>
                </c:pt>
                <c:pt idx="2">
                  <c:v>0.43</c:v>
                </c:pt>
                <c:pt idx="3">
                  <c:v>0.35</c:v>
                </c:pt>
                <c:pt idx="4">
                  <c:v>0.35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14-4189-876D-917A9B8EEEB4}"/>
            </c:ext>
          </c:extLst>
        </c:ser>
        <c:ser>
          <c:idx val="2"/>
          <c:order val="2"/>
          <c:tx>
            <c:strRef>
              <c:f>Charts!$B$318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Charts!$C$315:$G$315</c:f>
              <c:strCache>
                <c:ptCount val="5"/>
                <c:pt idx="0">
                  <c:v>Africa &amp;
 Middle East</c:v>
                </c:pt>
                <c:pt idx="1">
                  <c:v>East &amp; 
Southeast Asia</c:v>
                </c:pt>
                <c:pt idx="2">
                  <c:v>Europe &amp; 
Eurasia</c:v>
                </c:pt>
                <c:pt idx="3">
                  <c:v>South 
Asia</c:v>
                </c:pt>
                <c:pt idx="4">
                  <c:v>The 
Americas</c:v>
                </c:pt>
              </c:strCache>
            </c:strRef>
          </c:cat>
          <c:val>
            <c:numRef>
              <c:f>Charts!$C$318:$G$318</c:f>
              <c:numCache>
                <c:formatCode>0%</c:formatCode>
                <c:ptCount val="5"/>
                <c:pt idx="0">
                  <c:v>0.17</c:v>
                </c:pt>
                <c:pt idx="1">
                  <c:v>0.11</c:v>
                </c:pt>
                <c:pt idx="2">
                  <c:v>0.14000000000000001</c:v>
                </c:pt>
                <c:pt idx="3" formatCode="0.00%">
                  <c:v>0.23499999999999999</c:v>
                </c:pt>
                <c:pt idx="4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14-4189-876D-917A9B8EEEB4}"/>
            </c:ext>
          </c:extLst>
        </c:ser>
        <c:ser>
          <c:idx val="3"/>
          <c:order val="3"/>
          <c:tx>
            <c:strRef>
              <c:f>Charts!$B$319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Charts!$C$315:$G$315</c:f>
              <c:strCache>
                <c:ptCount val="5"/>
                <c:pt idx="0">
                  <c:v>Africa &amp;
 Middle East</c:v>
                </c:pt>
                <c:pt idx="1">
                  <c:v>East &amp; 
Southeast Asia</c:v>
                </c:pt>
                <c:pt idx="2">
                  <c:v>Europe &amp; 
Eurasia</c:v>
                </c:pt>
                <c:pt idx="3">
                  <c:v>South 
Asia</c:v>
                </c:pt>
                <c:pt idx="4">
                  <c:v>The 
Americas</c:v>
                </c:pt>
              </c:strCache>
            </c:strRef>
          </c:cat>
          <c:val>
            <c:numRef>
              <c:f>Charts!$C$319:$G$319</c:f>
              <c:numCache>
                <c:formatCode>0%</c:formatCode>
                <c:ptCount val="5"/>
                <c:pt idx="0">
                  <c:v>0.06</c:v>
                </c:pt>
                <c:pt idx="1">
                  <c:v>0</c:v>
                </c:pt>
                <c:pt idx="2" formatCode="0.00%">
                  <c:v>0.215</c:v>
                </c:pt>
                <c:pt idx="3">
                  <c:v>0.06</c:v>
                </c:pt>
                <c:pt idx="4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14-4189-876D-917A9B8EEEB4}"/>
            </c:ext>
          </c:extLst>
        </c:ser>
        <c:ser>
          <c:idx val="4"/>
          <c:order val="4"/>
          <c:tx>
            <c:strRef>
              <c:f>Charts!$B$320</c:f>
              <c:strCache>
                <c:ptCount val="1"/>
                <c:pt idx="0">
                  <c:v>1 (No Improvement)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Charts!$C$315:$G$315</c:f>
              <c:strCache>
                <c:ptCount val="5"/>
                <c:pt idx="0">
                  <c:v>Africa &amp;
 Middle East</c:v>
                </c:pt>
                <c:pt idx="1">
                  <c:v>East &amp; 
Southeast Asia</c:v>
                </c:pt>
                <c:pt idx="2">
                  <c:v>Europe &amp; 
Eurasia</c:v>
                </c:pt>
                <c:pt idx="3">
                  <c:v>South 
Asia</c:v>
                </c:pt>
                <c:pt idx="4">
                  <c:v>The 
Americas</c:v>
                </c:pt>
              </c:strCache>
            </c:strRef>
          </c:cat>
          <c:val>
            <c:numRef>
              <c:f>Charts!$C$320:$G$320</c:f>
              <c:numCache>
                <c:formatCode>0%</c:formatCode>
                <c:ptCount val="5"/>
                <c:pt idx="0">
                  <c:v>0.06</c:v>
                </c:pt>
                <c:pt idx="1">
                  <c:v>0</c:v>
                </c:pt>
                <c:pt idx="2">
                  <c:v>0</c:v>
                </c:pt>
                <c:pt idx="3">
                  <c:v>0.12</c:v>
                </c:pt>
                <c:pt idx="4">
                  <c:v>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614-4189-876D-917A9B8EEEB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629852136"/>
        <c:axId val="629856400"/>
      </c:barChart>
      <c:catAx>
        <c:axId val="629852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856400"/>
        <c:crosses val="autoZero"/>
        <c:auto val="1"/>
        <c:lblAlgn val="ctr"/>
        <c:lblOffset val="100"/>
        <c:noMultiLvlLbl val="0"/>
      </c:catAx>
      <c:valAx>
        <c:axId val="629856400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629852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cap="all" baseline="0">
                <a:effectLst/>
              </a:rPr>
              <a:t>Chart 15: Community and External relations 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Charts!$B$334</c:f>
              <c:strCache>
                <c:ptCount val="1"/>
                <c:pt idx="0">
                  <c:v>5 (Significant Improvement)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Charts!$C$333:$G$333</c:f>
              <c:strCache>
                <c:ptCount val="5"/>
                <c:pt idx="0">
                  <c:v>Africa &amp;
 Middle East</c:v>
                </c:pt>
                <c:pt idx="1">
                  <c:v>East &amp; 
Southeast Asia</c:v>
                </c:pt>
                <c:pt idx="2">
                  <c:v>Europe &amp; 
Eurasia</c:v>
                </c:pt>
                <c:pt idx="3">
                  <c:v>South 
Asia</c:v>
                </c:pt>
                <c:pt idx="4">
                  <c:v>The 
Americas</c:v>
                </c:pt>
              </c:strCache>
            </c:strRef>
          </c:cat>
          <c:val>
            <c:numRef>
              <c:f>Charts!$C$334:$G$334</c:f>
              <c:numCache>
                <c:formatCode>0.00%</c:formatCode>
                <c:ptCount val="5"/>
                <c:pt idx="0" formatCode="0%">
                  <c:v>0.41176470588235292</c:v>
                </c:pt>
                <c:pt idx="1">
                  <c:v>0.44500000000000001</c:v>
                </c:pt>
                <c:pt idx="2" formatCode="0%">
                  <c:v>0.2857142857142857</c:v>
                </c:pt>
                <c:pt idx="3" formatCode="0%">
                  <c:v>0.23</c:v>
                </c:pt>
                <c:pt idx="4" formatCode="0%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55-4D21-AD03-574CB7629BA0}"/>
            </c:ext>
          </c:extLst>
        </c:ser>
        <c:ser>
          <c:idx val="1"/>
          <c:order val="1"/>
          <c:tx>
            <c:strRef>
              <c:f>Charts!$B$335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Charts!$C$333:$G$333</c:f>
              <c:strCache>
                <c:ptCount val="5"/>
                <c:pt idx="0">
                  <c:v>Africa &amp;
 Middle East</c:v>
                </c:pt>
                <c:pt idx="1">
                  <c:v>East &amp; 
Southeast Asia</c:v>
                </c:pt>
                <c:pt idx="2">
                  <c:v>Europe &amp; 
Eurasia</c:v>
                </c:pt>
                <c:pt idx="3">
                  <c:v>South 
Asia</c:v>
                </c:pt>
                <c:pt idx="4">
                  <c:v>The 
Americas</c:v>
                </c:pt>
              </c:strCache>
            </c:strRef>
          </c:cat>
          <c:val>
            <c:numRef>
              <c:f>Charts!$C$335:$G$335</c:f>
              <c:numCache>
                <c:formatCode>0.00%</c:formatCode>
                <c:ptCount val="5"/>
                <c:pt idx="0" formatCode="0%">
                  <c:v>0.41176470588235292</c:v>
                </c:pt>
                <c:pt idx="1">
                  <c:v>0.44500000000000001</c:v>
                </c:pt>
                <c:pt idx="2" formatCode="0%">
                  <c:v>0.42857142857142855</c:v>
                </c:pt>
                <c:pt idx="3" formatCode="0%">
                  <c:v>0.41</c:v>
                </c:pt>
                <c:pt idx="4" formatCode="0%">
                  <c:v>0.45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55-4D21-AD03-574CB7629BA0}"/>
            </c:ext>
          </c:extLst>
        </c:ser>
        <c:ser>
          <c:idx val="2"/>
          <c:order val="2"/>
          <c:tx>
            <c:strRef>
              <c:f>Charts!$B$336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Charts!$C$333:$G$333</c:f>
              <c:strCache>
                <c:ptCount val="5"/>
                <c:pt idx="0">
                  <c:v>Africa &amp;
 Middle East</c:v>
                </c:pt>
                <c:pt idx="1">
                  <c:v>East &amp; 
Southeast Asia</c:v>
                </c:pt>
                <c:pt idx="2">
                  <c:v>Europe &amp; 
Eurasia</c:v>
                </c:pt>
                <c:pt idx="3">
                  <c:v>South 
Asia</c:v>
                </c:pt>
                <c:pt idx="4">
                  <c:v>The 
Americas</c:v>
                </c:pt>
              </c:strCache>
            </c:strRef>
          </c:cat>
          <c:val>
            <c:numRef>
              <c:f>Charts!$C$336:$G$336</c:f>
              <c:numCache>
                <c:formatCode>0%</c:formatCode>
                <c:ptCount val="5"/>
                <c:pt idx="0">
                  <c:v>5.8823529411764705E-2</c:v>
                </c:pt>
                <c:pt idx="1">
                  <c:v>0</c:v>
                </c:pt>
                <c:pt idx="2">
                  <c:v>0.14285714285714285</c:v>
                </c:pt>
                <c:pt idx="3">
                  <c:v>0.18</c:v>
                </c:pt>
                <c:pt idx="4">
                  <c:v>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55-4D21-AD03-574CB7629BA0}"/>
            </c:ext>
          </c:extLst>
        </c:ser>
        <c:ser>
          <c:idx val="3"/>
          <c:order val="3"/>
          <c:tx>
            <c:strRef>
              <c:f>Charts!$B$337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Charts!$C$333:$G$333</c:f>
              <c:strCache>
                <c:ptCount val="5"/>
                <c:pt idx="0">
                  <c:v>Africa &amp;
 Middle East</c:v>
                </c:pt>
                <c:pt idx="1">
                  <c:v>East &amp; 
Southeast Asia</c:v>
                </c:pt>
                <c:pt idx="2">
                  <c:v>Europe &amp; 
Eurasia</c:v>
                </c:pt>
                <c:pt idx="3">
                  <c:v>South 
Asia</c:v>
                </c:pt>
                <c:pt idx="4">
                  <c:v>The 
Americas</c:v>
                </c:pt>
              </c:strCache>
            </c:strRef>
          </c:cat>
          <c:val>
            <c:numRef>
              <c:f>Charts!$C$337:$G$337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7.1428571428571425E-2</c:v>
                </c:pt>
                <c:pt idx="3">
                  <c:v>0.06</c:v>
                </c:pt>
                <c:pt idx="4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855-4D21-AD03-574CB7629BA0}"/>
            </c:ext>
          </c:extLst>
        </c:ser>
        <c:ser>
          <c:idx val="4"/>
          <c:order val="4"/>
          <c:tx>
            <c:strRef>
              <c:f>Charts!$B$338</c:f>
              <c:strCache>
                <c:ptCount val="1"/>
                <c:pt idx="0">
                  <c:v>1 (No Improvement)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Charts!$C$333:$G$333</c:f>
              <c:strCache>
                <c:ptCount val="5"/>
                <c:pt idx="0">
                  <c:v>Africa &amp;
 Middle East</c:v>
                </c:pt>
                <c:pt idx="1">
                  <c:v>East &amp; 
Southeast Asia</c:v>
                </c:pt>
                <c:pt idx="2">
                  <c:v>Europe &amp; 
Eurasia</c:v>
                </c:pt>
                <c:pt idx="3">
                  <c:v>South 
Asia</c:v>
                </c:pt>
                <c:pt idx="4">
                  <c:v>The 
Americas</c:v>
                </c:pt>
              </c:strCache>
            </c:strRef>
          </c:cat>
          <c:val>
            <c:numRef>
              <c:f>Charts!$C$338:$G$338</c:f>
              <c:numCache>
                <c:formatCode>0%</c:formatCode>
                <c:ptCount val="5"/>
                <c:pt idx="0">
                  <c:v>0.11764705882352941</c:v>
                </c:pt>
                <c:pt idx="1">
                  <c:v>0.11</c:v>
                </c:pt>
                <c:pt idx="2">
                  <c:v>7.1428571428571425E-2</c:v>
                </c:pt>
                <c:pt idx="3">
                  <c:v>0.12</c:v>
                </c:pt>
                <c:pt idx="4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855-4D21-AD03-574CB7629BA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625524144"/>
        <c:axId val="625523160"/>
      </c:barChart>
      <c:catAx>
        <c:axId val="62552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523160"/>
        <c:crosses val="autoZero"/>
        <c:auto val="1"/>
        <c:lblAlgn val="ctr"/>
        <c:lblOffset val="100"/>
        <c:noMultiLvlLbl val="0"/>
      </c:catAx>
      <c:valAx>
        <c:axId val="625523160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625524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cap="all" baseline="0">
                <a:effectLst/>
              </a:rPr>
              <a:t>Chart 16: Information Technology (IT)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Charts!$B$353</c:f>
              <c:strCache>
                <c:ptCount val="1"/>
                <c:pt idx="0">
                  <c:v>5 (Significant Improvement)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Charts!$C$352:$G$352</c:f>
              <c:strCache>
                <c:ptCount val="5"/>
                <c:pt idx="0">
                  <c:v>Africa &amp;
 Middle East</c:v>
                </c:pt>
                <c:pt idx="1">
                  <c:v>East &amp; 
Southeast Asia</c:v>
                </c:pt>
                <c:pt idx="2">
                  <c:v>Europe &amp; 
Eurasia</c:v>
                </c:pt>
                <c:pt idx="3">
                  <c:v>South 
Asia</c:v>
                </c:pt>
                <c:pt idx="4">
                  <c:v>The 
Americas</c:v>
                </c:pt>
              </c:strCache>
            </c:strRef>
          </c:cat>
          <c:val>
            <c:numRef>
              <c:f>Charts!$C$353:$G$353</c:f>
              <c:numCache>
                <c:formatCode>0%</c:formatCode>
                <c:ptCount val="5"/>
                <c:pt idx="0">
                  <c:v>0.23</c:v>
                </c:pt>
                <c:pt idx="1">
                  <c:v>0.22</c:v>
                </c:pt>
                <c:pt idx="2">
                  <c:v>7.1428571428571425E-2</c:v>
                </c:pt>
                <c:pt idx="3">
                  <c:v>0.18</c:v>
                </c:pt>
                <c:pt idx="4">
                  <c:v>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B9-4EB2-9EC1-1D36D5DCCCD6}"/>
            </c:ext>
          </c:extLst>
        </c:ser>
        <c:ser>
          <c:idx val="1"/>
          <c:order val="1"/>
          <c:tx>
            <c:strRef>
              <c:f>Charts!$B$354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Charts!$C$352:$G$352</c:f>
              <c:strCache>
                <c:ptCount val="5"/>
                <c:pt idx="0">
                  <c:v>Africa &amp;
 Middle East</c:v>
                </c:pt>
                <c:pt idx="1">
                  <c:v>East &amp; 
Southeast Asia</c:v>
                </c:pt>
                <c:pt idx="2">
                  <c:v>Europe &amp; 
Eurasia</c:v>
                </c:pt>
                <c:pt idx="3">
                  <c:v>South 
Asia</c:v>
                </c:pt>
                <c:pt idx="4">
                  <c:v>The 
Americas</c:v>
                </c:pt>
              </c:strCache>
            </c:strRef>
          </c:cat>
          <c:val>
            <c:numRef>
              <c:f>Charts!$C$354:$G$354</c:f>
              <c:numCache>
                <c:formatCode>0.00%</c:formatCode>
                <c:ptCount val="5"/>
                <c:pt idx="0" formatCode="0%">
                  <c:v>0.12</c:v>
                </c:pt>
                <c:pt idx="1">
                  <c:v>0.33500000000000002</c:v>
                </c:pt>
                <c:pt idx="2" formatCode="0%">
                  <c:v>0.2857142857142857</c:v>
                </c:pt>
                <c:pt idx="3" formatCode="0%">
                  <c:v>0.23</c:v>
                </c:pt>
                <c:pt idx="4" formatCode="0%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B9-4EB2-9EC1-1D36D5DCCCD6}"/>
            </c:ext>
          </c:extLst>
        </c:ser>
        <c:ser>
          <c:idx val="2"/>
          <c:order val="2"/>
          <c:tx>
            <c:strRef>
              <c:f>Charts!$B$355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Charts!$C$352:$G$352</c:f>
              <c:strCache>
                <c:ptCount val="5"/>
                <c:pt idx="0">
                  <c:v>Africa &amp;
 Middle East</c:v>
                </c:pt>
                <c:pt idx="1">
                  <c:v>East &amp; 
Southeast Asia</c:v>
                </c:pt>
                <c:pt idx="2">
                  <c:v>Europe &amp; 
Eurasia</c:v>
                </c:pt>
                <c:pt idx="3">
                  <c:v>South 
Asia</c:v>
                </c:pt>
                <c:pt idx="4">
                  <c:v>The 
Americas</c:v>
                </c:pt>
              </c:strCache>
            </c:strRef>
          </c:cat>
          <c:val>
            <c:numRef>
              <c:f>Charts!$C$355:$G$355</c:f>
              <c:numCache>
                <c:formatCode>0.00%</c:formatCode>
                <c:ptCount val="5"/>
                <c:pt idx="0" formatCode="0%">
                  <c:v>0.35</c:v>
                </c:pt>
                <c:pt idx="1">
                  <c:v>0.33500000000000002</c:v>
                </c:pt>
                <c:pt idx="2" formatCode="0%">
                  <c:v>0.14285714285714285</c:v>
                </c:pt>
                <c:pt idx="3" formatCode="0%">
                  <c:v>0.18</c:v>
                </c:pt>
                <c:pt idx="4" formatCode="0%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B9-4EB2-9EC1-1D36D5DCCCD6}"/>
            </c:ext>
          </c:extLst>
        </c:ser>
        <c:ser>
          <c:idx val="3"/>
          <c:order val="3"/>
          <c:tx>
            <c:strRef>
              <c:f>Charts!$B$356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Charts!$C$352:$G$352</c:f>
              <c:strCache>
                <c:ptCount val="5"/>
                <c:pt idx="0">
                  <c:v>Africa &amp;
 Middle East</c:v>
                </c:pt>
                <c:pt idx="1">
                  <c:v>East &amp; 
Southeast Asia</c:v>
                </c:pt>
                <c:pt idx="2">
                  <c:v>Europe &amp; 
Eurasia</c:v>
                </c:pt>
                <c:pt idx="3">
                  <c:v>South 
Asia</c:v>
                </c:pt>
                <c:pt idx="4">
                  <c:v>The 
Americas</c:v>
                </c:pt>
              </c:strCache>
            </c:strRef>
          </c:cat>
          <c:val>
            <c:numRef>
              <c:f>Charts!$C$356:$G$356</c:f>
              <c:numCache>
                <c:formatCode>0%</c:formatCode>
                <c:ptCount val="5"/>
                <c:pt idx="0">
                  <c:v>0.12</c:v>
                </c:pt>
                <c:pt idx="1">
                  <c:v>0.11</c:v>
                </c:pt>
                <c:pt idx="2">
                  <c:v>0.2857142857142857</c:v>
                </c:pt>
                <c:pt idx="3">
                  <c:v>0.18</c:v>
                </c:pt>
                <c:pt idx="4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DB9-4EB2-9EC1-1D36D5DCCCD6}"/>
            </c:ext>
          </c:extLst>
        </c:ser>
        <c:ser>
          <c:idx val="4"/>
          <c:order val="4"/>
          <c:tx>
            <c:strRef>
              <c:f>Charts!$B$357</c:f>
              <c:strCache>
                <c:ptCount val="1"/>
                <c:pt idx="0">
                  <c:v>1 (No Improvement)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Charts!$C$352:$G$352</c:f>
              <c:strCache>
                <c:ptCount val="5"/>
                <c:pt idx="0">
                  <c:v>Africa &amp;
 Middle East</c:v>
                </c:pt>
                <c:pt idx="1">
                  <c:v>East &amp; 
Southeast Asia</c:v>
                </c:pt>
                <c:pt idx="2">
                  <c:v>Europe &amp; 
Eurasia</c:v>
                </c:pt>
                <c:pt idx="3">
                  <c:v>South 
Asia</c:v>
                </c:pt>
                <c:pt idx="4">
                  <c:v>The 
Americas</c:v>
                </c:pt>
              </c:strCache>
            </c:strRef>
          </c:cat>
          <c:val>
            <c:numRef>
              <c:f>Charts!$C$357:$G$357</c:f>
              <c:numCache>
                <c:formatCode>0%</c:formatCode>
                <c:ptCount val="5"/>
                <c:pt idx="0">
                  <c:v>0.18</c:v>
                </c:pt>
                <c:pt idx="1">
                  <c:v>0</c:v>
                </c:pt>
                <c:pt idx="2">
                  <c:v>0.21428571428571427</c:v>
                </c:pt>
                <c:pt idx="3">
                  <c:v>0.23</c:v>
                </c:pt>
                <c:pt idx="4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DB9-4EB2-9EC1-1D36D5DCCCD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619280216"/>
        <c:axId val="619277920"/>
      </c:barChart>
      <c:catAx>
        <c:axId val="619280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277920"/>
        <c:crosses val="autoZero"/>
        <c:auto val="1"/>
        <c:lblAlgn val="ctr"/>
        <c:lblOffset val="100"/>
        <c:noMultiLvlLbl val="0"/>
      </c:catAx>
      <c:valAx>
        <c:axId val="619277920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619280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CHART 3: YEAR SUSTAINABILITY AWARD WAS GRANTED</a:t>
            </a:r>
            <a:endParaRPr lang="en-US" sz="16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explosion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0B7-4524-B9BB-77723B1053E7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0B7-4524-B9BB-77723B1053E7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0B7-4524-B9BB-77723B1053E7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80B7-4524-B9BB-77723B1053E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Charts!$B$34:$B$37</c:f>
              <c:strCache>
                <c:ptCount val="4"/>
                <c:pt idx="0">
                  <c:v>2004-2007</c:v>
                </c:pt>
                <c:pt idx="1">
                  <c:v>2008-2011</c:v>
                </c:pt>
                <c:pt idx="2">
                  <c:v>2012-2015</c:v>
                </c:pt>
                <c:pt idx="3">
                  <c:v>2016-2018</c:v>
                </c:pt>
              </c:strCache>
            </c:strRef>
          </c:cat>
          <c:val>
            <c:numRef>
              <c:f>Charts!$C$34:$C$37</c:f>
              <c:numCache>
                <c:formatCode>General</c:formatCode>
                <c:ptCount val="4"/>
                <c:pt idx="0">
                  <c:v>13</c:v>
                </c:pt>
                <c:pt idx="1">
                  <c:v>24</c:v>
                </c:pt>
                <c:pt idx="2">
                  <c:v>35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E3-4206-ABE5-798DF5835E5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cap="all" baseline="0">
                <a:effectLst/>
              </a:rPr>
              <a:t>Chart 17: Networking and Partnership building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Charts!$B$371</c:f>
              <c:strCache>
                <c:ptCount val="1"/>
                <c:pt idx="0">
                  <c:v>5 (Significant Improvement)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Charts!$C$370:$G$370</c:f>
              <c:strCache>
                <c:ptCount val="5"/>
                <c:pt idx="0">
                  <c:v>Africa &amp;
 Middle East</c:v>
                </c:pt>
                <c:pt idx="1">
                  <c:v>East &amp; 
Southeast Asia</c:v>
                </c:pt>
                <c:pt idx="2">
                  <c:v>Europe &amp; 
Eurasia</c:v>
                </c:pt>
                <c:pt idx="3">
                  <c:v>South 
Asia</c:v>
                </c:pt>
                <c:pt idx="4">
                  <c:v>The 
Americas</c:v>
                </c:pt>
              </c:strCache>
            </c:strRef>
          </c:cat>
          <c:val>
            <c:numRef>
              <c:f>Charts!$C$371:$G$371</c:f>
              <c:numCache>
                <c:formatCode>0.00%</c:formatCode>
                <c:ptCount val="5"/>
                <c:pt idx="0" formatCode="0%">
                  <c:v>0.23</c:v>
                </c:pt>
                <c:pt idx="1">
                  <c:v>0.44500000000000001</c:v>
                </c:pt>
                <c:pt idx="2" formatCode="0%">
                  <c:v>0.5</c:v>
                </c:pt>
                <c:pt idx="3" formatCode="0%">
                  <c:v>0.35294117647058826</c:v>
                </c:pt>
                <c:pt idx="4" formatCode="0%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9C-48B7-80F9-D6BA27A889F8}"/>
            </c:ext>
          </c:extLst>
        </c:ser>
        <c:ser>
          <c:idx val="1"/>
          <c:order val="1"/>
          <c:tx>
            <c:strRef>
              <c:f>Charts!$B$372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Charts!$C$370:$G$370</c:f>
              <c:strCache>
                <c:ptCount val="5"/>
                <c:pt idx="0">
                  <c:v>Africa &amp;
 Middle East</c:v>
                </c:pt>
                <c:pt idx="1">
                  <c:v>East &amp; 
Southeast Asia</c:v>
                </c:pt>
                <c:pt idx="2">
                  <c:v>Europe &amp; 
Eurasia</c:v>
                </c:pt>
                <c:pt idx="3">
                  <c:v>South 
Asia</c:v>
                </c:pt>
                <c:pt idx="4">
                  <c:v>The 
Americas</c:v>
                </c:pt>
              </c:strCache>
            </c:strRef>
          </c:cat>
          <c:val>
            <c:numRef>
              <c:f>Charts!$C$372:$G$372</c:f>
              <c:numCache>
                <c:formatCode>0.00%</c:formatCode>
                <c:ptCount val="5"/>
                <c:pt idx="0" formatCode="0%">
                  <c:v>0.59</c:v>
                </c:pt>
                <c:pt idx="1">
                  <c:v>0.44500000000000001</c:v>
                </c:pt>
                <c:pt idx="2" formatCode="0%">
                  <c:v>0.2857142857142857</c:v>
                </c:pt>
                <c:pt idx="3" formatCode="0%">
                  <c:v>0.29411764705882354</c:v>
                </c:pt>
                <c:pt idx="4" formatCode="0%">
                  <c:v>0.35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9C-48B7-80F9-D6BA27A889F8}"/>
            </c:ext>
          </c:extLst>
        </c:ser>
        <c:ser>
          <c:idx val="2"/>
          <c:order val="2"/>
          <c:tx>
            <c:strRef>
              <c:f>Charts!$B$373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Charts!$C$370:$G$370</c:f>
              <c:strCache>
                <c:ptCount val="5"/>
                <c:pt idx="0">
                  <c:v>Africa &amp;
 Middle East</c:v>
                </c:pt>
                <c:pt idx="1">
                  <c:v>East &amp; 
Southeast Asia</c:v>
                </c:pt>
                <c:pt idx="2">
                  <c:v>Europe &amp; 
Eurasia</c:v>
                </c:pt>
                <c:pt idx="3">
                  <c:v>South 
Asia</c:v>
                </c:pt>
                <c:pt idx="4">
                  <c:v>The 
Americas</c:v>
                </c:pt>
              </c:strCache>
            </c:strRef>
          </c:cat>
          <c:val>
            <c:numRef>
              <c:f>Charts!$C$373:$G$373</c:f>
              <c:numCache>
                <c:formatCode>0%</c:formatCode>
                <c:ptCount val="5"/>
                <c:pt idx="0">
                  <c:v>0.06</c:v>
                </c:pt>
                <c:pt idx="1">
                  <c:v>0.11</c:v>
                </c:pt>
                <c:pt idx="2">
                  <c:v>7.1428571428571425E-2</c:v>
                </c:pt>
                <c:pt idx="3">
                  <c:v>0.23529411764705882</c:v>
                </c:pt>
                <c:pt idx="4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C9C-48B7-80F9-D6BA27A889F8}"/>
            </c:ext>
          </c:extLst>
        </c:ser>
        <c:ser>
          <c:idx val="3"/>
          <c:order val="3"/>
          <c:tx>
            <c:strRef>
              <c:f>Charts!$B$374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Charts!$C$370:$G$370</c:f>
              <c:strCache>
                <c:ptCount val="5"/>
                <c:pt idx="0">
                  <c:v>Africa &amp;
 Middle East</c:v>
                </c:pt>
                <c:pt idx="1">
                  <c:v>East &amp; 
Southeast Asia</c:v>
                </c:pt>
                <c:pt idx="2">
                  <c:v>Europe &amp; 
Eurasia</c:v>
                </c:pt>
                <c:pt idx="3">
                  <c:v>South 
Asia</c:v>
                </c:pt>
                <c:pt idx="4">
                  <c:v>The 
Americas</c:v>
                </c:pt>
              </c:strCache>
            </c:strRef>
          </c:cat>
          <c:val>
            <c:numRef>
              <c:f>Charts!$C$374:$G$374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C9C-48B7-80F9-D6BA27A889F8}"/>
            </c:ext>
          </c:extLst>
        </c:ser>
        <c:ser>
          <c:idx val="4"/>
          <c:order val="4"/>
          <c:tx>
            <c:strRef>
              <c:f>Charts!$B$375</c:f>
              <c:strCache>
                <c:ptCount val="1"/>
                <c:pt idx="0">
                  <c:v>1 (No Improvement)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Charts!$C$370:$G$370</c:f>
              <c:strCache>
                <c:ptCount val="5"/>
                <c:pt idx="0">
                  <c:v>Africa &amp;
 Middle East</c:v>
                </c:pt>
                <c:pt idx="1">
                  <c:v>East &amp; 
Southeast Asia</c:v>
                </c:pt>
                <c:pt idx="2">
                  <c:v>Europe &amp; 
Eurasia</c:v>
                </c:pt>
                <c:pt idx="3">
                  <c:v>South 
Asia</c:v>
                </c:pt>
                <c:pt idx="4">
                  <c:v>The 
Americas</c:v>
                </c:pt>
              </c:strCache>
            </c:strRef>
          </c:cat>
          <c:val>
            <c:numRef>
              <c:f>Charts!$C$375:$G$375</c:f>
              <c:numCache>
                <c:formatCode>0%</c:formatCode>
                <c:ptCount val="5"/>
                <c:pt idx="0">
                  <c:v>0.12</c:v>
                </c:pt>
                <c:pt idx="1">
                  <c:v>0</c:v>
                </c:pt>
                <c:pt idx="2">
                  <c:v>0.14285714285714285</c:v>
                </c:pt>
                <c:pt idx="3">
                  <c:v>0.11764705882352941</c:v>
                </c:pt>
                <c:pt idx="4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C9C-48B7-80F9-D6BA27A889F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687177160"/>
        <c:axId val="687182736"/>
      </c:barChart>
      <c:catAx>
        <c:axId val="687177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182736"/>
        <c:crosses val="autoZero"/>
        <c:auto val="1"/>
        <c:lblAlgn val="ctr"/>
        <c:lblOffset val="100"/>
        <c:noMultiLvlLbl val="0"/>
      </c:catAx>
      <c:valAx>
        <c:axId val="687182736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687177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CHART 20: AREAS FOR IMPROVEMENT</a:t>
            </a:r>
            <a:endParaRPr lang="en-US" sz="16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Charts!$B$415</c:f>
              <c:strCache>
                <c:ptCount val="1"/>
                <c:pt idx="0">
                  <c:v>No need for improvement (38%)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Charts!$D$415</c:f>
              <c:numCache>
                <c:formatCode>0%</c:formatCode>
                <c:ptCount val="1"/>
                <c:pt idx="0">
                  <c:v>0.37662337662337664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C5-4AA5-B089-60BF4BA7B21D}"/>
            </c:ext>
          </c:extLst>
        </c:ser>
        <c:ser>
          <c:idx val="1"/>
          <c:order val="1"/>
          <c:tx>
            <c:strRef>
              <c:f>Charts!$B$416</c:f>
              <c:strCache>
                <c:ptCount val="1"/>
                <c:pt idx="0">
                  <c:v>More funding (10%)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Charts!$D$416</c:f>
              <c:numCache>
                <c:formatCode>0%</c:formatCode>
                <c:ptCount val="1"/>
                <c:pt idx="0">
                  <c:v>0.1038961038961039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C5-4AA5-B089-60BF4BA7B21D}"/>
            </c:ext>
          </c:extLst>
        </c:ser>
        <c:ser>
          <c:idx val="2"/>
          <c:order val="2"/>
          <c:tx>
            <c:strRef>
              <c:f>Charts!$B$417</c:f>
              <c:strCache>
                <c:ptCount val="1"/>
                <c:pt idx="0">
                  <c:v>Longer grant period (8%)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Charts!$D$417</c:f>
              <c:numCache>
                <c:formatCode>0%</c:formatCode>
                <c:ptCount val="1"/>
                <c:pt idx="0">
                  <c:v>7.792207792207792E-2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DC5-4AA5-B089-60BF4BA7B21D}"/>
            </c:ext>
          </c:extLst>
        </c:ser>
        <c:ser>
          <c:idx val="3"/>
          <c:order val="3"/>
          <c:tx>
            <c:strRef>
              <c:f>Charts!$B$418</c:f>
              <c:strCache>
                <c:ptCount val="1"/>
                <c:pt idx="0">
                  <c:v>More coaching (8%)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Charts!$D$418</c:f>
              <c:numCache>
                <c:formatCode>0%</c:formatCode>
                <c:ptCount val="1"/>
                <c:pt idx="0">
                  <c:v>7.792207792207792E-2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DC5-4AA5-B089-60BF4BA7B2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0752680"/>
        <c:axId val="350753008"/>
      </c:barChart>
      <c:catAx>
        <c:axId val="350752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753008"/>
        <c:crosses val="autoZero"/>
        <c:auto val="1"/>
        <c:lblAlgn val="ctr"/>
        <c:lblOffset val="100"/>
        <c:noMultiLvlLbl val="0"/>
      </c:catAx>
      <c:valAx>
        <c:axId val="35075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752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CHART 2: PARTICIPATION RATE IN EACH REGION</a:t>
            </a:r>
            <a:endParaRPr lang="en-US" sz="16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Charts!$B$20:$B$24</c:f>
              <c:strCache>
                <c:ptCount val="5"/>
                <c:pt idx="0">
                  <c:v>The Americas</c:v>
                </c:pt>
                <c:pt idx="1">
                  <c:v>Africa &amp; the Middle East </c:v>
                </c:pt>
                <c:pt idx="2">
                  <c:v>Europe &amp; Eurasia</c:v>
                </c:pt>
                <c:pt idx="3">
                  <c:v>South Asia</c:v>
                </c:pt>
                <c:pt idx="4">
                  <c:v>East &amp; Southeast Asia</c:v>
                </c:pt>
              </c:strCache>
            </c:strRef>
          </c:cat>
          <c:val>
            <c:numRef>
              <c:f>Charts!$E$20:$E$24</c:f>
              <c:numCache>
                <c:formatCode>0%</c:formatCode>
                <c:ptCount val="5"/>
                <c:pt idx="0">
                  <c:v>0.51282051282051277</c:v>
                </c:pt>
                <c:pt idx="1">
                  <c:v>0.51515151515151514</c:v>
                </c:pt>
                <c:pt idx="2">
                  <c:v>1</c:v>
                </c:pt>
                <c:pt idx="3">
                  <c:v>0.53125</c:v>
                </c:pt>
                <c:pt idx="4">
                  <c:v>0.5625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DB-4C45-AB0A-CA4777FD80E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30055312"/>
        <c:axId val="330047768"/>
      </c:barChart>
      <c:catAx>
        <c:axId val="330055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047768"/>
        <c:crosses val="autoZero"/>
        <c:auto val="1"/>
        <c:lblAlgn val="ctr"/>
        <c:lblOffset val="100"/>
        <c:noMultiLvlLbl val="0"/>
      </c:catAx>
      <c:valAx>
        <c:axId val="330047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055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CHART 4.1: PRIMARY AREAS OF AWARD INVESTMENT</a:t>
            </a:r>
            <a:endParaRPr lang="en-US" sz="16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Charts!$B$49</c:f>
              <c:strCache>
                <c:ptCount val="1"/>
                <c:pt idx="0">
                  <c:v>Fundraising and Income generating activity (25%)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Charts!$D$49</c:f>
              <c:numCache>
                <c:formatCode>0%</c:formatCode>
                <c:ptCount val="1"/>
                <c:pt idx="0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FE-49E6-9EA1-74F431CB0DB2}"/>
            </c:ext>
          </c:extLst>
        </c:ser>
        <c:ser>
          <c:idx val="1"/>
          <c:order val="1"/>
          <c:tx>
            <c:strRef>
              <c:f>Charts!$B$50</c:f>
              <c:strCache>
                <c:ptCount val="1"/>
                <c:pt idx="0">
                  <c:v>Developing the internal capacities (25%)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Charts!$D$50</c:f>
              <c:numCache>
                <c:formatCode>0%</c:formatCode>
                <c:ptCount val="1"/>
                <c:pt idx="0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FE-49E6-9EA1-74F431CB0DB2}"/>
            </c:ext>
          </c:extLst>
        </c:ser>
        <c:ser>
          <c:idx val="2"/>
          <c:order val="2"/>
          <c:tx>
            <c:strRef>
              <c:f>Charts!$B$51</c:f>
              <c:strCache>
                <c:ptCount val="1"/>
                <c:pt idx="0">
                  <c:v>Project implementation (22%)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Charts!$D$51</c:f>
              <c:numCache>
                <c:formatCode>0%</c:formatCode>
                <c:ptCount val="1"/>
                <c:pt idx="0">
                  <c:v>0.22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FE-49E6-9EA1-74F431CB0DB2}"/>
            </c:ext>
          </c:extLst>
        </c:ser>
        <c:ser>
          <c:idx val="3"/>
          <c:order val="3"/>
          <c:tx>
            <c:strRef>
              <c:f>Charts!$B$52</c:f>
              <c:strCache>
                <c:ptCount val="1"/>
                <c:pt idx="0">
                  <c:v>Acquiring or constructing office premises (14%)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Charts!$D$52</c:f>
              <c:numCache>
                <c:formatCode>0%</c:formatCode>
                <c:ptCount val="1"/>
                <c:pt idx="0">
                  <c:v>0.14000000000000001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CFE-49E6-9EA1-74F431CB0DB2}"/>
            </c:ext>
          </c:extLst>
        </c:ser>
        <c:ser>
          <c:idx val="4"/>
          <c:order val="4"/>
          <c:tx>
            <c:strRef>
              <c:f>Charts!$B$53</c:f>
              <c:strCache>
                <c:ptCount val="1"/>
                <c:pt idx="0">
                  <c:v>Reserve fund (14%)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Charts!$D$53</c:f>
              <c:numCache>
                <c:formatCode>0%</c:formatCode>
                <c:ptCount val="1"/>
                <c:pt idx="0">
                  <c:v>0.14000000000000001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CFE-49E6-9EA1-74F431CB0DB2}"/>
            </c:ext>
          </c:extLst>
        </c:ser>
        <c:ser>
          <c:idx val="5"/>
          <c:order val="5"/>
          <c:tx>
            <c:strRef>
              <c:f>Charts!$B$54</c:f>
              <c:strCache>
                <c:ptCount val="1"/>
                <c:pt idx="0">
                  <c:v>Staff costs (12%)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Charts!$D$54</c:f>
              <c:numCache>
                <c:formatCode>0%</c:formatCode>
                <c:ptCount val="1"/>
                <c:pt idx="0">
                  <c:v>0.12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CFE-49E6-9EA1-74F431CB0D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6716848"/>
        <c:axId val="336718160"/>
      </c:barChart>
      <c:catAx>
        <c:axId val="33671684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36718160"/>
        <c:crosses val="autoZero"/>
        <c:auto val="1"/>
        <c:lblAlgn val="ctr"/>
        <c:lblOffset val="100"/>
        <c:noMultiLvlLbl val="0"/>
      </c:catAx>
      <c:valAx>
        <c:axId val="33671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716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9545056867891502E-2"/>
          <c:y val="0.52430227471566049"/>
          <c:w val="0.76202077865266826"/>
          <c:h val="0.447919947506561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CHART 4.2: ADDITIONAL AREAS OF AWARD INVESTMENT</a:t>
            </a:r>
            <a:endParaRPr lang="en-US" sz="16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4456036745406818E-2"/>
          <c:y val="0.24770851560221638"/>
          <c:w val="0.88498840769903764"/>
          <c:h val="0.174741907261592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Charts!$B$55</c:f>
              <c:strCache>
                <c:ptCount val="1"/>
                <c:pt idx="0">
                  <c:v>Developing the capacities its constituency (9%)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Charts!$D$55</c:f>
              <c:numCache>
                <c:formatCode>0%</c:formatCode>
                <c:ptCount val="1"/>
                <c:pt idx="0">
                  <c:v>0.09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E3-407B-B4DC-505A4E69ADCF}"/>
            </c:ext>
          </c:extLst>
        </c:ser>
        <c:ser>
          <c:idx val="1"/>
          <c:order val="1"/>
          <c:tx>
            <c:strRef>
              <c:f>Charts!$B$56</c:f>
              <c:strCache>
                <c:ptCount val="1"/>
                <c:pt idx="0">
                  <c:v>Communications and visual materials (8%)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Charts!$D$56</c:f>
              <c:numCache>
                <c:formatCode>0%</c:formatCode>
                <c:ptCount val="1"/>
                <c:pt idx="0">
                  <c:v>0.08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E3-407B-B4DC-505A4E69ADCF}"/>
            </c:ext>
          </c:extLst>
        </c:ser>
        <c:ser>
          <c:idx val="2"/>
          <c:order val="2"/>
          <c:tx>
            <c:strRef>
              <c:f>Charts!$B$57</c:f>
              <c:strCache>
                <c:ptCount val="1"/>
                <c:pt idx="0">
                  <c:v>Technical and other equipment (8%)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Charts!$D$57</c:f>
              <c:numCache>
                <c:formatCode>0%</c:formatCode>
                <c:ptCount val="1"/>
                <c:pt idx="0">
                  <c:v>0.08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E3-407B-B4DC-505A4E69ADCF}"/>
            </c:ext>
          </c:extLst>
        </c:ser>
        <c:ser>
          <c:idx val="3"/>
          <c:order val="3"/>
          <c:tx>
            <c:strRef>
              <c:f>Charts!$B$58</c:f>
              <c:strCache>
                <c:ptCount val="1"/>
                <c:pt idx="0">
                  <c:v>Strategic planning (6%)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Charts!$D$58</c:f>
              <c:numCache>
                <c:formatCode>0%</c:formatCode>
                <c:ptCount val="1"/>
                <c:pt idx="0">
                  <c:v>0.06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9E3-407B-B4DC-505A4E69ADCF}"/>
            </c:ext>
          </c:extLst>
        </c:ser>
        <c:ser>
          <c:idx val="4"/>
          <c:order val="4"/>
          <c:tx>
            <c:strRef>
              <c:f>Charts!$B$59</c:f>
              <c:strCache>
                <c:ptCount val="1"/>
                <c:pt idx="0">
                  <c:v>Monitoring &amp; Evaluation (4%)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Charts!$D$59</c:f>
              <c:numCache>
                <c:formatCode>0%</c:formatCode>
                <c:ptCount val="1"/>
                <c:pt idx="0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9E3-407B-B4DC-505A4E69ADCF}"/>
            </c:ext>
          </c:extLst>
        </c:ser>
        <c:ser>
          <c:idx val="5"/>
          <c:order val="5"/>
          <c:tx>
            <c:strRef>
              <c:f>Charts!$B$60</c:f>
              <c:strCache>
                <c:ptCount val="1"/>
                <c:pt idx="0">
                  <c:v>Audit (3%)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Charts!$D$60</c:f>
              <c:numCache>
                <c:formatCode>0%</c:formatCode>
                <c:ptCount val="1"/>
                <c:pt idx="0">
                  <c:v>0.03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9E3-407B-B4DC-505A4E69ADCF}"/>
            </c:ext>
          </c:extLst>
        </c:ser>
        <c:ser>
          <c:idx val="6"/>
          <c:order val="6"/>
          <c:tx>
            <c:strRef>
              <c:f>Charts!$B$61</c:f>
              <c:strCache>
                <c:ptCount val="1"/>
                <c:pt idx="0">
                  <c:v>Covering the gaps (3%)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Charts!$D$61</c:f>
              <c:numCache>
                <c:formatCode>0%</c:formatCode>
                <c:ptCount val="1"/>
                <c:pt idx="0">
                  <c:v>0.03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9E3-407B-B4DC-505A4E69ADCF}"/>
            </c:ext>
          </c:extLst>
        </c:ser>
        <c:ser>
          <c:idx val="7"/>
          <c:order val="7"/>
          <c:tx>
            <c:strRef>
              <c:f>Charts!$B$62</c:f>
              <c:strCache>
                <c:ptCount val="1"/>
                <c:pt idx="0">
                  <c:v> Establishment of a new center (3%)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Charts!$D$62</c:f>
              <c:numCache>
                <c:formatCode>0%</c:formatCode>
                <c:ptCount val="1"/>
                <c:pt idx="0">
                  <c:v>0.03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9E3-407B-B4DC-505A4E69ADCF}"/>
            </c:ext>
          </c:extLst>
        </c:ser>
        <c:ser>
          <c:idx val="8"/>
          <c:order val="8"/>
          <c:tx>
            <c:strRef>
              <c:f>Charts!$B$63</c:f>
              <c:strCache>
                <c:ptCount val="1"/>
                <c:pt idx="0">
                  <c:v>Operations (3%)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Charts!$D$63</c:f>
              <c:numCache>
                <c:formatCode>0%</c:formatCode>
                <c:ptCount val="1"/>
                <c:pt idx="0">
                  <c:v>0.03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9E3-407B-B4DC-505A4E69ADCF}"/>
            </c:ext>
          </c:extLst>
        </c:ser>
        <c:ser>
          <c:idx val="9"/>
          <c:order val="9"/>
          <c:tx>
            <c:strRef>
              <c:f>Charts!$B$64</c:f>
              <c:strCache>
                <c:ptCount val="1"/>
                <c:pt idx="0">
                  <c:v>Data Collection (1%)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Charts!$D$64</c:f>
              <c:numCache>
                <c:formatCode>0%</c:formatCode>
                <c:ptCount val="1"/>
                <c:pt idx="0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9E3-407B-B4DC-505A4E69ADCF}"/>
            </c:ext>
          </c:extLst>
        </c:ser>
        <c:ser>
          <c:idx val="10"/>
          <c:order val="10"/>
          <c:tx>
            <c:strRef>
              <c:f>Charts!$B$65</c:f>
              <c:strCache>
                <c:ptCount val="1"/>
                <c:pt idx="0">
                  <c:v>Research (1%)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Charts!$D$65</c:f>
              <c:numCache>
                <c:formatCode>0%</c:formatCode>
                <c:ptCount val="1"/>
                <c:pt idx="0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9E3-407B-B4DC-505A4E69ADCF}"/>
            </c:ext>
          </c:extLst>
        </c:ser>
        <c:ser>
          <c:idx val="11"/>
          <c:order val="11"/>
          <c:tx>
            <c:strRef>
              <c:f>Charts!$B$66</c:f>
              <c:strCache>
                <c:ptCount val="1"/>
                <c:pt idx="0">
                  <c:v>Well-being of the staff (1%)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Charts!$D$66</c:f>
              <c:numCache>
                <c:formatCode>0%</c:formatCode>
                <c:ptCount val="1"/>
                <c:pt idx="0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9E3-407B-B4DC-505A4E69AD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0481816"/>
        <c:axId val="380474272"/>
      </c:barChart>
      <c:catAx>
        <c:axId val="3804818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80474272"/>
        <c:crosses val="autoZero"/>
        <c:auto val="1"/>
        <c:lblAlgn val="ctr"/>
        <c:lblOffset val="100"/>
        <c:noMultiLvlLbl val="0"/>
      </c:catAx>
      <c:valAx>
        <c:axId val="38047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481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45485783027121618"/>
          <c:w val="0.99803499562554676"/>
          <c:h val="0.545142169728783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CHART 5: PRIMARY AREAS OF INVESTMENT IF GIVEN ANOTHER OPPORTUNITY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12269473684210526"/>
          <c:y val="1.143401448248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Charts!$B$81</c:f>
              <c:strCache>
                <c:ptCount val="1"/>
                <c:pt idx="0">
                  <c:v>Fundraising and Income generating activity (30%)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Charts!$D$81</c:f>
              <c:numCache>
                <c:formatCode>0.00%</c:formatCode>
                <c:ptCount val="1"/>
                <c:pt idx="0">
                  <c:v>0.29870129870129869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57-4DF6-8060-C8AA9F829F02}"/>
            </c:ext>
          </c:extLst>
        </c:ser>
        <c:ser>
          <c:idx val="1"/>
          <c:order val="1"/>
          <c:tx>
            <c:strRef>
              <c:f>Charts!$B$82</c:f>
              <c:strCache>
                <c:ptCount val="1"/>
                <c:pt idx="0">
                  <c:v>Project implementation (19%)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Charts!$D$82</c:f>
              <c:numCache>
                <c:formatCode>0.00%</c:formatCode>
                <c:ptCount val="1"/>
                <c:pt idx="0">
                  <c:v>0.19480519480519481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57-4DF6-8060-C8AA9F829F02}"/>
            </c:ext>
          </c:extLst>
        </c:ser>
        <c:ser>
          <c:idx val="2"/>
          <c:order val="2"/>
          <c:tx>
            <c:strRef>
              <c:f>Charts!$B$83</c:f>
              <c:strCache>
                <c:ptCount val="1"/>
                <c:pt idx="0">
                  <c:v>Developing the internal capacities (10%)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Charts!$D$83</c:f>
              <c:numCache>
                <c:formatCode>0.00%</c:formatCode>
                <c:ptCount val="1"/>
                <c:pt idx="0">
                  <c:v>0.1038961038961039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957-4DF6-8060-C8AA9F829F02}"/>
            </c:ext>
          </c:extLst>
        </c:ser>
        <c:ser>
          <c:idx val="3"/>
          <c:order val="3"/>
          <c:tx>
            <c:strRef>
              <c:f>Charts!$B$84</c:f>
              <c:strCache>
                <c:ptCount val="1"/>
                <c:pt idx="0">
                  <c:v>Opening a new center/branch of the organization (10%)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Charts!$D$84</c:f>
              <c:numCache>
                <c:formatCode>0.00%</c:formatCode>
                <c:ptCount val="1"/>
                <c:pt idx="0">
                  <c:v>0.1038961038961039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957-4DF6-8060-C8AA9F829F02}"/>
            </c:ext>
          </c:extLst>
        </c:ser>
        <c:ser>
          <c:idx val="4"/>
          <c:order val="4"/>
          <c:tx>
            <c:strRef>
              <c:f>Charts!$B$85</c:f>
              <c:strCache>
                <c:ptCount val="1"/>
                <c:pt idx="0">
                  <c:v>Office rent (10%)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Charts!$D$85</c:f>
              <c:numCache>
                <c:formatCode>0.00%</c:formatCode>
                <c:ptCount val="1"/>
                <c:pt idx="0">
                  <c:v>0.1038961038961039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957-4DF6-8060-C8AA9F829F02}"/>
            </c:ext>
          </c:extLst>
        </c:ser>
        <c:ser>
          <c:idx val="5"/>
          <c:order val="5"/>
          <c:tx>
            <c:strRef>
              <c:f>Charts!$B$86</c:f>
              <c:strCache>
                <c:ptCount val="1"/>
                <c:pt idx="0">
                  <c:v>Reserve fund (9%)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Charts!$D$86</c:f>
              <c:numCache>
                <c:formatCode>0.00%</c:formatCode>
                <c:ptCount val="1"/>
                <c:pt idx="0">
                  <c:v>9.0909090909090912E-2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957-4DF6-8060-C8AA9F829F02}"/>
            </c:ext>
          </c:extLst>
        </c:ser>
        <c:ser>
          <c:idx val="6"/>
          <c:order val="6"/>
          <c:tx>
            <c:strRef>
              <c:f>Charts!$B$87</c:f>
              <c:strCache>
                <c:ptCount val="1"/>
                <c:pt idx="0">
                  <c:v>Staff costs (8%)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Charts!$D$87</c:f>
              <c:numCache>
                <c:formatCode>0.00%</c:formatCode>
                <c:ptCount val="1"/>
                <c:pt idx="0">
                  <c:v>7.792207792207792E-2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957-4DF6-8060-C8AA9F829F02}"/>
            </c:ext>
          </c:extLst>
        </c:ser>
        <c:ser>
          <c:idx val="7"/>
          <c:order val="7"/>
          <c:tx>
            <c:strRef>
              <c:f>Charts!$B$88</c:f>
              <c:strCache>
                <c:ptCount val="1"/>
                <c:pt idx="0">
                  <c:v>Monitoring &amp; Evaluation (8%)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Charts!$D$88</c:f>
              <c:numCache>
                <c:formatCode>0.00%</c:formatCode>
                <c:ptCount val="1"/>
                <c:pt idx="0">
                  <c:v>7.792207792207792E-2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957-4DF6-8060-C8AA9F829F02}"/>
            </c:ext>
          </c:extLst>
        </c:ser>
        <c:ser>
          <c:idx val="8"/>
          <c:order val="8"/>
          <c:tx>
            <c:strRef>
              <c:f>Charts!$B$89</c:f>
              <c:strCache>
                <c:ptCount val="1"/>
                <c:pt idx="0">
                  <c:v>Vehicle (5%)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Charts!$D$89</c:f>
              <c:numCache>
                <c:formatCode>0.00%</c:formatCode>
                <c:ptCount val="1"/>
                <c:pt idx="0">
                  <c:v>5.1948051948051951E-2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957-4DF6-8060-C8AA9F829F02}"/>
            </c:ext>
          </c:extLst>
        </c:ser>
        <c:ser>
          <c:idx val="9"/>
          <c:order val="9"/>
          <c:tx>
            <c:strRef>
              <c:f>Charts!$B$90</c:f>
              <c:strCache>
                <c:ptCount val="1"/>
                <c:pt idx="0">
                  <c:v>Strategic planning (4%)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Charts!$D$90</c:f>
              <c:numCache>
                <c:formatCode>0.00%</c:formatCode>
                <c:ptCount val="1"/>
                <c:pt idx="0">
                  <c:v>3.896103896103896E-2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957-4DF6-8060-C8AA9F829F02}"/>
            </c:ext>
          </c:extLst>
        </c:ser>
        <c:ser>
          <c:idx val="10"/>
          <c:order val="10"/>
          <c:tx>
            <c:strRef>
              <c:f>Charts!$B$91</c:f>
              <c:strCache>
                <c:ptCount val="1"/>
                <c:pt idx="0">
                  <c:v>Communication &amp; Networking (4%)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Charts!$D$91</c:f>
              <c:numCache>
                <c:formatCode>0.00%</c:formatCode>
                <c:ptCount val="1"/>
                <c:pt idx="0">
                  <c:v>3.896103896103896E-2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957-4DF6-8060-C8AA9F829F02}"/>
            </c:ext>
          </c:extLst>
        </c:ser>
        <c:ser>
          <c:idx val="11"/>
          <c:order val="11"/>
          <c:tx>
            <c:strRef>
              <c:f>Charts!$B$92</c:f>
              <c:strCache>
                <c:ptCount val="1"/>
                <c:pt idx="0">
                  <c:v>Developing the capacities its constituency (4%)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Charts!$D$92</c:f>
              <c:numCache>
                <c:formatCode>0.00%</c:formatCode>
                <c:ptCount val="1"/>
                <c:pt idx="0">
                  <c:v>3.896103896103896E-2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957-4DF6-8060-C8AA9F829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7545840"/>
        <c:axId val="507548136"/>
      </c:barChart>
      <c:catAx>
        <c:axId val="50754584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07548136"/>
        <c:crosses val="autoZero"/>
        <c:auto val="1"/>
        <c:lblAlgn val="ctr"/>
        <c:lblOffset val="100"/>
        <c:noMultiLvlLbl val="0"/>
      </c:catAx>
      <c:valAx>
        <c:axId val="507548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545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Charts!$B$119</c:f>
              <c:strCache>
                <c:ptCount val="1"/>
                <c:pt idx="0">
                  <c:v>Fundraising and Income generating activity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Charts!$C$118:$D$118</c:f>
              <c:strCache>
                <c:ptCount val="2"/>
                <c:pt idx="0">
                  <c:v>Used</c:v>
                </c:pt>
                <c:pt idx="1">
                  <c:v>Would be
 used </c:v>
                </c:pt>
              </c:strCache>
            </c:strRef>
          </c:cat>
          <c:val>
            <c:numRef>
              <c:f>Charts!$C$119:$D$119</c:f>
              <c:numCache>
                <c:formatCode>0%</c:formatCode>
                <c:ptCount val="2"/>
                <c:pt idx="0">
                  <c:v>0.25</c:v>
                </c:pt>
                <c:pt idx="1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2B-4F80-9316-FF0DC1855D82}"/>
            </c:ext>
          </c:extLst>
        </c:ser>
        <c:ser>
          <c:idx val="1"/>
          <c:order val="1"/>
          <c:tx>
            <c:strRef>
              <c:f>Charts!$B$120</c:f>
              <c:strCache>
                <c:ptCount val="1"/>
                <c:pt idx="0">
                  <c:v>Developing the internal capacities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Charts!$C$118:$D$118</c:f>
              <c:strCache>
                <c:ptCount val="2"/>
                <c:pt idx="0">
                  <c:v>Used</c:v>
                </c:pt>
                <c:pt idx="1">
                  <c:v>Would be
 used </c:v>
                </c:pt>
              </c:strCache>
            </c:strRef>
          </c:cat>
          <c:val>
            <c:numRef>
              <c:f>Charts!$C$120:$D$120</c:f>
              <c:numCache>
                <c:formatCode>0%</c:formatCode>
                <c:ptCount val="2"/>
                <c:pt idx="0">
                  <c:v>0.25</c:v>
                </c:pt>
                <c:pt idx="1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2B-4F80-9316-FF0DC1855D82}"/>
            </c:ext>
          </c:extLst>
        </c:ser>
        <c:ser>
          <c:idx val="2"/>
          <c:order val="2"/>
          <c:tx>
            <c:strRef>
              <c:f>Charts!$B$121</c:f>
              <c:strCache>
                <c:ptCount val="1"/>
                <c:pt idx="0">
                  <c:v>Project implementation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Charts!$C$118:$D$118</c:f>
              <c:strCache>
                <c:ptCount val="2"/>
                <c:pt idx="0">
                  <c:v>Used</c:v>
                </c:pt>
                <c:pt idx="1">
                  <c:v>Would be
 used </c:v>
                </c:pt>
              </c:strCache>
            </c:strRef>
          </c:cat>
          <c:val>
            <c:numRef>
              <c:f>Charts!$C$121:$D$121</c:f>
              <c:numCache>
                <c:formatCode>0%</c:formatCode>
                <c:ptCount val="2"/>
                <c:pt idx="0">
                  <c:v>0.22</c:v>
                </c:pt>
                <c:pt idx="1">
                  <c:v>0.19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72B-4F80-9316-FF0DC1855D82}"/>
            </c:ext>
          </c:extLst>
        </c:ser>
        <c:ser>
          <c:idx val="3"/>
          <c:order val="3"/>
          <c:tx>
            <c:strRef>
              <c:f>Charts!$B$122</c:f>
              <c:strCache>
                <c:ptCount val="1"/>
                <c:pt idx="0">
                  <c:v>Acquiring or constructing office premises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Charts!$C$118:$D$118</c:f>
              <c:strCache>
                <c:ptCount val="2"/>
                <c:pt idx="0">
                  <c:v>Used</c:v>
                </c:pt>
                <c:pt idx="1">
                  <c:v>Would be
 used </c:v>
                </c:pt>
              </c:strCache>
            </c:strRef>
          </c:cat>
          <c:val>
            <c:numRef>
              <c:f>Charts!$C$122:$D$122</c:f>
              <c:numCache>
                <c:formatCode>0%</c:formatCode>
                <c:ptCount val="2"/>
                <c:pt idx="0">
                  <c:v>0.14000000000000001</c:v>
                </c:pt>
                <c:pt idx="1">
                  <c:v>0.09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72B-4F80-9316-FF0DC1855D82}"/>
            </c:ext>
          </c:extLst>
        </c:ser>
        <c:ser>
          <c:idx val="4"/>
          <c:order val="4"/>
          <c:tx>
            <c:strRef>
              <c:f>Charts!$B$123</c:f>
              <c:strCache>
                <c:ptCount val="1"/>
                <c:pt idx="0">
                  <c:v>Reserve fund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Charts!$C$118:$D$118</c:f>
              <c:strCache>
                <c:ptCount val="2"/>
                <c:pt idx="0">
                  <c:v>Used</c:v>
                </c:pt>
                <c:pt idx="1">
                  <c:v>Would be
 used </c:v>
                </c:pt>
              </c:strCache>
            </c:strRef>
          </c:cat>
          <c:val>
            <c:numRef>
              <c:f>Charts!$C$123:$D$123</c:f>
              <c:numCache>
                <c:formatCode>0%</c:formatCode>
                <c:ptCount val="2"/>
                <c:pt idx="0">
                  <c:v>0.14000000000000001</c:v>
                </c:pt>
                <c:pt idx="1">
                  <c:v>0.09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72B-4F80-9316-FF0DC1855D82}"/>
            </c:ext>
          </c:extLst>
        </c:ser>
        <c:ser>
          <c:idx val="5"/>
          <c:order val="5"/>
          <c:tx>
            <c:strRef>
              <c:f>Charts!$B$124</c:f>
              <c:strCache>
                <c:ptCount val="1"/>
                <c:pt idx="0">
                  <c:v>Staff costs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Charts!$C$118:$D$118</c:f>
              <c:strCache>
                <c:ptCount val="2"/>
                <c:pt idx="0">
                  <c:v>Used</c:v>
                </c:pt>
                <c:pt idx="1">
                  <c:v>Would be
 used </c:v>
                </c:pt>
              </c:strCache>
            </c:strRef>
          </c:cat>
          <c:val>
            <c:numRef>
              <c:f>Charts!$C$124:$D$124</c:f>
              <c:numCache>
                <c:formatCode>0%</c:formatCode>
                <c:ptCount val="2"/>
                <c:pt idx="0">
                  <c:v>0.12</c:v>
                </c:pt>
                <c:pt idx="1">
                  <c:v>0.08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72B-4F80-9316-FF0DC1855D82}"/>
            </c:ext>
          </c:extLst>
        </c:ser>
        <c:ser>
          <c:idx val="6"/>
          <c:order val="6"/>
          <c:tx>
            <c:strRef>
              <c:f>Charts!$B$125</c:f>
              <c:strCache>
                <c:ptCount val="1"/>
                <c:pt idx="0">
                  <c:v>Monitoring &amp; Evaluation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Charts!$C$118:$D$118</c:f>
              <c:strCache>
                <c:ptCount val="2"/>
                <c:pt idx="0">
                  <c:v>Used</c:v>
                </c:pt>
                <c:pt idx="1">
                  <c:v>Would be
 used </c:v>
                </c:pt>
              </c:strCache>
            </c:strRef>
          </c:cat>
          <c:val>
            <c:numRef>
              <c:f>Charts!$C$125:$D$125</c:f>
              <c:numCache>
                <c:formatCode>0%</c:formatCode>
                <c:ptCount val="2"/>
                <c:pt idx="0">
                  <c:v>0.04</c:v>
                </c:pt>
                <c:pt idx="1">
                  <c:v>0.08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72B-4F80-9316-FF0DC1855D8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507564864"/>
        <c:axId val="507562568"/>
      </c:barChart>
      <c:catAx>
        <c:axId val="507564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562568"/>
        <c:crosses val="autoZero"/>
        <c:auto val="1"/>
        <c:lblAlgn val="ctr"/>
        <c:lblOffset val="100"/>
        <c:noMultiLvlLbl val="0"/>
      </c:catAx>
      <c:valAx>
        <c:axId val="507562568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50756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2.6052274715660545E-2"/>
          <c:y val="0.25654854468169097"/>
          <c:w val="0.94789545056867897"/>
          <c:h val="0.242709732903798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CHART 7: IMPACT OF THE SUSTAINABILITY AWARD</a:t>
            </a:r>
            <a:endParaRPr lang="en-US" sz="2000">
              <a:effectLst/>
            </a:endParaRPr>
          </a:p>
        </c:rich>
      </c:tx>
      <c:layout>
        <c:manualLayout>
          <c:xMode val="edge"/>
          <c:yMode val="edge"/>
          <c:x val="0.15723600174978128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913-474D-8B9C-21D9EFFF3A6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913-474D-8B9C-21D9EFFF3A6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E913-474D-8B9C-21D9EFFF3A6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E913-474D-8B9C-21D9EFFF3A6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E913-474D-8B9C-21D9EFFF3A6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Charts!$B$139:$B$143</c:f>
              <c:strCache>
                <c:ptCount val="5"/>
                <c:pt idx="0">
                  <c:v>Extremely helpful</c:v>
                </c:pt>
                <c:pt idx="1">
                  <c:v>Very helpful</c:v>
                </c:pt>
                <c:pt idx="2">
                  <c:v>Somewhat helpful</c:v>
                </c:pt>
                <c:pt idx="3">
                  <c:v>Not so helpful</c:v>
                </c:pt>
                <c:pt idx="4">
                  <c:v>Not at all helpful</c:v>
                </c:pt>
              </c:strCache>
            </c:strRef>
          </c:cat>
          <c:val>
            <c:numRef>
              <c:f>Charts!$C$139:$C$143</c:f>
              <c:numCache>
                <c:formatCode>0%</c:formatCode>
                <c:ptCount val="5"/>
                <c:pt idx="0">
                  <c:v>0.61</c:v>
                </c:pt>
                <c:pt idx="1">
                  <c:v>0.37</c:v>
                </c:pt>
                <c:pt idx="2">
                  <c:v>0.01</c:v>
                </c:pt>
                <c:pt idx="3">
                  <c:v>0.01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913-474D-8B9C-21D9EFFF3A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2888013998250203E-2"/>
          <c:y val="0.83680446194225722"/>
          <c:w val="0.79589041994750653"/>
          <c:h val="0.13541776027996499"/>
        </c:manualLayout>
      </c:layout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Impact of the Sustainability Award </a:t>
            </a:r>
          </a:p>
          <a:p>
            <a:pPr>
              <a:defRPr/>
            </a:pPr>
            <a:r>
              <a:rPr lang="en-US" sz="1800" b="1" i="0" baseline="0">
                <a:effectLst/>
              </a:rPr>
              <a:t>disaggregated between regions (not used)   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Charts!$C$167</c:f>
              <c:strCache>
                <c:ptCount val="1"/>
                <c:pt idx="0">
                  <c:v>Africa &amp;
 Middle East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Charts!$B$168:$B$172</c:f>
              <c:strCache>
                <c:ptCount val="5"/>
                <c:pt idx="0">
                  <c:v>Extremely helpful</c:v>
                </c:pt>
                <c:pt idx="1">
                  <c:v>Very helpful</c:v>
                </c:pt>
                <c:pt idx="2">
                  <c:v>Somewhat helpful</c:v>
                </c:pt>
                <c:pt idx="3">
                  <c:v>Not so helpful</c:v>
                </c:pt>
                <c:pt idx="4">
                  <c:v>Not at all helpful</c:v>
                </c:pt>
              </c:strCache>
            </c:strRef>
          </c:cat>
          <c:val>
            <c:numRef>
              <c:f>Charts!$C$168:$C$172</c:f>
              <c:numCache>
                <c:formatCode>General</c:formatCode>
                <c:ptCount val="5"/>
                <c:pt idx="0">
                  <c:v>12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4B-43AF-9FC6-6975BAE32FB3}"/>
            </c:ext>
          </c:extLst>
        </c:ser>
        <c:ser>
          <c:idx val="1"/>
          <c:order val="1"/>
          <c:tx>
            <c:strRef>
              <c:f>Charts!$D$167</c:f>
              <c:strCache>
                <c:ptCount val="1"/>
                <c:pt idx="0">
                  <c:v>East &amp; 
Southeast Asia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Charts!$B$168:$B$172</c:f>
              <c:strCache>
                <c:ptCount val="5"/>
                <c:pt idx="0">
                  <c:v>Extremely helpful</c:v>
                </c:pt>
                <c:pt idx="1">
                  <c:v>Very helpful</c:v>
                </c:pt>
                <c:pt idx="2">
                  <c:v>Somewhat helpful</c:v>
                </c:pt>
                <c:pt idx="3">
                  <c:v>Not so helpful</c:v>
                </c:pt>
                <c:pt idx="4">
                  <c:v>Not at all helpful</c:v>
                </c:pt>
              </c:strCache>
            </c:strRef>
          </c:cat>
          <c:val>
            <c:numRef>
              <c:f>Charts!$D$168:$D$172</c:f>
              <c:numCache>
                <c:formatCode>General</c:formatCode>
                <c:ptCount val="5"/>
                <c:pt idx="0">
                  <c:v>4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4B-43AF-9FC6-6975BAE32FB3}"/>
            </c:ext>
          </c:extLst>
        </c:ser>
        <c:ser>
          <c:idx val="2"/>
          <c:order val="2"/>
          <c:tx>
            <c:strRef>
              <c:f>Charts!$E$167</c:f>
              <c:strCache>
                <c:ptCount val="1"/>
                <c:pt idx="0">
                  <c:v>Europe &amp; 
Eurasia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Charts!$B$168:$B$172</c:f>
              <c:strCache>
                <c:ptCount val="5"/>
                <c:pt idx="0">
                  <c:v>Extremely helpful</c:v>
                </c:pt>
                <c:pt idx="1">
                  <c:v>Very helpful</c:v>
                </c:pt>
                <c:pt idx="2">
                  <c:v>Somewhat helpful</c:v>
                </c:pt>
                <c:pt idx="3">
                  <c:v>Not so helpful</c:v>
                </c:pt>
                <c:pt idx="4">
                  <c:v>Not at all helpful</c:v>
                </c:pt>
              </c:strCache>
            </c:strRef>
          </c:cat>
          <c:val>
            <c:numRef>
              <c:f>Charts!$E$168:$E$172</c:f>
              <c:numCache>
                <c:formatCode>General</c:formatCode>
                <c:ptCount val="5"/>
                <c:pt idx="0">
                  <c:v>9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4B-43AF-9FC6-6975BAE32FB3}"/>
            </c:ext>
          </c:extLst>
        </c:ser>
        <c:ser>
          <c:idx val="3"/>
          <c:order val="3"/>
          <c:tx>
            <c:strRef>
              <c:f>Charts!$F$167</c:f>
              <c:strCache>
                <c:ptCount val="1"/>
                <c:pt idx="0">
                  <c:v>South 
Asia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Charts!$B$168:$B$172</c:f>
              <c:strCache>
                <c:ptCount val="5"/>
                <c:pt idx="0">
                  <c:v>Extremely helpful</c:v>
                </c:pt>
                <c:pt idx="1">
                  <c:v>Very helpful</c:v>
                </c:pt>
                <c:pt idx="2">
                  <c:v>Somewhat helpful</c:v>
                </c:pt>
                <c:pt idx="3">
                  <c:v>Not so helpful</c:v>
                </c:pt>
                <c:pt idx="4">
                  <c:v>Not at all helpful</c:v>
                </c:pt>
              </c:strCache>
            </c:strRef>
          </c:cat>
          <c:val>
            <c:numRef>
              <c:f>Charts!$F$168:$F$172</c:f>
              <c:numCache>
                <c:formatCode>General</c:formatCode>
                <c:ptCount val="5"/>
                <c:pt idx="0">
                  <c:v>12</c:v>
                </c:pt>
                <c:pt idx="1">
                  <c:v>4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84B-43AF-9FC6-6975BAE32FB3}"/>
            </c:ext>
          </c:extLst>
        </c:ser>
        <c:ser>
          <c:idx val="4"/>
          <c:order val="4"/>
          <c:tx>
            <c:strRef>
              <c:f>Charts!$G$167</c:f>
              <c:strCache>
                <c:ptCount val="1"/>
                <c:pt idx="0">
                  <c:v>The 
Americas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Charts!$B$168:$B$172</c:f>
              <c:strCache>
                <c:ptCount val="5"/>
                <c:pt idx="0">
                  <c:v>Extremely helpful</c:v>
                </c:pt>
                <c:pt idx="1">
                  <c:v>Very helpful</c:v>
                </c:pt>
                <c:pt idx="2">
                  <c:v>Somewhat helpful</c:v>
                </c:pt>
                <c:pt idx="3">
                  <c:v>Not so helpful</c:v>
                </c:pt>
                <c:pt idx="4">
                  <c:v>Not at all helpful</c:v>
                </c:pt>
              </c:strCache>
            </c:strRef>
          </c:cat>
          <c:val>
            <c:numRef>
              <c:f>Charts!$G$168:$G$172</c:f>
              <c:numCache>
                <c:formatCode>General</c:formatCode>
                <c:ptCount val="5"/>
                <c:pt idx="0">
                  <c:v>10</c:v>
                </c:pt>
                <c:pt idx="1">
                  <c:v>9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84B-43AF-9FC6-6975BAE32F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7016640"/>
        <c:axId val="317014344"/>
      </c:barChart>
      <c:catAx>
        <c:axId val="317016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014344"/>
        <c:crosses val="autoZero"/>
        <c:auto val="1"/>
        <c:lblAlgn val="ctr"/>
        <c:lblOffset val="100"/>
        <c:noMultiLvlLbl val="0"/>
      </c:catAx>
      <c:valAx>
        <c:axId val="317014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016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CHART 8: AWARD'S IMPACT ON KEY ASPECTS OF ORGANIZATIONAL DEVELOPMENT: WEIGHTED AVERAGE</a:t>
            </a:r>
            <a:endParaRPr lang="en-US" sz="16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Charts!$H$192</c:f>
              <c:strCache>
                <c:ptCount val="1"/>
                <c:pt idx="0">
                  <c:v>Weighted
Average 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accent4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>
                      <a:noFill/>
                    </a:ln>
                    <a:effectLst/>
                  </c:spPr>
                </c15:leaderLines>
              </c:ext>
            </c:extLst>
          </c:dLbls>
          <c:cat>
            <c:strRef>
              <c:f>Charts!$B$193:$B$201</c:f>
              <c:strCache>
                <c:ptCount val="9"/>
                <c:pt idx="0">
                  <c:v>Planning</c:v>
                </c:pt>
                <c:pt idx="1">
                  <c:v>Fundraising</c:v>
                </c:pt>
                <c:pt idx="2">
                  <c:v>Financial Management</c:v>
                </c:pt>
                <c:pt idx="3">
                  <c:v>Governance</c:v>
                </c:pt>
                <c:pt idx="4">
                  <c:v>Human Resource Development</c:v>
                </c:pt>
                <c:pt idx="5">
                  <c:v>Monitoring, Learning, and Evaluation</c:v>
                </c:pt>
                <c:pt idx="6">
                  <c:v>Community and External Relations</c:v>
                </c:pt>
                <c:pt idx="7">
                  <c:v>Information Technology (IT)</c:v>
                </c:pt>
                <c:pt idx="8">
                  <c:v>Networking and Partnership building</c:v>
                </c:pt>
              </c:strCache>
            </c:strRef>
          </c:cat>
          <c:val>
            <c:numRef>
              <c:f>Charts!$H$193:$H$201</c:f>
              <c:numCache>
                <c:formatCode>General</c:formatCode>
                <c:ptCount val="9"/>
                <c:pt idx="0" formatCode="0.00">
                  <c:v>3.92</c:v>
                </c:pt>
                <c:pt idx="1">
                  <c:v>3.71</c:v>
                </c:pt>
                <c:pt idx="2">
                  <c:v>3.69</c:v>
                </c:pt>
                <c:pt idx="3">
                  <c:v>3.35</c:v>
                </c:pt>
                <c:pt idx="4">
                  <c:v>3.55</c:v>
                </c:pt>
                <c:pt idx="5">
                  <c:v>3.62</c:v>
                </c:pt>
                <c:pt idx="6">
                  <c:v>3.77</c:v>
                </c:pt>
                <c:pt idx="7">
                  <c:v>3.05</c:v>
                </c:pt>
                <c:pt idx="8">
                  <c:v>3.91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70-4B90-A77B-0861604D8AF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1688748687"/>
        <c:axId val="1688745359"/>
      </c:barChart>
      <c:catAx>
        <c:axId val="16887486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745359"/>
        <c:crosses val="autoZero"/>
        <c:auto val="1"/>
        <c:lblAlgn val="ctr"/>
        <c:lblOffset val="100"/>
        <c:noMultiLvlLbl val="0"/>
      </c:catAx>
      <c:valAx>
        <c:axId val="1688745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748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+mn-lt"/>
                <a:ea typeface="+mn-ea"/>
                <a:cs typeface="+mn-cs"/>
              </a:rPr>
              <a:t>CHART 1: </a:t>
            </a:r>
            <a:r>
              <a:rPr lang="en-US" sz="1600" b="1" i="0" baseline="0">
                <a:effectLst/>
              </a:rPr>
              <a:t>PERCENTAGE OF RESPONSES BY REGION</a:t>
            </a:r>
            <a:endParaRPr 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439-4988-A166-DAF2BA1B838D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439-4988-A166-DAF2BA1B838D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3439-4988-A166-DAF2BA1B838D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3439-4988-A166-DAF2BA1B838D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3439-4988-A166-DAF2BA1B838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Charts!$B$2:$B$6</c:f>
              <c:strCache>
                <c:ptCount val="5"/>
                <c:pt idx="0">
                  <c:v>The Americas</c:v>
                </c:pt>
                <c:pt idx="1">
                  <c:v>Africa &amp; the Middle East </c:v>
                </c:pt>
                <c:pt idx="2">
                  <c:v>Europe &amp; Eurasia</c:v>
                </c:pt>
                <c:pt idx="3">
                  <c:v>South Asia</c:v>
                </c:pt>
                <c:pt idx="4">
                  <c:v>East &amp; Southeast Asia</c:v>
                </c:pt>
              </c:strCache>
            </c:strRef>
          </c:cat>
          <c:val>
            <c:numRef>
              <c:f>Charts!$C$2:$C$6</c:f>
              <c:numCache>
                <c:formatCode>0%</c:formatCode>
                <c:ptCount val="5"/>
                <c:pt idx="0">
                  <c:v>0.26</c:v>
                </c:pt>
                <c:pt idx="1">
                  <c:v>0.22</c:v>
                </c:pt>
                <c:pt idx="2">
                  <c:v>0.18</c:v>
                </c:pt>
                <c:pt idx="3">
                  <c:v>0.22</c:v>
                </c:pt>
                <c:pt idx="4">
                  <c:v>0.12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70-46B9-8203-67E66984864A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CHART 18: IMPROVEMENT IN KEY ASPECTS OF ORGANIZATIONAL DEVELOPMENT  </a:t>
            </a:r>
            <a:endParaRPr lang="en-US" sz="16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Charts!$B$379</c:f>
              <c:strCache>
                <c:ptCount val="1"/>
                <c:pt idx="0">
                  <c:v>Planning (14%)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Charts!$C$379</c:f>
              <c:numCache>
                <c:formatCode>0%</c:formatCode>
                <c:ptCount val="1"/>
                <c:pt idx="0">
                  <c:v>0.14000000000000001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7C-42F1-BF12-C30009F30FFC}"/>
            </c:ext>
          </c:extLst>
        </c:ser>
        <c:ser>
          <c:idx val="1"/>
          <c:order val="1"/>
          <c:tx>
            <c:strRef>
              <c:f>Charts!$B$380</c:f>
              <c:strCache>
                <c:ptCount val="1"/>
                <c:pt idx="0">
                  <c:v>Fundraising (25%)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Charts!$C$380</c:f>
              <c:numCache>
                <c:formatCode>0%</c:formatCode>
                <c:ptCount val="1"/>
                <c:pt idx="0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7C-42F1-BF12-C30009F30FFC}"/>
            </c:ext>
          </c:extLst>
        </c:ser>
        <c:ser>
          <c:idx val="2"/>
          <c:order val="2"/>
          <c:tx>
            <c:strRef>
              <c:f>Charts!$B$381</c:f>
              <c:strCache>
                <c:ptCount val="1"/>
                <c:pt idx="0">
                  <c:v>Financial Management (10%)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Charts!$C$381</c:f>
              <c:numCache>
                <c:formatCode>0%</c:formatCode>
                <c:ptCount val="1"/>
                <c:pt idx="0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7C-42F1-BF12-C30009F30FFC}"/>
            </c:ext>
          </c:extLst>
        </c:ser>
        <c:ser>
          <c:idx val="3"/>
          <c:order val="3"/>
          <c:tx>
            <c:strRef>
              <c:f>Charts!$B$382</c:f>
              <c:strCache>
                <c:ptCount val="1"/>
                <c:pt idx="0">
                  <c:v>Governance (3%)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Charts!$C$382</c:f>
              <c:numCache>
                <c:formatCode>0%</c:formatCode>
                <c:ptCount val="1"/>
                <c:pt idx="0">
                  <c:v>0.03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77C-42F1-BF12-C30009F30FFC}"/>
            </c:ext>
          </c:extLst>
        </c:ser>
        <c:ser>
          <c:idx val="4"/>
          <c:order val="4"/>
          <c:tx>
            <c:strRef>
              <c:f>Charts!$B$383</c:f>
              <c:strCache>
                <c:ptCount val="1"/>
                <c:pt idx="0">
                  <c:v>Human Resource Development (-8%)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Charts!$C$383</c:f>
              <c:numCache>
                <c:formatCode>0%</c:formatCode>
                <c:ptCount val="1"/>
                <c:pt idx="0">
                  <c:v>-0.08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77C-42F1-BF12-C30009F30FFC}"/>
            </c:ext>
          </c:extLst>
        </c:ser>
        <c:ser>
          <c:idx val="5"/>
          <c:order val="5"/>
          <c:tx>
            <c:strRef>
              <c:f>Charts!$B$384</c:f>
              <c:strCache>
                <c:ptCount val="1"/>
                <c:pt idx="0">
                  <c:v>Monitoring, Learning, and Evaluation (-2%)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Charts!$C$384</c:f>
              <c:numCache>
                <c:formatCode>0%</c:formatCode>
                <c:ptCount val="1"/>
                <c:pt idx="0">
                  <c:v>-0.02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77C-42F1-BF12-C30009F30FFC}"/>
            </c:ext>
          </c:extLst>
        </c:ser>
        <c:ser>
          <c:idx val="6"/>
          <c:order val="6"/>
          <c:tx>
            <c:strRef>
              <c:f>Charts!$B$385</c:f>
              <c:strCache>
                <c:ptCount val="1"/>
                <c:pt idx="0">
                  <c:v>Community and External Relations (-3%)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Charts!$C$385</c:f>
              <c:numCache>
                <c:formatCode>0%</c:formatCode>
                <c:ptCount val="1"/>
                <c:pt idx="0">
                  <c:v>-0.03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77C-42F1-BF12-C30009F30FFC}"/>
            </c:ext>
          </c:extLst>
        </c:ser>
        <c:ser>
          <c:idx val="7"/>
          <c:order val="7"/>
          <c:tx>
            <c:strRef>
              <c:f>Charts!$B$386</c:f>
              <c:strCache>
                <c:ptCount val="1"/>
                <c:pt idx="0">
                  <c:v>Information Technology (IT) (4%) 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Charts!$C$386</c:f>
              <c:numCache>
                <c:formatCode>0%</c:formatCode>
                <c:ptCount val="1"/>
                <c:pt idx="0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77C-42F1-BF12-C30009F30F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5800000"/>
        <c:axId val="615806560"/>
      </c:barChart>
      <c:catAx>
        <c:axId val="61580000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15806560"/>
        <c:crosses val="autoZero"/>
        <c:auto val="1"/>
        <c:lblAlgn val="ctr"/>
        <c:lblOffset val="100"/>
        <c:noMultiLvlLbl val="0"/>
      </c:catAx>
      <c:valAx>
        <c:axId val="61580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800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CHART 19: BEST ASPECTS OF SUSTAINABILITY AWARD</a:t>
            </a:r>
            <a:endParaRPr lang="en-US" sz="16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Charts!$B$398</c:f>
              <c:strCache>
                <c:ptCount val="1"/>
                <c:pt idx="0">
                  <c:v>Flexibility (29%)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Charts!$D$398</c:f>
              <c:numCache>
                <c:formatCode>0%</c:formatCode>
                <c:ptCount val="1"/>
                <c:pt idx="0">
                  <c:v>0.2857142857142857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71-4696-AE9B-7FC5BD1FCBBF}"/>
            </c:ext>
          </c:extLst>
        </c:ser>
        <c:ser>
          <c:idx val="1"/>
          <c:order val="1"/>
          <c:tx>
            <c:strRef>
              <c:f>Charts!$B$399</c:f>
              <c:strCache>
                <c:ptCount val="1"/>
                <c:pt idx="0">
                  <c:v>Financial Security (19%)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Charts!$D$399</c:f>
              <c:numCache>
                <c:formatCode>0%</c:formatCode>
                <c:ptCount val="1"/>
                <c:pt idx="0">
                  <c:v>0.19480519480519481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71-4696-AE9B-7FC5BD1FCBBF}"/>
            </c:ext>
          </c:extLst>
        </c:ser>
        <c:ser>
          <c:idx val="2"/>
          <c:order val="2"/>
          <c:tx>
            <c:strRef>
              <c:f>Charts!$B$400</c:f>
              <c:strCache>
                <c:ptCount val="1"/>
                <c:pt idx="0">
                  <c:v>Improved capacities of the Staff (19%)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Charts!$D$400</c:f>
              <c:numCache>
                <c:formatCode>0%</c:formatCode>
                <c:ptCount val="1"/>
                <c:pt idx="0">
                  <c:v>0.19480519480519481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A71-4696-AE9B-7FC5BD1FCBBF}"/>
            </c:ext>
          </c:extLst>
        </c:ser>
        <c:ser>
          <c:idx val="3"/>
          <c:order val="3"/>
          <c:tx>
            <c:strRef>
              <c:f>Charts!$B$401</c:f>
              <c:strCache>
                <c:ptCount val="1"/>
                <c:pt idx="0">
                  <c:v>Sustainability (13%)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Charts!$D$401</c:f>
              <c:numCache>
                <c:formatCode>0%</c:formatCode>
                <c:ptCount val="1"/>
                <c:pt idx="0">
                  <c:v>0.12987012987012986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A71-4696-AE9B-7FC5BD1FCBBF}"/>
            </c:ext>
          </c:extLst>
        </c:ser>
        <c:ser>
          <c:idx val="4"/>
          <c:order val="4"/>
          <c:tx>
            <c:strRef>
              <c:f>Charts!$B$402</c:f>
              <c:strCache>
                <c:ptCount val="1"/>
                <c:pt idx="0">
                  <c:v>Office rent (6%)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Charts!$D$402</c:f>
              <c:numCache>
                <c:formatCode>0%</c:formatCode>
                <c:ptCount val="1"/>
                <c:pt idx="0">
                  <c:v>6.4935064935064929E-2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A71-4696-AE9B-7FC5BD1FCB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6272720"/>
        <c:axId val="586270752"/>
      </c:barChart>
      <c:catAx>
        <c:axId val="586272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270752"/>
        <c:crosses val="autoZero"/>
        <c:auto val="1"/>
        <c:lblAlgn val="ctr"/>
        <c:lblOffset val="100"/>
        <c:noMultiLvlLbl val="0"/>
      </c:catAx>
      <c:valAx>
        <c:axId val="58627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272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Chart 7.1: Africa &amp; the Middle East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0B9-4E38-8AFB-CAB0A97C4842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0B9-4E38-8AFB-CAB0A97C484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Charts!$B$155:$B$156</c:f>
              <c:strCache>
                <c:ptCount val="2"/>
                <c:pt idx="0">
                  <c:v>Extremely helpful</c:v>
                </c:pt>
                <c:pt idx="1">
                  <c:v>Very helpful</c:v>
                </c:pt>
              </c:strCache>
            </c:strRef>
          </c:cat>
          <c:val>
            <c:numRef>
              <c:f>Charts!$C$155:$C$156</c:f>
              <c:numCache>
                <c:formatCode>General</c:formatCode>
                <c:ptCount val="2"/>
                <c:pt idx="0">
                  <c:v>12</c:v>
                </c:pt>
                <c:pt idx="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F2-4FF1-9436-1C34B6B9ACD6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b="1"/>
              <a:t>Improvement in the following categories </a:t>
            </a:r>
          </a:p>
          <a:p>
            <a:pPr>
              <a:defRPr/>
            </a:pPr>
            <a:r>
              <a:rPr lang="en-US" b="1"/>
              <a:t>(not used) 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9496079421997143"/>
          <c:y val="0.34759133148896926"/>
          <c:w val="0.5444080522798499"/>
          <c:h val="0.54340746258069095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Charts!$C$192</c:f>
              <c:strCache>
                <c:ptCount val="1"/>
                <c:pt idx="0">
                  <c:v>1 (No
 Improvement)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Charts!$B$193:$B$201</c:f>
              <c:strCache>
                <c:ptCount val="9"/>
                <c:pt idx="0">
                  <c:v>Planning</c:v>
                </c:pt>
                <c:pt idx="1">
                  <c:v>Fundraising</c:v>
                </c:pt>
                <c:pt idx="2">
                  <c:v>Financial Management</c:v>
                </c:pt>
                <c:pt idx="3">
                  <c:v>Governance</c:v>
                </c:pt>
                <c:pt idx="4">
                  <c:v>Human Resource Development</c:v>
                </c:pt>
                <c:pt idx="5">
                  <c:v>Monitoring, Learning, and Evaluation</c:v>
                </c:pt>
                <c:pt idx="6">
                  <c:v>Community and External Relations</c:v>
                </c:pt>
                <c:pt idx="7">
                  <c:v>Information Technology (IT)</c:v>
                </c:pt>
                <c:pt idx="8">
                  <c:v>Networking and Partnership building</c:v>
                </c:pt>
              </c:strCache>
            </c:strRef>
          </c:cat>
          <c:val>
            <c:numRef>
              <c:f>Charts!$C$193:$C$201</c:f>
              <c:numCache>
                <c:formatCode>0%</c:formatCode>
                <c:ptCount val="9"/>
                <c:pt idx="0">
                  <c:v>0.05</c:v>
                </c:pt>
                <c:pt idx="1">
                  <c:v>7.0000000000000007E-2</c:v>
                </c:pt>
                <c:pt idx="2">
                  <c:v>7.0000000000000007E-2</c:v>
                </c:pt>
                <c:pt idx="3">
                  <c:v>0.16</c:v>
                </c:pt>
                <c:pt idx="4">
                  <c:v>0.1</c:v>
                </c:pt>
                <c:pt idx="5">
                  <c:v>7.0000000000000007E-2</c:v>
                </c:pt>
                <c:pt idx="6">
                  <c:v>0.1</c:v>
                </c:pt>
                <c:pt idx="7">
                  <c:v>0.18</c:v>
                </c:pt>
                <c:pt idx="8">
                  <c:v>0.09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A6-4DC1-B490-E931E4A9B7AA}"/>
            </c:ext>
          </c:extLst>
        </c:ser>
        <c:ser>
          <c:idx val="1"/>
          <c:order val="1"/>
          <c:tx>
            <c:strRef>
              <c:f>Charts!$D$192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Charts!$B$193:$B$201</c:f>
              <c:strCache>
                <c:ptCount val="9"/>
                <c:pt idx="0">
                  <c:v>Planning</c:v>
                </c:pt>
                <c:pt idx="1">
                  <c:v>Fundraising</c:v>
                </c:pt>
                <c:pt idx="2">
                  <c:v>Financial Management</c:v>
                </c:pt>
                <c:pt idx="3">
                  <c:v>Governance</c:v>
                </c:pt>
                <c:pt idx="4">
                  <c:v>Human Resource Development</c:v>
                </c:pt>
                <c:pt idx="5">
                  <c:v>Monitoring, Learning, and Evaluation</c:v>
                </c:pt>
                <c:pt idx="6">
                  <c:v>Community and External Relations</c:v>
                </c:pt>
                <c:pt idx="7">
                  <c:v>Information Technology (IT)</c:v>
                </c:pt>
                <c:pt idx="8">
                  <c:v>Networking and Partnership building</c:v>
                </c:pt>
              </c:strCache>
            </c:strRef>
          </c:cat>
          <c:val>
            <c:numRef>
              <c:f>Charts!$D$193:$D$201</c:f>
              <c:numCache>
                <c:formatCode>0%</c:formatCode>
                <c:ptCount val="9"/>
                <c:pt idx="0">
                  <c:v>0.05</c:v>
                </c:pt>
                <c:pt idx="1">
                  <c:v>7.0000000000000007E-2</c:v>
                </c:pt>
                <c:pt idx="2">
                  <c:v>0.09</c:v>
                </c:pt>
                <c:pt idx="3">
                  <c:v>0.05</c:v>
                </c:pt>
                <c:pt idx="4">
                  <c:v>7.0000000000000007E-2</c:v>
                </c:pt>
                <c:pt idx="5">
                  <c:v>0.09</c:v>
                </c:pt>
                <c:pt idx="6">
                  <c:v>0.05</c:v>
                </c:pt>
                <c:pt idx="7">
                  <c:v>0.16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A6-4DC1-B490-E931E4A9B7AA}"/>
            </c:ext>
          </c:extLst>
        </c:ser>
        <c:ser>
          <c:idx val="2"/>
          <c:order val="2"/>
          <c:tx>
            <c:strRef>
              <c:f>Charts!$E$192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Charts!$B$193:$B$201</c:f>
              <c:strCache>
                <c:ptCount val="9"/>
                <c:pt idx="0">
                  <c:v>Planning</c:v>
                </c:pt>
                <c:pt idx="1">
                  <c:v>Fundraising</c:v>
                </c:pt>
                <c:pt idx="2">
                  <c:v>Financial Management</c:v>
                </c:pt>
                <c:pt idx="3">
                  <c:v>Governance</c:v>
                </c:pt>
                <c:pt idx="4">
                  <c:v>Human Resource Development</c:v>
                </c:pt>
                <c:pt idx="5">
                  <c:v>Monitoring, Learning, and Evaluation</c:v>
                </c:pt>
                <c:pt idx="6">
                  <c:v>Community and External Relations</c:v>
                </c:pt>
                <c:pt idx="7">
                  <c:v>Information Technology (IT)</c:v>
                </c:pt>
                <c:pt idx="8">
                  <c:v>Networking and Partnership building</c:v>
                </c:pt>
              </c:strCache>
            </c:strRef>
          </c:cat>
          <c:val>
            <c:numRef>
              <c:f>Charts!$E$193:$E$201</c:f>
              <c:numCache>
                <c:formatCode>0%</c:formatCode>
                <c:ptCount val="9"/>
                <c:pt idx="0">
                  <c:v>0.14000000000000001</c:v>
                </c:pt>
                <c:pt idx="1">
                  <c:v>0.19</c:v>
                </c:pt>
                <c:pt idx="2">
                  <c:v>0.27</c:v>
                </c:pt>
                <c:pt idx="3">
                  <c:v>0.28000000000000003</c:v>
                </c:pt>
                <c:pt idx="4">
                  <c:v>0.25</c:v>
                </c:pt>
                <c:pt idx="5" formatCode="0.00%">
                  <c:v>0.19500000000000001</c:v>
                </c:pt>
                <c:pt idx="6">
                  <c:v>0.12</c:v>
                </c:pt>
                <c:pt idx="7">
                  <c:v>0.26</c:v>
                </c:pt>
                <c:pt idx="8">
                  <c:v>0.17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2A6-4DC1-B490-E931E4A9B7AA}"/>
            </c:ext>
          </c:extLst>
        </c:ser>
        <c:ser>
          <c:idx val="3"/>
          <c:order val="3"/>
          <c:tx>
            <c:strRef>
              <c:f>Charts!$F$192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Charts!$B$193:$B$201</c:f>
              <c:strCache>
                <c:ptCount val="9"/>
                <c:pt idx="0">
                  <c:v>Planning</c:v>
                </c:pt>
                <c:pt idx="1">
                  <c:v>Fundraising</c:v>
                </c:pt>
                <c:pt idx="2">
                  <c:v>Financial Management</c:v>
                </c:pt>
                <c:pt idx="3">
                  <c:v>Governance</c:v>
                </c:pt>
                <c:pt idx="4">
                  <c:v>Human Resource Development</c:v>
                </c:pt>
                <c:pt idx="5">
                  <c:v>Monitoring, Learning, and Evaluation</c:v>
                </c:pt>
                <c:pt idx="6">
                  <c:v>Community and External Relations</c:v>
                </c:pt>
                <c:pt idx="7">
                  <c:v>Information Technology (IT)</c:v>
                </c:pt>
                <c:pt idx="8">
                  <c:v>Networking and Partnership building</c:v>
                </c:pt>
              </c:strCache>
            </c:strRef>
          </c:cat>
          <c:val>
            <c:numRef>
              <c:f>Charts!$F$193:$F$201</c:f>
              <c:numCache>
                <c:formatCode>0%</c:formatCode>
                <c:ptCount val="9"/>
                <c:pt idx="0">
                  <c:v>0.43</c:v>
                </c:pt>
                <c:pt idx="1">
                  <c:v>0.44</c:v>
                </c:pt>
                <c:pt idx="2">
                  <c:v>0.23</c:v>
                </c:pt>
                <c:pt idx="3">
                  <c:v>0.3</c:v>
                </c:pt>
                <c:pt idx="4">
                  <c:v>0.35</c:v>
                </c:pt>
                <c:pt idx="5">
                  <c:v>0.45</c:v>
                </c:pt>
                <c:pt idx="6">
                  <c:v>0.43</c:v>
                </c:pt>
                <c:pt idx="7">
                  <c:v>0.23</c:v>
                </c:pt>
                <c:pt idx="8">
                  <c:v>0.39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2A6-4DC1-B490-E931E4A9B7AA}"/>
            </c:ext>
          </c:extLst>
        </c:ser>
        <c:ser>
          <c:idx val="4"/>
          <c:order val="4"/>
          <c:tx>
            <c:strRef>
              <c:f>Charts!$G$192</c:f>
              <c:strCache>
                <c:ptCount val="1"/>
                <c:pt idx="0">
                  <c:v>5 (Significant 
Improvement)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Charts!$B$193:$B$201</c:f>
              <c:strCache>
                <c:ptCount val="9"/>
                <c:pt idx="0">
                  <c:v>Planning</c:v>
                </c:pt>
                <c:pt idx="1">
                  <c:v>Fundraising</c:v>
                </c:pt>
                <c:pt idx="2">
                  <c:v>Financial Management</c:v>
                </c:pt>
                <c:pt idx="3">
                  <c:v>Governance</c:v>
                </c:pt>
                <c:pt idx="4">
                  <c:v>Human Resource Development</c:v>
                </c:pt>
                <c:pt idx="5">
                  <c:v>Monitoring, Learning, and Evaluation</c:v>
                </c:pt>
                <c:pt idx="6">
                  <c:v>Community and External Relations</c:v>
                </c:pt>
                <c:pt idx="7">
                  <c:v>Information Technology (IT)</c:v>
                </c:pt>
                <c:pt idx="8">
                  <c:v>Networking and Partnership building</c:v>
                </c:pt>
              </c:strCache>
            </c:strRef>
          </c:cat>
          <c:val>
            <c:numRef>
              <c:f>Charts!$G$193:$G$201</c:f>
              <c:numCache>
                <c:formatCode>0%</c:formatCode>
                <c:ptCount val="9"/>
                <c:pt idx="0">
                  <c:v>0.33</c:v>
                </c:pt>
                <c:pt idx="1">
                  <c:v>0.23</c:v>
                </c:pt>
                <c:pt idx="2">
                  <c:v>0.34</c:v>
                </c:pt>
                <c:pt idx="3">
                  <c:v>0.21</c:v>
                </c:pt>
                <c:pt idx="4">
                  <c:v>0.23</c:v>
                </c:pt>
                <c:pt idx="5" formatCode="0.00%">
                  <c:v>0.19500000000000001</c:v>
                </c:pt>
                <c:pt idx="6">
                  <c:v>0.3</c:v>
                </c:pt>
                <c:pt idx="7">
                  <c:v>0.17</c:v>
                </c:pt>
                <c:pt idx="8">
                  <c:v>0.35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2A6-4DC1-B490-E931E4A9B7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50174960"/>
        <c:axId val="550179880"/>
      </c:barChart>
      <c:catAx>
        <c:axId val="5501749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179880"/>
        <c:crosses val="autoZero"/>
        <c:auto val="1"/>
        <c:lblAlgn val="ctr"/>
        <c:lblOffset val="100"/>
        <c:noMultiLvlLbl val="0"/>
      </c:catAx>
      <c:valAx>
        <c:axId val="550179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174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Which areas are the least improved</a:t>
            </a:r>
          </a:p>
          <a:p>
            <a:pPr>
              <a:defRPr b="1"/>
            </a:pPr>
            <a:r>
              <a:rPr lang="en-US" b="1"/>
              <a:t>(not used)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Charts!$C$192</c:f>
              <c:strCache>
                <c:ptCount val="1"/>
                <c:pt idx="0">
                  <c:v>1 (No
 Improvement)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Charts!$B$193:$B$201</c:f>
              <c:strCache>
                <c:ptCount val="9"/>
                <c:pt idx="0">
                  <c:v>Planning</c:v>
                </c:pt>
                <c:pt idx="1">
                  <c:v>Fundraising</c:v>
                </c:pt>
                <c:pt idx="2">
                  <c:v>Financial Management</c:v>
                </c:pt>
                <c:pt idx="3">
                  <c:v>Governance</c:v>
                </c:pt>
                <c:pt idx="4">
                  <c:v>Human Resource Development</c:v>
                </c:pt>
                <c:pt idx="5">
                  <c:v>Monitoring, Learning, and Evaluation</c:v>
                </c:pt>
                <c:pt idx="6">
                  <c:v>Community and External Relations</c:v>
                </c:pt>
                <c:pt idx="7">
                  <c:v>Information Technology (IT)</c:v>
                </c:pt>
                <c:pt idx="8">
                  <c:v>Networking and Partnership building</c:v>
                </c:pt>
              </c:strCache>
            </c:strRef>
          </c:cat>
          <c:val>
            <c:numRef>
              <c:f>Charts!$C$193:$C$201</c:f>
              <c:numCache>
                <c:formatCode>0%</c:formatCode>
                <c:ptCount val="9"/>
                <c:pt idx="0">
                  <c:v>0.05</c:v>
                </c:pt>
                <c:pt idx="1">
                  <c:v>7.0000000000000007E-2</c:v>
                </c:pt>
                <c:pt idx="2">
                  <c:v>7.0000000000000007E-2</c:v>
                </c:pt>
                <c:pt idx="3">
                  <c:v>0.16</c:v>
                </c:pt>
                <c:pt idx="4">
                  <c:v>0.1</c:v>
                </c:pt>
                <c:pt idx="5">
                  <c:v>7.0000000000000007E-2</c:v>
                </c:pt>
                <c:pt idx="6">
                  <c:v>0.1</c:v>
                </c:pt>
                <c:pt idx="7">
                  <c:v>0.18</c:v>
                </c:pt>
                <c:pt idx="8">
                  <c:v>0.09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0B-4620-AA52-85EED6F7D7B4}"/>
            </c:ext>
          </c:extLst>
        </c:ser>
        <c:ser>
          <c:idx val="1"/>
          <c:order val="1"/>
          <c:tx>
            <c:strRef>
              <c:f>Charts!$D$192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Charts!$B$193:$B$201</c:f>
              <c:strCache>
                <c:ptCount val="9"/>
                <c:pt idx="0">
                  <c:v>Planning</c:v>
                </c:pt>
                <c:pt idx="1">
                  <c:v>Fundraising</c:v>
                </c:pt>
                <c:pt idx="2">
                  <c:v>Financial Management</c:v>
                </c:pt>
                <c:pt idx="3">
                  <c:v>Governance</c:v>
                </c:pt>
                <c:pt idx="4">
                  <c:v>Human Resource Development</c:v>
                </c:pt>
                <c:pt idx="5">
                  <c:v>Monitoring, Learning, and Evaluation</c:v>
                </c:pt>
                <c:pt idx="6">
                  <c:v>Community and External Relations</c:v>
                </c:pt>
                <c:pt idx="7">
                  <c:v>Information Technology (IT)</c:v>
                </c:pt>
                <c:pt idx="8">
                  <c:v>Networking and Partnership building</c:v>
                </c:pt>
              </c:strCache>
            </c:strRef>
          </c:cat>
          <c:val>
            <c:numRef>
              <c:f>Charts!$D$193:$D$201</c:f>
              <c:numCache>
                <c:formatCode>0%</c:formatCode>
                <c:ptCount val="9"/>
                <c:pt idx="0">
                  <c:v>0.05</c:v>
                </c:pt>
                <c:pt idx="1">
                  <c:v>7.0000000000000007E-2</c:v>
                </c:pt>
                <c:pt idx="2">
                  <c:v>0.09</c:v>
                </c:pt>
                <c:pt idx="3">
                  <c:v>0.05</c:v>
                </c:pt>
                <c:pt idx="4">
                  <c:v>7.0000000000000007E-2</c:v>
                </c:pt>
                <c:pt idx="5">
                  <c:v>0.09</c:v>
                </c:pt>
                <c:pt idx="6">
                  <c:v>0.05</c:v>
                </c:pt>
                <c:pt idx="7">
                  <c:v>0.16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0B-4620-AA52-85EED6F7D7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43822448"/>
        <c:axId val="543826712"/>
      </c:barChart>
      <c:catAx>
        <c:axId val="5438224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6712"/>
        <c:crosses val="autoZero"/>
        <c:auto val="1"/>
        <c:lblAlgn val="ctr"/>
        <c:lblOffset val="100"/>
        <c:noMultiLvlLbl val="0"/>
      </c:catAx>
      <c:valAx>
        <c:axId val="543826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2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cap="all" baseline="0">
                <a:effectLst/>
              </a:rPr>
              <a:t>Chart 9: Planning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Charts!$B$225</c:f>
              <c:strCache>
                <c:ptCount val="1"/>
                <c:pt idx="0">
                  <c:v>5 (Significant Improvement)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Charts!$C$224:$G$224</c:f>
              <c:strCache>
                <c:ptCount val="5"/>
                <c:pt idx="0">
                  <c:v>Africa &amp;
 Middle East</c:v>
                </c:pt>
                <c:pt idx="1">
                  <c:v>East &amp; 
Southeast Asia</c:v>
                </c:pt>
                <c:pt idx="2">
                  <c:v>Europe &amp; 
Eurasia</c:v>
                </c:pt>
                <c:pt idx="3">
                  <c:v>South 
Asia</c:v>
                </c:pt>
                <c:pt idx="4">
                  <c:v>The 
Americas</c:v>
                </c:pt>
              </c:strCache>
            </c:strRef>
          </c:cat>
          <c:val>
            <c:numRef>
              <c:f>Charts!$C$225:$G$225</c:f>
              <c:numCache>
                <c:formatCode>0%</c:formatCode>
                <c:ptCount val="5"/>
                <c:pt idx="0">
                  <c:v>0.47</c:v>
                </c:pt>
                <c:pt idx="1">
                  <c:v>0.11</c:v>
                </c:pt>
                <c:pt idx="2">
                  <c:v>0.28999999999999998</c:v>
                </c:pt>
                <c:pt idx="3">
                  <c:v>0.41</c:v>
                </c:pt>
                <c:pt idx="4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76-4585-BBA7-2BED99F50A1B}"/>
            </c:ext>
          </c:extLst>
        </c:ser>
        <c:ser>
          <c:idx val="1"/>
          <c:order val="1"/>
          <c:tx>
            <c:strRef>
              <c:f>Charts!$B$226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Charts!$C$224:$G$224</c:f>
              <c:strCache>
                <c:ptCount val="5"/>
                <c:pt idx="0">
                  <c:v>Africa &amp;
 Middle East</c:v>
                </c:pt>
                <c:pt idx="1">
                  <c:v>East &amp; 
Southeast Asia</c:v>
                </c:pt>
                <c:pt idx="2">
                  <c:v>Europe &amp; 
Eurasia</c:v>
                </c:pt>
                <c:pt idx="3">
                  <c:v>South 
Asia</c:v>
                </c:pt>
                <c:pt idx="4">
                  <c:v>The 
Americas</c:v>
                </c:pt>
              </c:strCache>
            </c:strRef>
          </c:cat>
          <c:val>
            <c:numRef>
              <c:f>Charts!$C$226:$G$226</c:f>
              <c:numCache>
                <c:formatCode>0%</c:formatCode>
                <c:ptCount val="5"/>
                <c:pt idx="0">
                  <c:v>0.28999999999999998</c:v>
                </c:pt>
                <c:pt idx="1">
                  <c:v>0.78</c:v>
                </c:pt>
                <c:pt idx="2">
                  <c:v>0.43</c:v>
                </c:pt>
                <c:pt idx="3">
                  <c:v>0.47</c:v>
                </c:pt>
                <c:pt idx="4">
                  <c:v>0.35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76-4585-BBA7-2BED99F50A1B}"/>
            </c:ext>
          </c:extLst>
        </c:ser>
        <c:ser>
          <c:idx val="2"/>
          <c:order val="2"/>
          <c:tx>
            <c:strRef>
              <c:f>Charts!$B$227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Charts!$C$224:$G$224</c:f>
              <c:strCache>
                <c:ptCount val="5"/>
                <c:pt idx="0">
                  <c:v>Africa &amp;
 Middle East</c:v>
                </c:pt>
                <c:pt idx="1">
                  <c:v>East &amp; 
Southeast Asia</c:v>
                </c:pt>
                <c:pt idx="2">
                  <c:v>Europe &amp; 
Eurasia</c:v>
                </c:pt>
                <c:pt idx="3">
                  <c:v>South 
Asia</c:v>
                </c:pt>
                <c:pt idx="4">
                  <c:v>The 
Americas</c:v>
                </c:pt>
              </c:strCache>
            </c:strRef>
          </c:cat>
          <c:val>
            <c:numRef>
              <c:f>Charts!$C$227:$G$227</c:f>
              <c:numCache>
                <c:formatCode>0%</c:formatCode>
                <c:ptCount val="5"/>
                <c:pt idx="0">
                  <c:v>0.06</c:v>
                </c:pt>
                <c:pt idx="1">
                  <c:v>0.11</c:v>
                </c:pt>
                <c:pt idx="2">
                  <c:v>0.21</c:v>
                </c:pt>
                <c:pt idx="3" formatCode="General">
                  <c:v>0</c:v>
                </c:pt>
                <c:pt idx="4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776-4585-BBA7-2BED99F50A1B}"/>
            </c:ext>
          </c:extLst>
        </c:ser>
        <c:ser>
          <c:idx val="3"/>
          <c:order val="3"/>
          <c:tx>
            <c:strRef>
              <c:f>Charts!$B$228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Charts!$C$224:$G$224</c:f>
              <c:strCache>
                <c:ptCount val="5"/>
                <c:pt idx="0">
                  <c:v>Africa &amp;
 Middle East</c:v>
                </c:pt>
                <c:pt idx="1">
                  <c:v>East &amp; 
Southeast Asia</c:v>
                </c:pt>
                <c:pt idx="2">
                  <c:v>Europe &amp; 
Eurasia</c:v>
                </c:pt>
                <c:pt idx="3">
                  <c:v>South 
Asia</c:v>
                </c:pt>
                <c:pt idx="4">
                  <c:v>The 
Americas</c:v>
                </c:pt>
              </c:strCache>
            </c:strRef>
          </c:cat>
          <c:val>
            <c:numRef>
              <c:f>Charts!$C$228:$G$228</c:f>
              <c:numCache>
                <c:formatCode>General</c:formatCode>
                <c:ptCount val="5"/>
                <c:pt idx="0" formatCode="0%">
                  <c:v>0.06</c:v>
                </c:pt>
                <c:pt idx="1">
                  <c:v>0</c:v>
                </c:pt>
                <c:pt idx="2" formatCode="0%">
                  <c:v>7.0000000000000007E-2</c:v>
                </c:pt>
                <c:pt idx="3">
                  <c:v>0</c:v>
                </c:pt>
                <c:pt idx="4" formatCode="0%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776-4585-BBA7-2BED99F50A1B}"/>
            </c:ext>
          </c:extLst>
        </c:ser>
        <c:ser>
          <c:idx val="4"/>
          <c:order val="4"/>
          <c:tx>
            <c:strRef>
              <c:f>Charts!$B$229</c:f>
              <c:strCache>
                <c:ptCount val="1"/>
                <c:pt idx="0">
                  <c:v>1 (No Improvement) 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Charts!$C$224:$G$224</c:f>
              <c:strCache>
                <c:ptCount val="5"/>
                <c:pt idx="0">
                  <c:v>Africa &amp;
 Middle East</c:v>
                </c:pt>
                <c:pt idx="1">
                  <c:v>East &amp; 
Southeast Asia</c:v>
                </c:pt>
                <c:pt idx="2">
                  <c:v>Europe &amp; 
Eurasia</c:v>
                </c:pt>
                <c:pt idx="3">
                  <c:v>South 
Asia</c:v>
                </c:pt>
                <c:pt idx="4">
                  <c:v>The 
Americas</c:v>
                </c:pt>
              </c:strCache>
            </c:strRef>
          </c:cat>
          <c:val>
            <c:numRef>
              <c:f>Charts!$C$229:$G$229</c:f>
              <c:numCache>
                <c:formatCode>General</c:formatCode>
                <c:ptCount val="5"/>
                <c:pt idx="0" formatCode="0%">
                  <c:v>0.12</c:v>
                </c:pt>
                <c:pt idx="1">
                  <c:v>0</c:v>
                </c:pt>
                <c:pt idx="2">
                  <c:v>0</c:v>
                </c:pt>
                <c:pt idx="3" formatCode="0%">
                  <c:v>0.12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776-4585-BBA7-2BED99F50A1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378812112"/>
        <c:axId val="378812440"/>
      </c:barChart>
      <c:catAx>
        <c:axId val="37881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812440"/>
        <c:crosses val="autoZero"/>
        <c:auto val="1"/>
        <c:lblAlgn val="ctr"/>
        <c:lblOffset val="100"/>
        <c:noMultiLvlLbl val="0"/>
      </c:catAx>
      <c:valAx>
        <c:axId val="378812440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378812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Which are the areas most improved</a:t>
            </a:r>
          </a:p>
          <a:p>
            <a:pPr>
              <a:defRPr b="1"/>
            </a:pPr>
            <a:r>
              <a:rPr lang="en-US" b="1"/>
              <a:t>(not used)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Charts!$F$192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Charts!$B$193:$B$201</c:f>
              <c:strCache>
                <c:ptCount val="9"/>
                <c:pt idx="0">
                  <c:v>Planning</c:v>
                </c:pt>
                <c:pt idx="1">
                  <c:v>Fundraising</c:v>
                </c:pt>
                <c:pt idx="2">
                  <c:v>Financial Management</c:v>
                </c:pt>
                <c:pt idx="3">
                  <c:v>Governance</c:v>
                </c:pt>
                <c:pt idx="4">
                  <c:v>Human Resource Development</c:v>
                </c:pt>
                <c:pt idx="5">
                  <c:v>Monitoring, Learning, and Evaluation</c:v>
                </c:pt>
                <c:pt idx="6">
                  <c:v>Community and External Relations</c:v>
                </c:pt>
                <c:pt idx="7">
                  <c:v>Information Technology (IT)</c:v>
                </c:pt>
                <c:pt idx="8">
                  <c:v>Networking and Partnership building</c:v>
                </c:pt>
              </c:strCache>
            </c:strRef>
          </c:cat>
          <c:val>
            <c:numRef>
              <c:f>Charts!$F$193:$F$201</c:f>
              <c:numCache>
                <c:formatCode>0%</c:formatCode>
                <c:ptCount val="9"/>
                <c:pt idx="0">
                  <c:v>0.43</c:v>
                </c:pt>
                <c:pt idx="1">
                  <c:v>0.44</c:v>
                </c:pt>
                <c:pt idx="2">
                  <c:v>0.23</c:v>
                </c:pt>
                <c:pt idx="3">
                  <c:v>0.3</c:v>
                </c:pt>
                <c:pt idx="4">
                  <c:v>0.35</c:v>
                </c:pt>
                <c:pt idx="5">
                  <c:v>0.45</c:v>
                </c:pt>
                <c:pt idx="6">
                  <c:v>0.43</c:v>
                </c:pt>
                <c:pt idx="7">
                  <c:v>0.23</c:v>
                </c:pt>
                <c:pt idx="8">
                  <c:v>0.39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02-4BDB-85A2-04DE3D05CBD7}"/>
            </c:ext>
          </c:extLst>
        </c:ser>
        <c:ser>
          <c:idx val="1"/>
          <c:order val="1"/>
          <c:tx>
            <c:strRef>
              <c:f>Charts!$G$192</c:f>
              <c:strCache>
                <c:ptCount val="1"/>
                <c:pt idx="0">
                  <c:v>5 (Significant 
Improvement)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Charts!$B$193:$B$201</c:f>
              <c:strCache>
                <c:ptCount val="9"/>
                <c:pt idx="0">
                  <c:v>Planning</c:v>
                </c:pt>
                <c:pt idx="1">
                  <c:v>Fundraising</c:v>
                </c:pt>
                <c:pt idx="2">
                  <c:v>Financial Management</c:v>
                </c:pt>
                <c:pt idx="3">
                  <c:v>Governance</c:v>
                </c:pt>
                <c:pt idx="4">
                  <c:v>Human Resource Development</c:v>
                </c:pt>
                <c:pt idx="5">
                  <c:v>Monitoring, Learning, and Evaluation</c:v>
                </c:pt>
                <c:pt idx="6">
                  <c:v>Community and External Relations</c:v>
                </c:pt>
                <c:pt idx="7">
                  <c:v>Information Technology (IT)</c:v>
                </c:pt>
                <c:pt idx="8">
                  <c:v>Networking and Partnership building</c:v>
                </c:pt>
              </c:strCache>
            </c:strRef>
          </c:cat>
          <c:val>
            <c:numRef>
              <c:f>Charts!$G$193:$G$201</c:f>
              <c:numCache>
                <c:formatCode>0%</c:formatCode>
                <c:ptCount val="9"/>
                <c:pt idx="0">
                  <c:v>0.33</c:v>
                </c:pt>
                <c:pt idx="1">
                  <c:v>0.23</c:v>
                </c:pt>
                <c:pt idx="2">
                  <c:v>0.34</c:v>
                </c:pt>
                <c:pt idx="3">
                  <c:v>0.21</c:v>
                </c:pt>
                <c:pt idx="4">
                  <c:v>0.23</c:v>
                </c:pt>
                <c:pt idx="5" formatCode="0.00%">
                  <c:v>0.19500000000000001</c:v>
                </c:pt>
                <c:pt idx="6">
                  <c:v>0.3</c:v>
                </c:pt>
                <c:pt idx="7">
                  <c:v>0.17</c:v>
                </c:pt>
                <c:pt idx="8">
                  <c:v>0.35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02-4BDB-85A2-04DE3D05CB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61626704"/>
        <c:axId val="561623096"/>
      </c:barChart>
      <c:catAx>
        <c:axId val="561626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623096"/>
        <c:crosses val="autoZero"/>
        <c:auto val="1"/>
        <c:lblAlgn val="ctr"/>
        <c:lblOffset val="100"/>
        <c:noMultiLvlLbl val="0"/>
      </c:catAx>
      <c:valAx>
        <c:axId val="561623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626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Chart 7.2: East &amp; Southeast Asia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Charts!$D$167</c:f>
              <c:strCache>
                <c:ptCount val="1"/>
                <c:pt idx="0">
                  <c:v>East &amp; 
Southeast Asia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317-4B42-8487-B984B0D04A55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317-4B42-8487-B984B0D04A5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Charts!$B$168:$B$169</c:f>
              <c:strCache>
                <c:ptCount val="2"/>
                <c:pt idx="0">
                  <c:v>Extremely helpful</c:v>
                </c:pt>
                <c:pt idx="1">
                  <c:v>Very helpful</c:v>
                </c:pt>
              </c:strCache>
            </c:strRef>
          </c:cat>
          <c:val>
            <c:numRef>
              <c:f>Charts!$D$168:$D$169</c:f>
              <c:numCache>
                <c:formatCode>General</c:formatCode>
                <c:ptCount val="2"/>
                <c:pt idx="0">
                  <c:v>4</c:v>
                </c:pt>
                <c:pt idx="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D7-4E14-B16E-081F94B80905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  <cs:bodyPr wrap="square" lIns="38100" tIns="19050" rIns="38100" bIns="19050" anchor="ctr">
      <a:spAutoFit/>
    </cs:bodyPr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13" Type="http://schemas.openxmlformats.org/officeDocument/2006/relationships/chart" Target="../charts/chart14.xml"/><Relationship Id="rId18" Type="http://schemas.openxmlformats.org/officeDocument/2006/relationships/chart" Target="../charts/chart19.xml"/><Relationship Id="rId26" Type="http://schemas.openxmlformats.org/officeDocument/2006/relationships/chart" Target="../charts/chart27.xml"/><Relationship Id="rId3" Type="http://schemas.openxmlformats.org/officeDocument/2006/relationships/chart" Target="../charts/chart4.xml"/><Relationship Id="rId21" Type="http://schemas.openxmlformats.org/officeDocument/2006/relationships/chart" Target="../charts/chart22.xml"/><Relationship Id="rId7" Type="http://schemas.openxmlformats.org/officeDocument/2006/relationships/chart" Target="../charts/chart8.xml"/><Relationship Id="rId12" Type="http://schemas.openxmlformats.org/officeDocument/2006/relationships/chart" Target="../charts/chart13.xml"/><Relationship Id="rId17" Type="http://schemas.openxmlformats.org/officeDocument/2006/relationships/chart" Target="../charts/chart18.xml"/><Relationship Id="rId25" Type="http://schemas.openxmlformats.org/officeDocument/2006/relationships/chart" Target="../charts/chart26.xml"/><Relationship Id="rId2" Type="http://schemas.openxmlformats.org/officeDocument/2006/relationships/chart" Target="../charts/chart3.xml"/><Relationship Id="rId16" Type="http://schemas.openxmlformats.org/officeDocument/2006/relationships/chart" Target="../charts/chart17.xml"/><Relationship Id="rId20" Type="http://schemas.openxmlformats.org/officeDocument/2006/relationships/chart" Target="../charts/chart21.xml"/><Relationship Id="rId29" Type="http://schemas.openxmlformats.org/officeDocument/2006/relationships/chart" Target="../charts/chart30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11" Type="http://schemas.openxmlformats.org/officeDocument/2006/relationships/chart" Target="../charts/chart12.xml"/><Relationship Id="rId24" Type="http://schemas.openxmlformats.org/officeDocument/2006/relationships/chart" Target="../charts/chart25.xml"/><Relationship Id="rId5" Type="http://schemas.openxmlformats.org/officeDocument/2006/relationships/chart" Target="../charts/chart6.xml"/><Relationship Id="rId15" Type="http://schemas.openxmlformats.org/officeDocument/2006/relationships/chart" Target="../charts/chart16.xml"/><Relationship Id="rId23" Type="http://schemas.openxmlformats.org/officeDocument/2006/relationships/chart" Target="../charts/chart24.xml"/><Relationship Id="rId28" Type="http://schemas.openxmlformats.org/officeDocument/2006/relationships/chart" Target="../charts/chart29.xml"/><Relationship Id="rId10" Type="http://schemas.openxmlformats.org/officeDocument/2006/relationships/chart" Target="../charts/chart11.xml"/><Relationship Id="rId19" Type="http://schemas.openxmlformats.org/officeDocument/2006/relationships/chart" Target="../charts/chart20.xml"/><Relationship Id="rId4" Type="http://schemas.openxmlformats.org/officeDocument/2006/relationships/chart" Target="../charts/chart5.xml"/><Relationship Id="rId9" Type="http://schemas.openxmlformats.org/officeDocument/2006/relationships/chart" Target="../charts/chart10.xml"/><Relationship Id="rId14" Type="http://schemas.openxmlformats.org/officeDocument/2006/relationships/chart" Target="../charts/chart15.xml"/><Relationship Id="rId22" Type="http://schemas.openxmlformats.org/officeDocument/2006/relationships/chart" Target="../charts/chart23.xml"/><Relationship Id="rId27" Type="http://schemas.openxmlformats.org/officeDocument/2006/relationships/chart" Target="../charts/chart28.xml"/><Relationship Id="rId30" Type="http://schemas.openxmlformats.org/officeDocument/2006/relationships/chart" Target="../charts/chart3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7</xdr:row>
      <xdr:rowOff>22224</xdr:rowOff>
    </xdr:from>
    <xdr:to>
      <xdr:col>8</xdr:col>
      <xdr:colOff>0</xdr:colOff>
      <xdr:row>27</xdr:row>
      <xdr:rowOff>165099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6350</xdr:colOff>
      <xdr:row>31</xdr:row>
      <xdr:rowOff>168275</xdr:rowOff>
    </xdr:from>
    <xdr:to>
      <xdr:col>14</xdr:col>
      <xdr:colOff>146050</xdr:colOff>
      <xdr:row>45</xdr:row>
      <xdr:rowOff>149225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19050</xdr:colOff>
      <xdr:row>0</xdr:row>
      <xdr:rowOff>0</xdr:rowOff>
    </xdr:from>
    <xdr:to>
      <xdr:col>13</xdr:col>
      <xdr:colOff>57150</xdr:colOff>
      <xdr:row>15</xdr:row>
      <xdr:rowOff>63500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12700</xdr:colOff>
      <xdr:row>152</xdr:row>
      <xdr:rowOff>177801</xdr:rowOff>
    </xdr:from>
    <xdr:to>
      <xdr:col>13</xdr:col>
      <xdr:colOff>596900</xdr:colOff>
      <xdr:row>165</xdr:row>
      <xdr:rowOff>6351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25400</xdr:colOff>
      <xdr:row>202</xdr:row>
      <xdr:rowOff>25400</xdr:rowOff>
    </xdr:from>
    <xdr:to>
      <xdr:col>6</xdr:col>
      <xdr:colOff>171450</xdr:colOff>
      <xdr:row>218</xdr:row>
      <xdr:rowOff>171450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19050</xdr:colOff>
      <xdr:row>203</xdr:row>
      <xdr:rowOff>22225</xdr:rowOff>
    </xdr:from>
    <xdr:to>
      <xdr:col>15</xdr:col>
      <xdr:colOff>336550</xdr:colOff>
      <xdr:row>218</xdr:row>
      <xdr:rowOff>3175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603250</xdr:colOff>
      <xdr:row>222</xdr:row>
      <xdr:rowOff>0</xdr:rowOff>
    </xdr:from>
    <xdr:to>
      <xdr:col>16</xdr:col>
      <xdr:colOff>298450</xdr:colOff>
      <xdr:row>232</xdr:row>
      <xdr:rowOff>152400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25400</xdr:colOff>
      <xdr:row>203</xdr:row>
      <xdr:rowOff>15875</xdr:rowOff>
    </xdr:from>
    <xdr:to>
      <xdr:col>26</xdr:col>
      <xdr:colOff>88900</xdr:colOff>
      <xdr:row>217</xdr:row>
      <xdr:rowOff>180975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15875</xdr:colOff>
      <xdr:row>152</xdr:row>
      <xdr:rowOff>171450</xdr:rowOff>
    </xdr:from>
    <xdr:to>
      <xdr:col>22</xdr:col>
      <xdr:colOff>260350</xdr:colOff>
      <xdr:row>164</xdr:row>
      <xdr:rowOff>171450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3175</xdr:colOff>
      <xdr:row>166</xdr:row>
      <xdr:rowOff>9525</xdr:rowOff>
    </xdr:from>
    <xdr:to>
      <xdr:col>22</xdr:col>
      <xdr:colOff>266700</xdr:colOff>
      <xdr:row>175</xdr:row>
      <xdr:rowOff>127000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15875</xdr:colOff>
      <xdr:row>165</xdr:row>
      <xdr:rowOff>174625</xdr:rowOff>
    </xdr:from>
    <xdr:to>
      <xdr:col>14</xdr:col>
      <xdr:colOff>6350</xdr:colOff>
      <xdr:row>175</xdr:row>
      <xdr:rowOff>171450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22225</xdr:colOff>
      <xdr:row>177</xdr:row>
      <xdr:rowOff>38100</xdr:rowOff>
    </xdr:from>
    <xdr:to>
      <xdr:col>14</xdr:col>
      <xdr:colOff>12700</xdr:colOff>
      <xdr:row>188</xdr:row>
      <xdr:rowOff>152400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606425</xdr:colOff>
      <xdr:row>233</xdr:row>
      <xdr:rowOff>180975</xdr:rowOff>
    </xdr:from>
    <xdr:to>
      <xdr:col>13</xdr:col>
      <xdr:colOff>542925</xdr:colOff>
      <xdr:row>244</xdr:row>
      <xdr:rowOff>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8</xdr:col>
      <xdr:colOff>15875</xdr:colOff>
      <xdr:row>244</xdr:row>
      <xdr:rowOff>168274</xdr:rowOff>
    </xdr:from>
    <xdr:to>
      <xdr:col>13</xdr:col>
      <xdr:colOff>561975</xdr:colOff>
      <xdr:row>255</xdr:row>
      <xdr:rowOff>419099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3174</xdr:colOff>
      <xdr:row>262</xdr:row>
      <xdr:rowOff>180974</xdr:rowOff>
    </xdr:from>
    <xdr:to>
      <xdr:col>15</xdr:col>
      <xdr:colOff>450850</xdr:colOff>
      <xdr:row>273</xdr:row>
      <xdr:rowOff>438149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8</xdr:col>
      <xdr:colOff>15875</xdr:colOff>
      <xdr:row>283</xdr:row>
      <xdr:rowOff>9525</xdr:rowOff>
    </xdr:from>
    <xdr:to>
      <xdr:col>13</xdr:col>
      <xdr:colOff>561975</xdr:colOff>
      <xdr:row>294</xdr:row>
      <xdr:rowOff>346075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</xdr:col>
      <xdr:colOff>15875</xdr:colOff>
      <xdr:row>304</xdr:row>
      <xdr:rowOff>3175</xdr:rowOff>
    </xdr:from>
    <xdr:to>
      <xdr:col>13</xdr:col>
      <xdr:colOff>561975</xdr:colOff>
      <xdr:row>314</xdr:row>
      <xdr:rowOff>536575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8</xdr:col>
      <xdr:colOff>22225</xdr:colOff>
      <xdr:row>321</xdr:row>
      <xdr:rowOff>180975</xdr:rowOff>
    </xdr:from>
    <xdr:to>
      <xdr:col>13</xdr:col>
      <xdr:colOff>568325</xdr:colOff>
      <xdr:row>332</xdr:row>
      <xdr:rowOff>333375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</xdr:col>
      <xdr:colOff>9525</xdr:colOff>
      <xdr:row>341</xdr:row>
      <xdr:rowOff>3175</xdr:rowOff>
    </xdr:from>
    <xdr:to>
      <xdr:col>13</xdr:col>
      <xdr:colOff>555625</xdr:colOff>
      <xdr:row>351</xdr:row>
      <xdr:rowOff>523875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8</xdr:col>
      <xdr:colOff>15875</xdr:colOff>
      <xdr:row>359</xdr:row>
      <xdr:rowOff>358775</xdr:rowOff>
    </xdr:from>
    <xdr:to>
      <xdr:col>13</xdr:col>
      <xdr:colOff>561975</xdr:colOff>
      <xdr:row>370</xdr:row>
      <xdr:rowOff>155575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8</xdr:col>
      <xdr:colOff>19050</xdr:colOff>
      <xdr:row>413</xdr:row>
      <xdr:rowOff>3175</xdr:rowOff>
    </xdr:from>
    <xdr:to>
      <xdr:col>13</xdr:col>
      <xdr:colOff>457200</xdr:colOff>
      <xdr:row>428</xdr:row>
      <xdr:rowOff>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8</xdr:col>
      <xdr:colOff>0</xdr:colOff>
      <xdr:row>17</xdr:row>
      <xdr:rowOff>0</xdr:rowOff>
    </xdr:from>
    <xdr:to>
      <xdr:col>13</xdr:col>
      <xdr:colOff>406400</xdr:colOff>
      <xdr:row>30</xdr:row>
      <xdr:rowOff>158750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8</xdr:col>
      <xdr:colOff>0</xdr:colOff>
      <xdr:row>47</xdr:row>
      <xdr:rowOff>0</xdr:rowOff>
    </xdr:from>
    <xdr:to>
      <xdr:col>13</xdr:col>
      <xdr:colOff>546100</xdr:colOff>
      <xdr:row>61</xdr:row>
      <xdr:rowOff>165100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8</xdr:col>
      <xdr:colOff>0</xdr:colOff>
      <xdr:row>63</xdr:row>
      <xdr:rowOff>0</xdr:rowOff>
    </xdr:from>
    <xdr:to>
      <xdr:col>13</xdr:col>
      <xdr:colOff>546100</xdr:colOff>
      <xdr:row>77</xdr:row>
      <xdr:rowOff>165100</xdr:rowOff>
    </xdr:to>
    <xdr:graphicFrame macro="">
      <xdr:nvGraphicFramePr>
        <xdr:cNvPr id="35" name="Chart 3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8</xdr:col>
      <xdr:colOff>0</xdr:colOff>
      <xdr:row>79</xdr:row>
      <xdr:rowOff>0</xdr:rowOff>
    </xdr:from>
    <xdr:to>
      <xdr:col>13</xdr:col>
      <xdr:colOff>498475</xdr:colOff>
      <xdr:row>115</xdr:row>
      <xdr:rowOff>34926</xdr:rowOff>
    </xdr:to>
    <xdr:graphicFrame macro="">
      <xdr:nvGraphicFramePr>
        <xdr:cNvPr id="36" name="Chart 3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8</xdr:col>
      <xdr:colOff>0</xdr:colOff>
      <xdr:row>116</xdr:row>
      <xdr:rowOff>12700</xdr:rowOff>
    </xdr:from>
    <xdr:to>
      <xdr:col>13</xdr:col>
      <xdr:colOff>546100</xdr:colOff>
      <xdr:row>135</xdr:row>
      <xdr:rowOff>47625</xdr:rowOff>
    </xdr:to>
    <xdr:graphicFrame macro="">
      <xdr:nvGraphicFramePr>
        <xdr:cNvPr id="37" name="Chart 3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8</xdr:col>
      <xdr:colOff>0</xdr:colOff>
      <xdr:row>137</xdr:row>
      <xdr:rowOff>0</xdr:rowOff>
    </xdr:from>
    <xdr:to>
      <xdr:col>12</xdr:col>
      <xdr:colOff>1289050</xdr:colOff>
      <xdr:row>152</xdr:row>
      <xdr:rowOff>25400</xdr:rowOff>
    </xdr:to>
    <xdr:graphicFrame macro="">
      <xdr:nvGraphicFramePr>
        <xdr:cNvPr id="38" name="Chart 3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23</xdr:col>
      <xdr:colOff>12700</xdr:colOff>
      <xdr:row>153</xdr:row>
      <xdr:rowOff>0</xdr:rowOff>
    </xdr:from>
    <xdr:to>
      <xdr:col>33</xdr:col>
      <xdr:colOff>76200</xdr:colOff>
      <xdr:row>166</xdr:row>
      <xdr:rowOff>533400</xdr:rowOff>
    </xdr:to>
    <xdr:graphicFrame macro="">
      <xdr:nvGraphicFramePr>
        <xdr:cNvPr id="39" name="Chart 3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10</xdr:col>
      <xdr:colOff>0</xdr:colOff>
      <xdr:row>191</xdr:row>
      <xdr:rowOff>0</xdr:rowOff>
    </xdr:from>
    <xdr:to>
      <xdr:col>18</xdr:col>
      <xdr:colOff>317500</xdr:colOff>
      <xdr:row>201</xdr:row>
      <xdr:rowOff>165100</xdr:rowOff>
    </xdr:to>
    <xdr:graphicFrame macro="">
      <xdr:nvGraphicFramePr>
        <xdr:cNvPr id="40" name="Chart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8</xdr:col>
      <xdr:colOff>0</xdr:colOff>
      <xdr:row>377</xdr:row>
      <xdr:rowOff>0</xdr:rowOff>
    </xdr:from>
    <xdr:to>
      <xdr:col>14</xdr:col>
      <xdr:colOff>117475</xdr:colOff>
      <xdr:row>394</xdr:row>
      <xdr:rowOff>66676</xdr:rowOff>
    </xdr:to>
    <xdr:graphicFrame macro="">
      <xdr:nvGraphicFramePr>
        <xdr:cNvPr id="41" name="Chart 4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8</xdr:col>
      <xdr:colOff>0</xdr:colOff>
      <xdr:row>396</xdr:row>
      <xdr:rowOff>0</xdr:rowOff>
    </xdr:from>
    <xdr:to>
      <xdr:col>13</xdr:col>
      <xdr:colOff>546100</xdr:colOff>
      <xdr:row>410</xdr:row>
      <xdr:rowOff>152400</xdr:rowOff>
    </xdr:to>
    <xdr:graphicFrame macro="">
      <xdr:nvGraphicFramePr>
        <xdr:cNvPr id="42" name="Chart 4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0.02778</cdr:x>
      <cdr:y>0.02849</cdr:y>
    </cdr:from>
    <cdr:to>
      <cdr:x>1</cdr:x>
      <cdr:y>0.28274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7010" y="106269"/>
          <a:ext cx="4444990" cy="9485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t"/>
        <a:lstStyle xmlns:a="http://schemas.openxmlformats.org/drawingml/2006/main"/>
        <a:p xmlns:a="http://schemas.openxmlformats.org/drawingml/2006/main">
          <a:pPr algn="ctr"/>
          <a:r>
            <a:rPr lang="en-US" sz="1800" b="1" i="0" u="none" strike="noStrike" kern="1200" spc="0" baseline="0">
              <a:solidFill>
                <a:srgbClr val="595959"/>
              </a:solidFill>
              <a:effectLst/>
              <a:latin typeface="+mn-lt"/>
              <a:ea typeface="+mn-ea"/>
              <a:cs typeface="+mn-cs"/>
            </a:rPr>
            <a:t>CHART</a:t>
          </a:r>
          <a:r>
            <a:rPr lang="en-US" sz="1800" b="1">
              <a:solidFill>
                <a:srgbClr val="595959"/>
              </a:solidFill>
              <a:effectLst/>
              <a:latin typeface="+mn-lt"/>
              <a:ea typeface="+mn-ea"/>
              <a:cs typeface="+mn-cs"/>
            </a:rPr>
            <a:t> 6: </a:t>
          </a:r>
          <a:r>
            <a:rPr lang="en-US" sz="1800" b="1" i="0" u="none" strike="noStrike" kern="1200" spc="0" baseline="0">
              <a:solidFill>
                <a:srgbClr val="595959"/>
              </a:solidFill>
              <a:effectLst/>
              <a:latin typeface="+mn-lt"/>
              <a:ea typeface="+mn-ea"/>
              <a:cs typeface="+mn-cs"/>
            </a:rPr>
            <a:t>COMPARISON</a:t>
          </a:r>
          <a:r>
            <a:rPr lang="en-US" sz="1800" b="1">
              <a:solidFill>
                <a:srgbClr val="595959"/>
              </a:solidFill>
              <a:effectLst/>
              <a:latin typeface="+mn-lt"/>
              <a:ea typeface="+mn-ea"/>
              <a:cs typeface="+mn-cs"/>
            </a:rPr>
            <a:t>:</a:t>
          </a:r>
          <a:r>
            <a:rPr lang="en-US" sz="1800" b="1" baseline="0">
              <a:solidFill>
                <a:srgbClr val="595959"/>
              </a:solidFill>
              <a:effectLst/>
              <a:latin typeface="+mn-lt"/>
              <a:ea typeface="+mn-ea"/>
              <a:cs typeface="+mn-cs"/>
            </a:rPr>
            <a:t> HOW FUNDS WERE </a:t>
          </a:r>
          <a:r>
            <a:rPr lang="en-US" sz="1800" b="1" i="0" u="none" strike="noStrike" kern="1200" spc="0" baseline="0">
              <a:solidFill>
                <a:srgbClr val="595959"/>
              </a:solidFill>
              <a:effectLst/>
              <a:latin typeface="+mn-lt"/>
              <a:ea typeface="+mn-ea"/>
              <a:cs typeface="+mn-cs"/>
            </a:rPr>
            <a:t>USED</a:t>
          </a:r>
          <a:r>
            <a:rPr lang="en-US" sz="1800" b="1" baseline="0">
              <a:solidFill>
                <a:srgbClr val="595959"/>
              </a:solidFill>
              <a:effectLst/>
              <a:latin typeface="+mn-lt"/>
              <a:ea typeface="+mn-ea"/>
              <a:cs typeface="+mn-cs"/>
            </a:rPr>
            <a:t> VS. </a:t>
          </a:r>
          <a:r>
            <a:rPr lang="en-US" sz="1800" b="1" i="0" u="none" strike="noStrike" kern="1200" spc="0" baseline="0">
              <a:solidFill>
                <a:srgbClr val="595959"/>
              </a:solidFill>
              <a:effectLst/>
              <a:latin typeface="+mn-lt"/>
              <a:ea typeface="+mn-ea"/>
              <a:cs typeface="+mn-cs"/>
            </a:rPr>
            <a:t>WOULD</a:t>
          </a:r>
          <a:r>
            <a:rPr lang="en-US" sz="1800" b="1" baseline="0">
              <a:solidFill>
                <a:srgbClr val="595959"/>
              </a:solidFill>
              <a:effectLst/>
              <a:latin typeface="+mn-lt"/>
              <a:ea typeface="+mn-ea"/>
              <a:cs typeface="+mn-cs"/>
            </a:rPr>
            <a:t> BE USED </a:t>
          </a:r>
          <a:endParaRPr lang="en-US" sz="2800">
            <a:solidFill>
              <a:srgbClr val="595959"/>
            </a:solidFill>
            <a:effectLst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Custom 2">
      <a:dk1>
        <a:sysClr val="windowText" lastClr="000000"/>
      </a:dk1>
      <a:lt1>
        <a:sysClr val="window" lastClr="FFFFFF"/>
      </a:lt1>
      <a:dk2>
        <a:srgbClr val="FF5000"/>
      </a:dk2>
      <a:lt2>
        <a:srgbClr val="3EC1CD"/>
      </a:lt2>
      <a:accent1>
        <a:srgbClr val="FF570B"/>
      </a:accent1>
      <a:accent2>
        <a:srgbClr val="D8F2F5"/>
      </a:accent2>
      <a:accent3>
        <a:srgbClr val="8BD9E1"/>
      </a:accent3>
      <a:accent4>
        <a:srgbClr val="29959F"/>
      </a:accent4>
      <a:accent5>
        <a:srgbClr val="1B636A"/>
      </a:accent5>
      <a:accent6>
        <a:srgbClr val="FEB999"/>
      </a:accent6>
      <a:hlink>
        <a:srgbClr val="FF9565"/>
      </a:hlink>
      <a:folHlink>
        <a:srgbClr val="BF3B0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8"/>
  <sheetViews>
    <sheetView zoomScaleNormal="100" workbookViewId="0">
      <selection activeCell="D80" sqref="D80"/>
    </sheetView>
  </sheetViews>
  <sheetFormatPr defaultRowHeight="14.5"/>
  <cols>
    <col min="1" max="1" width="5.26953125" customWidth="1"/>
    <col min="2" max="2" width="22.1796875" customWidth="1"/>
    <col min="3" max="3" width="11.1796875" customWidth="1"/>
    <col min="4" max="4" width="10.81640625" customWidth="1"/>
    <col min="5" max="5" width="9.54296875" customWidth="1"/>
    <col min="7" max="7" width="11.90625" customWidth="1"/>
    <col min="8" max="8" width="12.54296875" customWidth="1"/>
    <col min="9" max="9" width="13.453125" customWidth="1"/>
    <col min="10" max="10" width="12.26953125" customWidth="1"/>
    <col min="12" max="12" width="10.81640625" customWidth="1"/>
    <col min="13" max="13" width="6.7265625" customWidth="1"/>
    <col min="14" max="14" width="11.26953125" customWidth="1"/>
  </cols>
  <sheetData>
    <row r="1" spans="1:14" ht="58">
      <c r="A1" s="23"/>
      <c r="B1" s="23" t="s">
        <v>0</v>
      </c>
      <c r="C1" s="23" t="s">
        <v>1</v>
      </c>
      <c r="D1" s="24" t="s">
        <v>2</v>
      </c>
      <c r="E1" s="24" t="s">
        <v>3</v>
      </c>
      <c r="F1" s="24" t="s">
        <v>4</v>
      </c>
      <c r="G1" s="24" t="s">
        <v>5</v>
      </c>
      <c r="H1" s="24" t="s">
        <v>6</v>
      </c>
      <c r="I1" s="24" t="s">
        <v>7</v>
      </c>
      <c r="J1" s="24" t="s">
        <v>8</v>
      </c>
      <c r="K1" s="24" t="s">
        <v>9</v>
      </c>
      <c r="L1" s="24" t="s">
        <v>10</v>
      </c>
      <c r="M1" s="24" t="s">
        <v>11</v>
      </c>
      <c r="N1" s="24" t="s">
        <v>12</v>
      </c>
    </row>
    <row r="2" spans="1:14" s="5" customFormat="1" ht="29">
      <c r="A2" s="3">
        <v>1</v>
      </c>
      <c r="B2" s="2" t="s">
        <v>17</v>
      </c>
      <c r="C2" s="3" t="s">
        <v>18</v>
      </c>
      <c r="D2" s="4">
        <v>2013</v>
      </c>
      <c r="E2" s="4" t="s">
        <v>66</v>
      </c>
      <c r="F2" s="4">
        <v>4</v>
      </c>
      <c r="G2" s="4">
        <v>4</v>
      </c>
      <c r="H2" s="4">
        <v>4</v>
      </c>
      <c r="I2" s="4">
        <v>4</v>
      </c>
      <c r="J2" s="4">
        <v>4</v>
      </c>
      <c r="K2" s="4">
        <v>5</v>
      </c>
      <c r="L2" s="4">
        <v>5</v>
      </c>
      <c r="M2" s="4">
        <v>4</v>
      </c>
      <c r="N2" s="4">
        <v>5</v>
      </c>
    </row>
    <row r="3" spans="1:14" ht="29">
      <c r="A3" s="1">
        <v>2</v>
      </c>
      <c r="B3" s="2" t="s">
        <v>17</v>
      </c>
      <c r="C3" s="1" t="s">
        <v>19</v>
      </c>
      <c r="D3" s="1">
        <v>2018</v>
      </c>
      <c r="E3" s="4" t="s">
        <v>66</v>
      </c>
      <c r="F3" s="1">
        <v>4</v>
      </c>
      <c r="G3" s="1">
        <v>4</v>
      </c>
      <c r="H3" s="1">
        <v>4</v>
      </c>
      <c r="I3" s="1">
        <v>4</v>
      </c>
      <c r="J3" s="1">
        <v>5</v>
      </c>
      <c r="K3" s="1">
        <v>4</v>
      </c>
      <c r="L3" s="1">
        <v>5</v>
      </c>
      <c r="M3" s="1">
        <v>4</v>
      </c>
      <c r="N3" s="1">
        <v>5</v>
      </c>
    </row>
    <row r="4" spans="1:14" ht="29">
      <c r="A4" s="1">
        <v>3</v>
      </c>
      <c r="B4" s="1" t="s">
        <v>59</v>
      </c>
      <c r="C4" s="1" t="s">
        <v>20</v>
      </c>
      <c r="D4" s="6">
        <v>2012</v>
      </c>
      <c r="E4" s="2" t="s">
        <v>66</v>
      </c>
      <c r="F4" s="1">
        <v>5</v>
      </c>
      <c r="G4" s="1">
        <v>4</v>
      </c>
      <c r="H4" s="1">
        <v>5</v>
      </c>
      <c r="I4" s="1">
        <v>3</v>
      </c>
      <c r="J4" s="1">
        <v>5</v>
      </c>
      <c r="K4" s="1">
        <v>5</v>
      </c>
      <c r="L4" s="1">
        <v>5</v>
      </c>
      <c r="M4" s="1">
        <v>3</v>
      </c>
      <c r="N4" s="1">
        <v>4</v>
      </c>
    </row>
    <row r="5" spans="1:14" ht="29">
      <c r="A5" s="1">
        <v>4</v>
      </c>
      <c r="B5" s="2" t="s">
        <v>17</v>
      </c>
      <c r="C5" s="1" t="s">
        <v>18</v>
      </c>
      <c r="D5" s="1">
        <v>2010</v>
      </c>
      <c r="E5" s="2" t="s">
        <v>66</v>
      </c>
      <c r="F5" s="1">
        <v>5</v>
      </c>
      <c r="G5" s="1">
        <v>4</v>
      </c>
      <c r="H5" s="1">
        <v>5</v>
      </c>
      <c r="I5" s="1">
        <v>5</v>
      </c>
      <c r="J5" s="1">
        <v>4</v>
      </c>
      <c r="K5" s="1">
        <v>5</v>
      </c>
      <c r="L5" s="1">
        <v>5</v>
      </c>
      <c r="M5" s="1">
        <v>4</v>
      </c>
      <c r="N5" s="1">
        <v>5</v>
      </c>
    </row>
    <row r="6" spans="1:14" ht="29">
      <c r="A6" s="1">
        <v>5</v>
      </c>
      <c r="B6" s="1" t="s">
        <v>57</v>
      </c>
      <c r="C6" s="1" t="s">
        <v>21</v>
      </c>
      <c r="D6" s="1">
        <v>2011</v>
      </c>
      <c r="E6" s="2" t="s">
        <v>67</v>
      </c>
      <c r="F6" s="1">
        <v>3</v>
      </c>
      <c r="G6" s="1">
        <v>2</v>
      </c>
      <c r="H6" s="1">
        <v>2</v>
      </c>
      <c r="I6" s="1">
        <v>4</v>
      </c>
      <c r="J6" s="1">
        <v>3</v>
      </c>
      <c r="K6" s="1">
        <v>3</v>
      </c>
      <c r="L6" s="1">
        <v>4</v>
      </c>
      <c r="M6" s="1">
        <v>3</v>
      </c>
      <c r="N6" s="1">
        <v>5</v>
      </c>
    </row>
    <row r="7" spans="1:14" ht="29">
      <c r="A7" s="1">
        <v>6</v>
      </c>
      <c r="B7" s="1" t="s">
        <v>57</v>
      </c>
      <c r="C7" s="1" t="s">
        <v>22</v>
      </c>
      <c r="D7" s="21">
        <v>2008</v>
      </c>
      <c r="E7" s="2" t="s">
        <v>67</v>
      </c>
      <c r="F7" s="1">
        <v>4</v>
      </c>
      <c r="G7" s="1">
        <v>4</v>
      </c>
      <c r="H7" s="1">
        <v>5</v>
      </c>
      <c r="I7" s="1">
        <v>3</v>
      </c>
      <c r="J7" s="1">
        <v>3</v>
      </c>
      <c r="K7" s="1">
        <v>4</v>
      </c>
      <c r="L7" s="1">
        <v>4</v>
      </c>
      <c r="M7" s="1">
        <v>4</v>
      </c>
      <c r="N7" s="1">
        <v>4</v>
      </c>
    </row>
    <row r="8" spans="1:14" ht="29">
      <c r="A8" s="1">
        <v>7</v>
      </c>
      <c r="B8" s="1" t="s">
        <v>57</v>
      </c>
      <c r="C8" s="1" t="s">
        <v>20</v>
      </c>
      <c r="D8" s="6">
        <v>2011</v>
      </c>
      <c r="E8" s="2" t="s">
        <v>66</v>
      </c>
      <c r="F8" s="1">
        <v>3</v>
      </c>
      <c r="G8" s="1">
        <v>4</v>
      </c>
      <c r="H8" s="1">
        <v>3</v>
      </c>
      <c r="I8" s="1">
        <v>1</v>
      </c>
      <c r="J8" s="1">
        <v>1</v>
      </c>
      <c r="K8" s="1">
        <v>1</v>
      </c>
      <c r="L8" s="1">
        <v>1</v>
      </c>
      <c r="M8" s="1">
        <v>1</v>
      </c>
      <c r="N8" s="1">
        <v>1</v>
      </c>
    </row>
    <row r="9" spans="1:14" ht="29">
      <c r="A9" s="1">
        <v>8</v>
      </c>
      <c r="B9" s="1" t="s">
        <v>58</v>
      </c>
      <c r="C9" s="1" t="s">
        <v>23</v>
      </c>
      <c r="D9" s="1">
        <v>2012</v>
      </c>
      <c r="E9" s="2" t="s">
        <v>66</v>
      </c>
      <c r="F9" s="1">
        <v>4</v>
      </c>
      <c r="G9" s="1">
        <v>4</v>
      </c>
      <c r="H9" s="1">
        <v>4</v>
      </c>
      <c r="I9" s="1">
        <v>4</v>
      </c>
      <c r="J9" s="1">
        <v>5</v>
      </c>
      <c r="K9" s="1">
        <v>3</v>
      </c>
      <c r="L9" s="1">
        <v>4</v>
      </c>
      <c r="M9" s="1">
        <v>3</v>
      </c>
      <c r="N9" s="1">
        <v>4</v>
      </c>
    </row>
    <row r="10" spans="1:14" ht="29">
      <c r="A10" s="1">
        <v>9</v>
      </c>
      <c r="B10" s="1" t="s">
        <v>58</v>
      </c>
      <c r="C10" s="1" t="s">
        <v>24</v>
      </c>
      <c r="D10" s="1">
        <v>2008</v>
      </c>
      <c r="E10" s="2" t="s">
        <v>67</v>
      </c>
      <c r="F10" s="1">
        <v>5</v>
      </c>
      <c r="G10" s="1">
        <v>4</v>
      </c>
      <c r="H10" s="1">
        <v>5</v>
      </c>
      <c r="I10" s="1">
        <v>5</v>
      </c>
      <c r="J10" s="1">
        <v>5</v>
      </c>
      <c r="K10" s="1">
        <v>5</v>
      </c>
      <c r="L10" s="1">
        <v>5</v>
      </c>
      <c r="M10" s="1">
        <v>5</v>
      </c>
      <c r="N10" s="1">
        <v>5</v>
      </c>
    </row>
    <row r="11" spans="1:14" ht="29">
      <c r="A11" s="1">
        <v>10</v>
      </c>
      <c r="B11" s="1" t="s">
        <v>59</v>
      </c>
      <c r="C11" s="1" t="s">
        <v>25</v>
      </c>
      <c r="D11" s="1">
        <v>2006</v>
      </c>
      <c r="E11" s="2" t="s">
        <v>66</v>
      </c>
      <c r="F11" s="1">
        <v>5</v>
      </c>
      <c r="G11" s="1">
        <v>5</v>
      </c>
      <c r="H11" s="1">
        <v>5</v>
      </c>
      <c r="I11" s="1">
        <v>1</v>
      </c>
      <c r="J11" s="1">
        <v>1</v>
      </c>
      <c r="K11" s="1">
        <v>5</v>
      </c>
      <c r="L11" s="1">
        <v>5</v>
      </c>
      <c r="M11" s="1">
        <v>1</v>
      </c>
      <c r="N11" s="1">
        <v>4</v>
      </c>
    </row>
    <row r="12" spans="1:14" ht="29">
      <c r="A12" s="1">
        <v>11</v>
      </c>
      <c r="B12" s="1" t="s">
        <v>60</v>
      </c>
      <c r="C12" s="1" t="s">
        <v>26</v>
      </c>
      <c r="D12" s="21">
        <v>2016</v>
      </c>
      <c r="E12" s="2" t="s">
        <v>67</v>
      </c>
      <c r="F12" s="1">
        <v>4</v>
      </c>
      <c r="G12" s="1">
        <v>5</v>
      </c>
      <c r="H12" s="1">
        <v>3</v>
      </c>
      <c r="I12" s="1">
        <v>4</v>
      </c>
      <c r="J12" s="1">
        <v>3</v>
      </c>
      <c r="K12" s="1">
        <v>4</v>
      </c>
      <c r="L12" s="1">
        <v>3</v>
      </c>
      <c r="M12" s="1">
        <v>4</v>
      </c>
      <c r="N12" s="1">
        <v>5</v>
      </c>
    </row>
    <row r="13" spans="1:14" ht="29">
      <c r="A13" s="1">
        <v>12</v>
      </c>
      <c r="B13" s="1" t="s">
        <v>60</v>
      </c>
      <c r="C13" s="1" t="s">
        <v>26</v>
      </c>
      <c r="D13" s="21">
        <v>2005</v>
      </c>
      <c r="E13" s="2" t="s">
        <v>67</v>
      </c>
      <c r="F13" s="1">
        <v>4</v>
      </c>
      <c r="G13" s="1">
        <v>4</v>
      </c>
      <c r="H13" s="1">
        <v>3</v>
      </c>
      <c r="I13" s="1">
        <v>4</v>
      </c>
      <c r="J13" s="1">
        <v>4</v>
      </c>
      <c r="K13" s="1">
        <v>4</v>
      </c>
      <c r="L13" s="1">
        <v>4</v>
      </c>
      <c r="M13" s="1">
        <v>4</v>
      </c>
      <c r="N13" s="1">
        <v>4</v>
      </c>
    </row>
    <row r="14" spans="1:14" ht="29">
      <c r="A14" s="1">
        <v>13</v>
      </c>
      <c r="B14" s="1" t="s">
        <v>59</v>
      </c>
      <c r="C14" s="1" t="s">
        <v>27</v>
      </c>
      <c r="D14" s="1">
        <v>2005</v>
      </c>
      <c r="E14" s="2" t="s">
        <v>66</v>
      </c>
      <c r="F14" s="1">
        <v>4</v>
      </c>
      <c r="G14" s="1">
        <v>5</v>
      </c>
      <c r="H14" s="1">
        <v>4</v>
      </c>
      <c r="I14" s="1">
        <v>4</v>
      </c>
      <c r="J14" s="1">
        <v>5</v>
      </c>
      <c r="K14" s="1">
        <v>4</v>
      </c>
      <c r="L14" s="1">
        <v>5</v>
      </c>
      <c r="M14" s="1">
        <v>2</v>
      </c>
      <c r="N14" s="1">
        <v>5</v>
      </c>
    </row>
    <row r="15" spans="1:14" ht="29">
      <c r="A15" s="1">
        <v>14</v>
      </c>
      <c r="B15" s="1" t="s">
        <v>57</v>
      </c>
      <c r="C15" s="1" t="s">
        <v>28</v>
      </c>
      <c r="D15" s="1">
        <v>2011</v>
      </c>
      <c r="E15" s="2" t="s">
        <v>67</v>
      </c>
      <c r="F15" s="1">
        <v>4</v>
      </c>
      <c r="G15" s="1">
        <v>4</v>
      </c>
      <c r="H15" s="1">
        <v>4</v>
      </c>
      <c r="I15" s="1">
        <v>3</v>
      </c>
      <c r="J15" s="1">
        <v>3</v>
      </c>
      <c r="K15" s="1">
        <v>4</v>
      </c>
      <c r="L15" s="1">
        <v>4</v>
      </c>
      <c r="M15" s="1">
        <v>3</v>
      </c>
      <c r="N15" s="1">
        <v>4</v>
      </c>
    </row>
    <row r="16" spans="1:14" ht="29">
      <c r="A16" s="1">
        <v>15</v>
      </c>
      <c r="B16" s="1" t="s">
        <v>57</v>
      </c>
      <c r="C16" s="1" t="s">
        <v>20</v>
      </c>
      <c r="D16" s="1">
        <v>2012</v>
      </c>
      <c r="E16" s="2" t="s">
        <v>66</v>
      </c>
      <c r="F16" s="1">
        <v>4</v>
      </c>
      <c r="G16" s="1">
        <v>5</v>
      </c>
      <c r="H16" s="1">
        <v>2</v>
      </c>
      <c r="I16" s="1">
        <v>5</v>
      </c>
      <c r="J16" s="1">
        <v>2</v>
      </c>
      <c r="K16" s="1">
        <v>1</v>
      </c>
      <c r="L16" s="1">
        <v>1</v>
      </c>
      <c r="M16" s="1">
        <v>1</v>
      </c>
      <c r="N16" s="1">
        <v>5</v>
      </c>
    </row>
    <row r="17" spans="1:14" ht="29">
      <c r="A17" s="1">
        <v>16</v>
      </c>
      <c r="B17" s="1" t="s">
        <v>17</v>
      </c>
      <c r="C17" s="1" t="s">
        <v>29</v>
      </c>
      <c r="D17" s="1">
        <v>2009</v>
      </c>
      <c r="E17" s="2" t="s">
        <v>67</v>
      </c>
      <c r="F17" s="1">
        <v>3</v>
      </c>
      <c r="G17" s="1">
        <v>3</v>
      </c>
      <c r="H17" s="1">
        <v>1</v>
      </c>
      <c r="I17" s="1">
        <v>1</v>
      </c>
      <c r="J17" s="1">
        <v>1</v>
      </c>
      <c r="K17" s="1">
        <v>3</v>
      </c>
      <c r="L17" s="1">
        <v>1</v>
      </c>
      <c r="M17" s="1">
        <v>1</v>
      </c>
      <c r="N17" s="1">
        <v>1</v>
      </c>
    </row>
    <row r="18" spans="1:14" ht="29">
      <c r="A18" s="1">
        <v>17</v>
      </c>
      <c r="B18" s="1" t="s">
        <v>59</v>
      </c>
      <c r="C18" s="1" t="s">
        <v>30</v>
      </c>
      <c r="D18" s="1">
        <v>2013</v>
      </c>
      <c r="E18" s="2" t="s">
        <v>67</v>
      </c>
      <c r="F18" s="1">
        <v>4</v>
      </c>
      <c r="G18" s="1">
        <v>4</v>
      </c>
      <c r="H18" s="1">
        <v>4</v>
      </c>
      <c r="I18" s="1">
        <v>4</v>
      </c>
      <c r="J18" s="1">
        <v>3</v>
      </c>
      <c r="K18" s="1">
        <v>4</v>
      </c>
      <c r="L18" s="1">
        <v>3</v>
      </c>
      <c r="M18" s="1">
        <v>3</v>
      </c>
      <c r="N18" s="1">
        <v>4</v>
      </c>
    </row>
    <row r="19" spans="1:14" ht="29">
      <c r="A19" s="1">
        <v>18</v>
      </c>
      <c r="B19" s="1" t="s">
        <v>60</v>
      </c>
      <c r="C19" s="1" t="s">
        <v>26</v>
      </c>
      <c r="D19" s="1">
        <v>2006</v>
      </c>
      <c r="E19" s="2" t="s">
        <v>66</v>
      </c>
      <c r="F19" s="1">
        <v>5</v>
      </c>
      <c r="G19" s="1">
        <v>5</v>
      </c>
      <c r="H19" s="1">
        <v>5</v>
      </c>
      <c r="I19" s="1">
        <v>5</v>
      </c>
      <c r="J19" s="1">
        <v>5</v>
      </c>
      <c r="K19" s="1">
        <v>5</v>
      </c>
      <c r="L19" s="1">
        <v>5</v>
      </c>
      <c r="M19" s="1">
        <v>5</v>
      </c>
      <c r="N19" s="1">
        <v>3</v>
      </c>
    </row>
    <row r="20" spans="1:14" ht="29">
      <c r="A20" s="1">
        <v>19</v>
      </c>
      <c r="B20" s="1" t="s">
        <v>60</v>
      </c>
      <c r="C20" s="1" t="s">
        <v>31</v>
      </c>
      <c r="D20" s="1">
        <v>2010</v>
      </c>
      <c r="E20" s="2" t="s">
        <v>66</v>
      </c>
      <c r="F20" s="1">
        <v>5</v>
      </c>
      <c r="G20" s="1">
        <v>5</v>
      </c>
      <c r="H20" s="1">
        <v>5</v>
      </c>
      <c r="I20" s="1">
        <v>4</v>
      </c>
      <c r="J20" s="1">
        <v>4</v>
      </c>
      <c r="K20" s="1">
        <v>4</v>
      </c>
      <c r="L20" s="1">
        <v>3</v>
      </c>
      <c r="M20" s="1">
        <v>4</v>
      </c>
      <c r="N20" s="1">
        <v>3</v>
      </c>
    </row>
    <row r="21" spans="1:14" ht="29">
      <c r="A21" s="1">
        <v>20</v>
      </c>
      <c r="B21" s="1" t="s">
        <v>60</v>
      </c>
      <c r="C21" s="1" t="s">
        <v>26</v>
      </c>
      <c r="D21" s="1">
        <v>2018</v>
      </c>
      <c r="E21" s="2" t="s">
        <v>66</v>
      </c>
      <c r="F21" s="1">
        <v>5</v>
      </c>
      <c r="G21" s="1">
        <v>1</v>
      </c>
      <c r="H21" s="1">
        <v>5</v>
      </c>
      <c r="I21" s="1">
        <v>4</v>
      </c>
      <c r="J21" s="1">
        <v>1</v>
      </c>
      <c r="K21" s="1">
        <v>1</v>
      </c>
      <c r="L21" s="1">
        <v>1</v>
      </c>
      <c r="M21" s="1">
        <v>1</v>
      </c>
      <c r="N21" s="1">
        <v>1</v>
      </c>
    </row>
    <row r="22" spans="1:14" ht="29">
      <c r="A22" s="1">
        <v>21</v>
      </c>
      <c r="B22" s="1" t="s">
        <v>59</v>
      </c>
      <c r="C22" s="1" t="s">
        <v>32</v>
      </c>
      <c r="D22" s="1">
        <v>2011</v>
      </c>
      <c r="E22" s="2" t="s">
        <v>66</v>
      </c>
      <c r="F22" s="1">
        <v>5</v>
      </c>
      <c r="G22" s="1">
        <v>4</v>
      </c>
      <c r="H22" s="1">
        <v>5</v>
      </c>
      <c r="I22" s="1">
        <v>5</v>
      </c>
      <c r="J22" s="1">
        <v>4</v>
      </c>
      <c r="K22" s="1">
        <v>4</v>
      </c>
      <c r="L22" s="1">
        <v>4</v>
      </c>
      <c r="M22" s="1">
        <v>4</v>
      </c>
      <c r="N22" s="1">
        <v>4</v>
      </c>
    </row>
    <row r="23" spans="1:14" ht="29">
      <c r="A23" s="1">
        <v>22</v>
      </c>
      <c r="B23" s="1" t="s">
        <v>59</v>
      </c>
      <c r="C23" s="1" t="s">
        <v>33</v>
      </c>
      <c r="D23" s="1">
        <v>2017</v>
      </c>
      <c r="E23" s="2" t="s">
        <v>67</v>
      </c>
      <c r="F23" s="1">
        <v>4</v>
      </c>
      <c r="G23" s="1">
        <v>4</v>
      </c>
      <c r="H23" s="1">
        <v>3</v>
      </c>
      <c r="I23" s="1">
        <v>3</v>
      </c>
      <c r="J23" s="1">
        <v>4</v>
      </c>
      <c r="K23" s="1">
        <v>4</v>
      </c>
      <c r="L23" s="1">
        <v>4</v>
      </c>
      <c r="M23" s="1">
        <v>2</v>
      </c>
      <c r="N23" s="1">
        <v>4</v>
      </c>
    </row>
    <row r="24" spans="1:14" ht="29">
      <c r="A24" s="1">
        <v>23</v>
      </c>
      <c r="B24" s="1" t="s">
        <v>60</v>
      </c>
      <c r="C24" s="1" t="s">
        <v>26</v>
      </c>
      <c r="D24" s="1">
        <v>2014</v>
      </c>
      <c r="E24" s="2" t="s">
        <v>66</v>
      </c>
      <c r="F24" s="1">
        <v>5</v>
      </c>
      <c r="G24" s="1">
        <v>4</v>
      </c>
      <c r="H24" s="1">
        <v>5</v>
      </c>
      <c r="I24" s="1">
        <v>4</v>
      </c>
      <c r="J24" s="1">
        <v>5</v>
      </c>
      <c r="K24" s="1">
        <v>5</v>
      </c>
      <c r="L24" s="1">
        <v>5</v>
      </c>
      <c r="M24" s="1">
        <v>5</v>
      </c>
      <c r="N24" s="1">
        <v>5</v>
      </c>
    </row>
    <row r="25" spans="1:14" ht="29">
      <c r="A25" s="1">
        <v>24</v>
      </c>
      <c r="B25" s="1" t="s">
        <v>57</v>
      </c>
      <c r="C25" s="1" t="s">
        <v>20</v>
      </c>
      <c r="D25" s="1">
        <v>2009</v>
      </c>
      <c r="E25" s="2" t="s">
        <v>66</v>
      </c>
      <c r="F25" s="1">
        <v>3</v>
      </c>
      <c r="G25" s="1">
        <v>5</v>
      </c>
      <c r="H25" s="1">
        <v>1</v>
      </c>
      <c r="I25" s="1">
        <v>1</v>
      </c>
      <c r="J25" s="1">
        <v>5</v>
      </c>
      <c r="K25" s="1">
        <v>1</v>
      </c>
      <c r="L25" s="1">
        <v>5</v>
      </c>
      <c r="M25" s="1">
        <v>1</v>
      </c>
      <c r="N25" s="1">
        <v>4</v>
      </c>
    </row>
    <row r="26" spans="1:14" ht="29">
      <c r="A26" s="1">
        <v>25</v>
      </c>
      <c r="B26" s="1" t="s">
        <v>59</v>
      </c>
      <c r="C26" s="1" t="s">
        <v>32</v>
      </c>
      <c r="D26" s="1">
        <v>2013</v>
      </c>
      <c r="E26" s="2" t="s">
        <v>66</v>
      </c>
      <c r="F26" s="1">
        <v>5</v>
      </c>
      <c r="G26" s="1">
        <v>3</v>
      </c>
      <c r="H26" s="1">
        <v>5</v>
      </c>
      <c r="I26" s="1">
        <v>5</v>
      </c>
      <c r="J26" s="1">
        <v>5</v>
      </c>
      <c r="K26" s="1">
        <v>4</v>
      </c>
      <c r="L26" s="1">
        <v>5</v>
      </c>
      <c r="M26" s="1">
        <v>5</v>
      </c>
      <c r="N26" s="1">
        <v>5</v>
      </c>
    </row>
    <row r="27" spans="1:14" ht="29">
      <c r="A27" s="1">
        <v>26</v>
      </c>
      <c r="B27" s="1" t="s">
        <v>57</v>
      </c>
      <c r="C27" s="1" t="s">
        <v>34</v>
      </c>
      <c r="D27" s="1">
        <v>2006</v>
      </c>
      <c r="E27" s="2" t="s">
        <v>66</v>
      </c>
      <c r="F27" s="1">
        <v>2</v>
      </c>
      <c r="G27" s="1">
        <v>3</v>
      </c>
      <c r="H27" s="1">
        <v>5</v>
      </c>
      <c r="I27" s="1">
        <v>3</v>
      </c>
      <c r="J27" s="1">
        <v>3</v>
      </c>
      <c r="K27" s="1">
        <v>3</v>
      </c>
      <c r="L27" s="1">
        <v>4</v>
      </c>
      <c r="M27" s="1">
        <v>5</v>
      </c>
      <c r="N27" s="1">
        <v>5</v>
      </c>
    </row>
    <row r="28" spans="1:14" ht="29">
      <c r="A28" s="1">
        <v>27</v>
      </c>
      <c r="B28" s="1" t="s">
        <v>59</v>
      </c>
      <c r="C28" s="1" t="s">
        <v>61</v>
      </c>
      <c r="D28" s="1">
        <v>2006</v>
      </c>
      <c r="E28" s="2" t="s">
        <v>66</v>
      </c>
      <c r="F28" s="1">
        <v>1</v>
      </c>
      <c r="G28" s="1">
        <v>1</v>
      </c>
      <c r="H28" s="1">
        <v>3</v>
      </c>
      <c r="I28" s="1">
        <v>1</v>
      </c>
      <c r="J28" s="1">
        <v>5</v>
      </c>
      <c r="K28" s="1">
        <v>4</v>
      </c>
      <c r="L28" s="1">
        <v>5</v>
      </c>
      <c r="M28" s="1">
        <v>1</v>
      </c>
      <c r="N28" s="1">
        <v>4</v>
      </c>
    </row>
    <row r="29" spans="1:14" ht="29">
      <c r="A29" s="1">
        <v>28</v>
      </c>
      <c r="B29" s="1" t="s">
        <v>58</v>
      </c>
      <c r="C29" s="1" t="s">
        <v>35</v>
      </c>
      <c r="D29" s="1">
        <v>2012</v>
      </c>
      <c r="E29" s="2" t="s">
        <v>67</v>
      </c>
      <c r="F29" s="1">
        <v>4</v>
      </c>
      <c r="G29" s="1">
        <v>4</v>
      </c>
      <c r="H29" s="1">
        <v>4</v>
      </c>
      <c r="I29" s="1">
        <v>4</v>
      </c>
      <c r="J29" s="1">
        <v>4</v>
      </c>
      <c r="K29" s="1">
        <v>4</v>
      </c>
      <c r="L29" s="1">
        <v>5</v>
      </c>
      <c r="M29" s="1">
        <v>5</v>
      </c>
      <c r="N29" s="1">
        <v>5</v>
      </c>
    </row>
    <row r="30" spans="1:14" ht="29">
      <c r="A30" s="1">
        <v>29</v>
      </c>
      <c r="B30" s="1" t="s">
        <v>58</v>
      </c>
      <c r="C30" s="1" t="s">
        <v>26</v>
      </c>
      <c r="D30" s="1">
        <v>2011</v>
      </c>
      <c r="E30" s="2" t="s">
        <v>67</v>
      </c>
      <c r="F30" s="1">
        <v>4</v>
      </c>
      <c r="G30" s="1">
        <v>2</v>
      </c>
      <c r="H30" s="1">
        <v>2</v>
      </c>
      <c r="I30" s="1">
        <v>3</v>
      </c>
      <c r="J30" s="1">
        <v>2</v>
      </c>
      <c r="K30" s="1">
        <v>4</v>
      </c>
      <c r="L30" s="1">
        <v>4</v>
      </c>
      <c r="M30" s="1">
        <v>3</v>
      </c>
      <c r="N30" s="1">
        <v>4</v>
      </c>
    </row>
    <row r="31" spans="1:14" ht="29">
      <c r="A31" s="1">
        <v>30</v>
      </c>
      <c r="B31" s="1" t="s">
        <v>17</v>
      </c>
      <c r="C31" s="1" t="s">
        <v>29</v>
      </c>
      <c r="D31" s="1">
        <v>2010</v>
      </c>
      <c r="E31" s="2" t="s">
        <v>66</v>
      </c>
      <c r="F31" s="1">
        <v>4</v>
      </c>
      <c r="G31" s="1">
        <v>5</v>
      </c>
      <c r="H31" s="1">
        <v>4</v>
      </c>
      <c r="I31" s="1">
        <v>3</v>
      </c>
      <c r="J31" s="1">
        <v>2</v>
      </c>
      <c r="K31" s="1">
        <v>2</v>
      </c>
      <c r="L31" s="1">
        <v>2</v>
      </c>
      <c r="M31" s="1">
        <v>2</v>
      </c>
      <c r="N31" s="1">
        <v>4</v>
      </c>
    </row>
    <row r="32" spans="1:14" ht="29">
      <c r="A32" s="1">
        <v>31</v>
      </c>
      <c r="B32" s="2" t="s">
        <v>58</v>
      </c>
      <c r="C32" s="1" t="s">
        <v>36</v>
      </c>
      <c r="D32" s="1">
        <v>2014</v>
      </c>
      <c r="E32" s="2" t="s">
        <v>67</v>
      </c>
      <c r="F32" s="1">
        <v>3</v>
      </c>
      <c r="G32" s="1">
        <v>3</v>
      </c>
      <c r="H32" s="1">
        <v>3</v>
      </c>
      <c r="I32" s="1">
        <v>3</v>
      </c>
      <c r="J32" s="1">
        <v>4</v>
      </c>
      <c r="K32" s="1">
        <v>4</v>
      </c>
      <c r="L32" s="1">
        <v>4</v>
      </c>
      <c r="M32" s="1">
        <v>2</v>
      </c>
      <c r="N32" s="1">
        <v>4</v>
      </c>
    </row>
    <row r="33" spans="1:14" ht="29">
      <c r="A33" s="1">
        <v>32</v>
      </c>
      <c r="B33" s="1" t="s">
        <v>59</v>
      </c>
      <c r="C33" s="1" t="s">
        <v>16</v>
      </c>
      <c r="D33" s="1">
        <v>2011</v>
      </c>
      <c r="E33" s="2" t="s">
        <v>66</v>
      </c>
      <c r="F33" s="1">
        <v>5</v>
      </c>
      <c r="G33" s="1">
        <v>4</v>
      </c>
      <c r="H33" s="1">
        <v>3</v>
      </c>
      <c r="I33" s="1">
        <v>5</v>
      </c>
      <c r="J33" s="1">
        <v>4</v>
      </c>
      <c r="K33" s="1">
        <v>4</v>
      </c>
      <c r="L33" s="1">
        <v>4</v>
      </c>
      <c r="M33" s="1">
        <v>5</v>
      </c>
      <c r="N33" s="1">
        <v>4</v>
      </c>
    </row>
    <row r="34" spans="1:14" ht="29">
      <c r="A34" s="1">
        <v>33</v>
      </c>
      <c r="B34" s="1" t="s">
        <v>17</v>
      </c>
      <c r="C34" s="1" t="s">
        <v>37</v>
      </c>
      <c r="D34" s="1">
        <v>2012</v>
      </c>
      <c r="E34" s="2" t="s">
        <v>67</v>
      </c>
      <c r="F34" s="1">
        <v>4</v>
      </c>
      <c r="G34" s="1">
        <v>4</v>
      </c>
      <c r="H34" s="1">
        <v>2</v>
      </c>
      <c r="I34" s="1">
        <v>2</v>
      </c>
      <c r="J34" s="1">
        <v>2</v>
      </c>
      <c r="K34" s="1">
        <v>2</v>
      </c>
      <c r="L34" s="1">
        <v>4</v>
      </c>
      <c r="M34" s="1">
        <v>1</v>
      </c>
      <c r="N34" s="1">
        <v>5</v>
      </c>
    </row>
    <row r="35" spans="1:14" ht="29">
      <c r="A35" s="1">
        <v>34</v>
      </c>
      <c r="B35" s="1" t="s">
        <v>60</v>
      </c>
      <c r="C35" s="1" t="s">
        <v>26</v>
      </c>
      <c r="D35" s="1">
        <v>2013</v>
      </c>
      <c r="E35" s="2" t="s">
        <v>67</v>
      </c>
      <c r="F35" s="1">
        <v>4</v>
      </c>
      <c r="G35" s="1">
        <v>4</v>
      </c>
      <c r="H35" s="1">
        <v>5</v>
      </c>
      <c r="I35" s="1">
        <v>4</v>
      </c>
      <c r="J35" s="1">
        <v>4</v>
      </c>
      <c r="K35" s="1">
        <v>5</v>
      </c>
      <c r="L35" s="1">
        <v>4</v>
      </c>
      <c r="M35" s="1">
        <v>5</v>
      </c>
      <c r="N35" s="1">
        <v>5</v>
      </c>
    </row>
    <row r="36" spans="1:14" ht="29">
      <c r="A36" s="1">
        <v>35</v>
      </c>
      <c r="B36" s="1" t="s">
        <v>17</v>
      </c>
      <c r="C36" s="1" t="s">
        <v>38</v>
      </c>
      <c r="D36" s="1">
        <v>2009</v>
      </c>
      <c r="E36" s="2" t="s">
        <v>66</v>
      </c>
      <c r="F36" s="1">
        <v>5</v>
      </c>
      <c r="G36" s="1">
        <v>5</v>
      </c>
      <c r="H36" s="1">
        <v>5</v>
      </c>
      <c r="I36" s="1">
        <v>5</v>
      </c>
      <c r="J36" s="1">
        <v>5</v>
      </c>
      <c r="K36" s="1">
        <v>5</v>
      </c>
      <c r="L36" s="1">
        <v>5</v>
      </c>
      <c r="M36" s="1">
        <v>5</v>
      </c>
      <c r="N36" s="1">
        <v>5</v>
      </c>
    </row>
    <row r="37" spans="1:14" ht="29">
      <c r="A37" s="1">
        <v>36</v>
      </c>
      <c r="B37" s="1" t="s">
        <v>13</v>
      </c>
      <c r="C37" s="1" t="s">
        <v>39</v>
      </c>
      <c r="D37" s="1">
        <v>2009</v>
      </c>
      <c r="E37" s="2" t="s">
        <v>67</v>
      </c>
      <c r="F37" s="1">
        <v>5</v>
      </c>
      <c r="G37" s="1">
        <v>3</v>
      </c>
      <c r="H37" s="1">
        <v>3</v>
      </c>
      <c r="I37" s="1">
        <v>3</v>
      </c>
      <c r="J37" s="1">
        <v>3</v>
      </c>
      <c r="K37" s="1">
        <v>5</v>
      </c>
      <c r="L37" s="1">
        <v>3</v>
      </c>
      <c r="M37" s="1">
        <v>3</v>
      </c>
      <c r="N37" s="1">
        <v>3</v>
      </c>
    </row>
    <row r="38" spans="1:14" ht="29">
      <c r="A38" s="1">
        <v>37</v>
      </c>
      <c r="B38" s="1" t="s">
        <v>59</v>
      </c>
      <c r="C38" s="1" t="s">
        <v>33</v>
      </c>
      <c r="D38" s="1">
        <v>2006</v>
      </c>
      <c r="E38" s="2" t="s">
        <v>66</v>
      </c>
      <c r="F38" s="1">
        <v>5</v>
      </c>
      <c r="G38" s="1">
        <v>4</v>
      </c>
      <c r="H38" s="1">
        <v>3</v>
      </c>
      <c r="I38" s="1">
        <v>5</v>
      </c>
      <c r="J38" s="1">
        <v>4</v>
      </c>
      <c r="K38" s="1">
        <v>3</v>
      </c>
      <c r="L38" s="1">
        <v>5</v>
      </c>
      <c r="M38" s="1">
        <v>5</v>
      </c>
      <c r="N38" s="1">
        <v>5</v>
      </c>
    </row>
    <row r="39" spans="1:14" ht="29">
      <c r="A39" s="1">
        <v>38</v>
      </c>
      <c r="B39" s="1" t="s">
        <v>60</v>
      </c>
      <c r="C39" s="1" t="s">
        <v>26</v>
      </c>
      <c r="D39" s="1">
        <v>2009</v>
      </c>
      <c r="E39" s="2" t="s">
        <v>66</v>
      </c>
      <c r="F39" s="1">
        <v>4</v>
      </c>
      <c r="G39" s="1">
        <v>3</v>
      </c>
      <c r="H39" s="1">
        <v>2</v>
      </c>
      <c r="I39" s="1">
        <v>1</v>
      </c>
      <c r="J39" s="1">
        <v>1</v>
      </c>
      <c r="K39" s="1">
        <v>3</v>
      </c>
      <c r="L39" s="1">
        <v>4</v>
      </c>
      <c r="M39" s="1">
        <v>1</v>
      </c>
      <c r="N39" s="1">
        <v>4</v>
      </c>
    </row>
    <row r="40" spans="1:14" ht="29">
      <c r="A40" s="1">
        <v>39</v>
      </c>
      <c r="B40" s="1" t="s">
        <v>59</v>
      </c>
      <c r="C40" s="1" t="s">
        <v>40</v>
      </c>
      <c r="D40" s="1">
        <v>2018</v>
      </c>
      <c r="E40" s="2" t="s">
        <v>67</v>
      </c>
      <c r="F40" s="1">
        <v>4</v>
      </c>
      <c r="G40" s="1">
        <v>3</v>
      </c>
      <c r="H40" s="1">
        <v>4</v>
      </c>
      <c r="I40" s="1">
        <v>4</v>
      </c>
      <c r="J40" s="1">
        <v>5</v>
      </c>
      <c r="K40" s="1">
        <v>4</v>
      </c>
      <c r="L40" s="1">
        <v>4</v>
      </c>
      <c r="M40" s="1">
        <v>4</v>
      </c>
      <c r="N40" s="1">
        <v>5</v>
      </c>
    </row>
    <row r="41" spans="1:14" ht="29">
      <c r="A41" s="1">
        <v>40</v>
      </c>
      <c r="B41" s="1" t="s">
        <v>59</v>
      </c>
      <c r="C41" s="1" t="s">
        <v>41</v>
      </c>
      <c r="D41" s="1">
        <v>2013</v>
      </c>
      <c r="E41" s="2" t="s">
        <v>67</v>
      </c>
      <c r="F41" s="1">
        <v>2</v>
      </c>
      <c r="G41" s="1">
        <v>2</v>
      </c>
      <c r="H41" s="1">
        <v>2</v>
      </c>
      <c r="I41" s="1">
        <v>2</v>
      </c>
      <c r="J41" s="1">
        <v>2</v>
      </c>
      <c r="K41" s="1">
        <v>2</v>
      </c>
      <c r="L41" s="1">
        <v>1</v>
      </c>
      <c r="M41" s="1">
        <v>3</v>
      </c>
      <c r="N41" s="1">
        <v>1</v>
      </c>
    </row>
    <row r="42" spans="1:14" ht="29">
      <c r="A42" s="1">
        <v>41</v>
      </c>
      <c r="B42" s="1" t="s">
        <v>60</v>
      </c>
      <c r="C42" s="1" t="s">
        <v>26</v>
      </c>
      <c r="D42" s="1">
        <v>2013</v>
      </c>
      <c r="E42" s="2" t="s">
        <v>66</v>
      </c>
      <c r="F42" s="1">
        <v>1</v>
      </c>
      <c r="G42" s="1">
        <v>4</v>
      </c>
      <c r="H42" s="1">
        <v>1</v>
      </c>
      <c r="I42" s="1">
        <v>1</v>
      </c>
      <c r="J42" s="1">
        <v>1</v>
      </c>
      <c r="K42" s="1">
        <v>1</v>
      </c>
      <c r="L42" s="1">
        <v>5</v>
      </c>
      <c r="M42" s="1">
        <v>1</v>
      </c>
      <c r="N42" s="1">
        <v>5</v>
      </c>
    </row>
    <row r="43" spans="1:14" ht="29">
      <c r="A43" s="1">
        <v>42</v>
      </c>
      <c r="B43" s="1" t="s">
        <v>17</v>
      </c>
      <c r="C43" s="1" t="s">
        <v>38</v>
      </c>
      <c r="D43" s="1">
        <v>2007</v>
      </c>
      <c r="E43" s="2" t="s">
        <v>67</v>
      </c>
      <c r="F43" s="1">
        <v>2</v>
      </c>
      <c r="G43" s="1">
        <v>3</v>
      </c>
      <c r="H43" s="1">
        <v>3</v>
      </c>
      <c r="I43" s="1">
        <v>3</v>
      </c>
      <c r="J43" s="1">
        <v>4</v>
      </c>
      <c r="K43" s="1">
        <v>4</v>
      </c>
      <c r="L43" s="1">
        <v>3</v>
      </c>
      <c r="M43" s="1">
        <v>3</v>
      </c>
      <c r="N43" s="1">
        <v>4</v>
      </c>
    </row>
    <row r="44" spans="1:14" ht="29">
      <c r="A44" s="1">
        <v>43</v>
      </c>
      <c r="B44" s="1" t="s">
        <v>17</v>
      </c>
      <c r="C44" s="1" t="s">
        <v>42</v>
      </c>
      <c r="D44" s="1">
        <v>2011</v>
      </c>
      <c r="E44" s="2" t="s">
        <v>66</v>
      </c>
      <c r="F44" s="1">
        <v>3</v>
      </c>
      <c r="G44" s="1">
        <v>4</v>
      </c>
      <c r="H44" s="1">
        <v>3</v>
      </c>
      <c r="I44" s="1">
        <v>1</v>
      </c>
      <c r="J44" s="1">
        <v>2</v>
      </c>
      <c r="K44" s="1">
        <v>2</v>
      </c>
      <c r="L44" s="1">
        <v>3</v>
      </c>
      <c r="M44" s="1">
        <v>1</v>
      </c>
      <c r="N44" s="1">
        <v>1</v>
      </c>
    </row>
    <row r="45" spans="1:14" ht="29">
      <c r="A45" s="1">
        <v>44</v>
      </c>
      <c r="B45" s="1" t="s">
        <v>59</v>
      </c>
      <c r="C45" s="1" t="s">
        <v>32</v>
      </c>
      <c r="D45" s="1">
        <v>2012</v>
      </c>
      <c r="E45" s="2" t="s">
        <v>66</v>
      </c>
      <c r="F45" s="1">
        <v>5</v>
      </c>
      <c r="G45" s="1">
        <v>3</v>
      </c>
      <c r="H45" s="1">
        <v>5</v>
      </c>
      <c r="I45" s="1">
        <v>3</v>
      </c>
      <c r="J45" s="1">
        <v>3</v>
      </c>
      <c r="K45" s="1">
        <v>3</v>
      </c>
      <c r="L45" s="1">
        <v>4</v>
      </c>
      <c r="M45" s="1">
        <v>5</v>
      </c>
      <c r="N45" s="1">
        <v>4</v>
      </c>
    </row>
    <row r="46" spans="1:14" ht="29">
      <c r="A46" s="1">
        <v>45</v>
      </c>
      <c r="B46" s="1" t="s">
        <v>58</v>
      </c>
      <c r="C46" s="1" t="s">
        <v>43</v>
      </c>
      <c r="D46" s="1">
        <v>2011</v>
      </c>
      <c r="E46" s="2" t="s">
        <v>66</v>
      </c>
      <c r="F46" s="1">
        <v>4</v>
      </c>
      <c r="G46" s="1">
        <v>5</v>
      </c>
      <c r="H46" s="1">
        <v>4</v>
      </c>
      <c r="I46" s="1">
        <v>5</v>
      </c>
      <c r="J46" s="1">
        <v>4</v>
      </c>
      <c r="K46" s="1">
        <v>4</v>
      </c>
      <c r="L46" s="1">
        <v>4</v>
      </c>
      <c r="M46" s="1">
        <v>4</v>
      </c>
      <c r="N46" s="1">
        <v>4</v>
      </c>
    </row>
    <row r="47" spans="1:14" ht="29">
      <c r="A47" s="1">
        <v>46</v>
      </c>
      <c r="B47" s="1" t="s">
        <v>60</v>
      </c>
      <c r="C47" s="1" t="s">
        <v>26</v>
      </c>
      <c r="D47" s="1">
        <v>2010</v>
      </c>
      <c r="E47" s="2" t="s">
        <v>69</v>
      </c>
      <c r="F47" s="1">
        <v>1</v>
      </c>
      <c r="G47" s="1">
        <v>1</v>
      </c>
      <c r="H47" s="1">
        <v>1</v>
      </c>
      <c r="I47" s="1">
        <v>1</v>
      </c>
      <c r="J47" s="1">
        <v>3</v>
      </c>
      <c r="K47" s="1">
        <v>3</v>
      </c>
      <c r="L47" s="1">
        <v>1</v>
      </c>
      <c r="M47" s="1">
        <v>3</v>
      </c>
      <c r="N47" s="1">
        <v>1</v>
      </c>
    </row>
    <row r="48" spans="1:14" ht="29">
      <c r="A48" s="1">
        <v>47</v>
      </c>
      <c r="B48" s="1" t="s">
        <v>60</v>
      </c>
      <c r="C48" s="1" t="s">
        <v>26</v>
      </c>
      <c r="D48" s="1">
        <v>2009</v>
      </c>
      <c r="E48" s="2" t="s">
        <v>66</v>
      </c>
      <c r="F48" s="1">
        <v>5</v>
      </c>
      <c r="G48" s="1">
        <v>4</v>
      </c>
      <c r="H48" s="1">
        <v>5</v>
      </c>
      <c r="I48" s="1">
        <v>4</v>
      </c>
      <c r="J48" s="1">
        <v>4</v>
      </c>
      <c r="K48" s="1">
        <v>3</v>
      </c>
      <c r="L48" s="1">
        <v>4</v>
      </c>
      <c r="M48" s="1">
        <v>2</v>
      </c>
      <c r="N48" s="1">
        <v>3</v>
      </c>
    </row>
    <row r="49" spans="1:14" ht="29">
      <c r="A49" s="1">
        <v>48</v>
      </c>
      <c r="B49" s="1" t="s">
        <v>60</v>
      </c>
      <c r="C49" s="1" t="s">
        <v>26</v>
      </c>
      <c r="D49" s="1">
        <v>2008</v>
      </c>
      <c r="E49" s="2" t="s">
        <v>66</v>
      </c>
      <c r="F49" s="1">
        <v>4</v>
      </c>
      <c r="G49" s="1">
        <v>3</v>
      </c>
      <c r="H49" s="1">
        <v>3</v>
      </c>
      <c r="I49" s="1">
        <v>3</v>
      </c>
      <c r="J49" s="1">
        <v>4</v>
      </c>
      <c r="K49" s="1">
        <v>4</v>
      </c>
      <c r="L49" s="1">
        <v>4</v>
      </c>
      <c r="M49" s="1">
        <v>2</v>
      </c>
      <c r="N49" s="1">
        <v>3</v>
      </c>
    </row>
    <row r="50" spans="1:14" ht="29">
      <c r="A50" s="1">
        <v>49</v>
      </c>
      <c r="B50" s="1" t="s">
        <v>17</v>
      </c>
      <c r="C50" s="1" t="s">
        <v>44</v>
      </c>
      <c r="D50" s="1">
        <v>2014</v>
      </c>
      <c r="E50" s="2" t="s">
        <v>66</v>
      </c>
      <c r="F50" s="1">
        <v>5</v>
      </c>
      <c r="G50" s="1">
        <v>5</v>
      </c>
      <c r="H50" s="1">
        <v>4</v>
      </c>
      <c r="I50" s="1">
        <v>4</v>
      </c>
      <c r="J50" s="1">
        <v>4</v>
      </c>
      <c r="K50" s="1">
        <v>4</v>
      </c>
      <c r="L50" s="1">
        <v>4</v>
      </c>
      <c r="M50" s="1">
        <v>4</v>
      </c>
      <c r="N50" s="1">
        <v>5</v>
      </c>
    </row>
    <row r="51" spans="1:14" ht="29">
      <c r="A51" s="1">
        <v>50</v>
      </c>
      <c r="B51" s="1" t="s">
        <v>58</v>
      </c>
      <c r="C51" s="1" t="s">
        <v>45</v>
      </c>
      <c r="D51" s="1">
        <v>2013</v>
      </c>
      <c r="E51" s="2" t="s">
        <v>66</v>
      </c>
      <c r="F51" s="1">
        <v>4</v>
      </c>
      <c r="G51" s="1">
        <v>1</v>
      </c>
      <c r="H51" s="1">
        <v>3</v>
      </c>
      <c r="I51" s="1">
        <v>3</v>
      </c>
      <c r="J51" s="1">
        <v>4</v>
      </c>
      <c r="K51" s="1">
        <v>5</v>
      </c>
      <c r="L51" s="1">
        <v>5</v>
      </c>
      <c r="M51" s="1">
        <v>4</v>
      </c>
      <c r="N51" s="1">
        <v>5</v>
      </c>
    </row>
    <row r="52" spans="1:14" ht="29">
      <c r="A52" s="1">
        <v>51</v>
      </c>
      <c r="B52" s="1" t="s">
        <v>17</v>
      </c>
      <c r="C52" s="1" t="s">
        <v>29</v>
      </c>
      <c r="D52" s="1">
        <v>2009</v>
      </c>
      <c r="E52" s="2" t="s">
        <v>66</v>
      </c>
      <c r="F52" s="1">
        <v>5</v>
      </c>
      <c r="G52" s="1">
        <v>4</v>
      </c>
      <c r="H52" s="1">
        <v>4</v>
      </c>
      <c r="I52" s="1">
        <v>1</v>
      </c>
      <c r="J52" s="1">
        <v>5</v>
      </c>
      <c r="K52" s="1">
        <v>3</v>
      </c>
      <c r="L52" s="1">
        <v>4</v>
      </c>
      <c r="M52" s="1">
        <v>2</v>
      </c>
      <c r="N52" s="1">
        <v>3</v>
      </c>
    </row>
    <row r="53" spans="1:14" ht="29">
      <c r="A53" s="1">
        <v>52</v>
      </c>
      <c r="B53" s="1" t="s">
        <v>17</v>
      </c>
      <c r="C53" s="1" t="s">
        <v>46</v>
      </c>
      <c r="D53" s="1">
        <v>2012</v>
      </c>
      <c r="E53" s="2" t="s">
        <v>66</v>
      </c>
      <c r="F53" s="1">
        <v>4</v>
      </c>
      <c r="G53" s="1">
        <v>4</v>
      </c>
      <c r="H53" s="1">
        <v>4</v>
      </c>
      <c r="I53" s="1">
        <v>4</v>
      </c>
      <c r="J53" s="1">
        <v>4</v>
      </c>
      <c r="K53" s="1">
        <v>4</v>
      </c>
      <c r="L53" s="1">
        <v>4</v>
      </c>
      <c r="M53" s="1">
        <v>2</v>
      </c>
      <c r="N53" s="1">
        <v>4</v>
      </c>
    </row>
    <row r="54" spans="1:14" ht="29">
      <c r="A54" s="1">
        <v>53</v>
      </c>
      <c r="B54" s="1" t="s">
        <v>60</v>
      </c>
      <c r="C54" s="1" t="s">
        <v>26</v>
      </c>
      <c r="D54" s="1">
        <v>2011</v>
      </c>
      <c r="E54" s="2" t="s">
        <v>66</v>
      </c>
      <c r="F54" s="1">
        <v>5</v>
      </c>
      <c r="G54" s="1">
        <v>4</v>
      </c>
      <c r="H54" s="1">
        <v>5</v>
      </c>
      <c r="I54" s="1">
        <v>2</v>
      </c>
      <c r="J54" s="1">
        <v>4</v>
      </c>
      <c r="K54" s="1">
        <v>2</v>
      </c>
      <c r="L54" s="1">
        <v>2</v>
      </c>
      <c r="M54" s="1">
        <v>2</v>
      </c>
      <c r="N54" s="1">
        <v>5</v>
      </c>
    </row>
    <row r="55" spans="1:14" ht="29">
      <c r="A55" s="1">
        <v>54</v>
      </c>
      <c r="B55" s="1" t="s">
        <v>58</v>
      </c>
      <c r="C55" s="1" t="s">
        <v>47</v>
      </c>
      <c r="D55" s="1">
        <v>2012</v>
      </c>
      <c r="E55" s="2" t="s">
        <v>67</v>
      </c>
      <c r="F55" s="1">
        <v>4</v>
      </c>
      <c r="G55" s="1">
        <v>5</v>
      </c>
      <c r="H55" s="1">
        <v>5</v>
      </c>
      <c r="I55" s="1">
        <v>4</v>
      </c>
      <c r="J55" s="1">
        <v>4</v>
      </c>
      <c r="K55" s="1">
        <v>4</v>
      </c>
      <c r="L55" s="1">
        <v>5</v>
      </c>
      <c r="M55" s="1">
        <v>4</v>
      </c>
      <c r="N55" s="1">
        <v>5</v>
      </c>
    </row>
    <row r="56" spans="1:14" ht="29">
      <c r="A56" s="1">
        <v>55</v>
      </c>
      <c r="B56" s="1" t="s">
        <v>17</v>
      </c>
      <c r="C56" s="1" t="s">
        <v>37</v>
      </c>
      <c r="D56" s="1">
        <v>2012</v>
      </c>
      <c r="E56" s="2" t="s">
        <v>67</v>
      </c>
      <c r="F56" s="1">
        <v>4</v>
      </c>
      <c r="G56" s="1">
        <v>2</v>
      </c>
      <c r="H56" s="1">
        <v>2</v>
      </c>
      <c r="I56" s="1">
        <v>3</v>
      </c>
      <c r="J56" s="1">
        <v>4</v>
      </c>
      <c r="K56" s="1">
        <v>4</v>
      </c>
      <c r="L56" s="1">
        <v>4</v>
      </c>
      <c r="M56" s="1">
        <v>3</v>
      </c>
      <c r="N56" s="1">
        <v>4</v>
      </c>
    </row>
    <row r="57" spans="1:14" ht="29">
      <c r="A57" s="1">
        <v>56</v>
      </c>
      <c r="B57" s="1" t="s">
        <v>60</v>
      </c>
      <c r="C57" s="1" t="s">
        <v>26</v>
      </c>
      <c r="D57" s="21">
        <v>2010</v>
      </c>
      <c r="E57" s="2" t="s">
        <v>67</v>
      </c>
      <c r="F57" s="1">
        <v>4</v>
      </c>
      <c r="G57" s="1">
        <v>4</v>
      </c>
      <c r="H57" s="1">
        <v>4</v>
      </c>
      <c r="I57" s="1">
        <v>4</v>
      </c>
      <c r="J57" s="1">
        <v>4</v>
      </c>
      <c r="K57" s="1">
        <v>4</v>
      </c>
      <c r="L57" s="1">
        <v>4</v>
      </c>
      <c r="M57" s="1">
        <v>1</v>
      </c>
      <c r="N57" s="1">
        <v>4</v>
      </c>
    </row>
    <row r="58" spans="1:14" ht="29">
      <c r="A58" s="1">
        <v>57</v>
      </c>
      <c r="B58" s="1" t="s">
        <v>58</v>
      </c>
      <c r="C58" s="1" t="s">
        <v>36</v>
      </c>
      <c r="D58" s="1">
        <v>2005</v>
      </c>
      <c r="E58" s="2" t="s">
        <v>66</v>
      </c>
      <c r="F58" s="1">
        <v>4</v>
      </c>
      <c r="G58" s="1">
        <v>3</v>
      </c>
      <c r="H58" s="1">
        <v>5</v>
      </c>
      <c r="I58" s="1">
        <v>5</v>
      </c>
      <c r="J58" s="1">
        <v>5</v>
      </c>
      <c r="K58" s="1">
        <v>4</v>
      </c>
      <c r="L58" s="1">
        <v>1</v>
      </c>
      <c r="M58" s="1">
        <v>3</v>
      </c>
      <c r="N58" s="1">
        <v>3</v>
      </c>
    </row>
    <row r="59" spans="1:14" ht="29">
      <c r="A59" s="1">
        <v>58</v>
      </c>
      <c r="B59" s="1" t="s">
        <v>57</v>
      </c>
      <c r="C59" s="1" t="s">
        <v>48</v>
      </c>
      <c r="D59" s="1">
        <v>2013</v>
      </c>
      <c r="E59" s="2" t="s">
        <v>66</v>
      </c>
      <c r="F59" s="1">
        <v>5</v>
      </c>
      <c r="G59" s="1">
        <v>4</v>
      </c>
      <c r="H59" s="1">
        <v>3</v>
      </c>
      <c r="I59" s="1">
        <v>3</v>
      </c>
      <c r="J59" s="1">
        <v>4</v>
      </c>
      <c r="K59" s="1">
        <v>4</v>
      </c>
      <c r="L59" s="1">
        <v>4</v>
      </c>
      <c r="M59" s="1">
        <v>2</v>
      </c>
      <c r="N59" s="1">
        <v>3</v>
      </c>
    </row>
    <row r="60" spans="1:14" ht="29">
      <c r="A60" s="1">
        <v>59</v>
      </c>
      <c r="B60" s="1" t="s">
        <v>57</v>
      </c>
      <c r="C60" s="2" t="s">
        <v>49</v>
      </c>
      <c r="D60" s="1">
        <v>2017</v>
      </c>
      <c r="E60" s="2" t="s">
        <v>66</v>
      </c>
      <c r="F60" s="1">
        <v>2</v>
      </c>
      <c r="G60" s="1">
        <v>5</v>
      </c>
      <c r="H60" s="1">
        <v>5</v>
      </c>
      <c r="I60" s="1">
        <v>4</v>
      </c>
      <c r="J60" s="1">
        <v>5</v>
      </c>
      <c r="K60" s="1">
        <v>4</v>
      </c>
      <c r="L60" s="1">
        <v>4</v>
      </c>
      <c r="M60" s="1">
        <v>5</v>
      </c>
      <c r="N60" s="1">
        <v>4</v>
      </c>
    </row>
    <row r="61" spans="1:14" ht="29">
      <c r="A61" s="1">
        <v>60</v>
      </c>
      <c r="B61" s="1" t="s">
        <v>60</v>
      </c>
      <c r="C61" s="1" t="s">
        <v>50</v>
      </c>
      <c r="D61" s="1">
        <v>2012</v>
      </c>
      <c r="E61" s="2" t="s">
        <v>66</v>
      </c>
      <c r="F61" s="1">
        <v>4</v>
      </c>
      <c r="G61" s="1">
        <v>4</v>
      </c>
      <c r="H61" s="1">
        <v>5</v>
      </c>
      <c r="I61" s="1">
        <v>3</v>
      </c>
      <c r="J61" s="1">
        <v>3</v>
      </c>
      <c r="K61" s="1">
        <v>4</v>
      </c>
      <c r="L61" s="1">
        <v>4</v>
      </c>
      <c r="M61" s="1">
        <v>3</v>
      </c>
      <c r="N61" s="1">
        <v>4</v>
      </c>
    </row>
    <row r="62" spans="1:14" ht="29">
      <c r="A62" s="1">
        <v>61</v>
      </c>
      <c r="B62" s="1" t="s">
        <v>57</v>
      </c>
      <c r="C62" s="1" t="s">
        <v>51</v>
      </c>
      <c r="D62" s="1">
        <v>2012</v>
      </c>
      <c r="E62" s="2" t="s">
        <v>66</v>
      </c>
      <c r="F62" s="1">
        <v>4</v>
      </c>
      <c r="G62" s="1">
        <v>4</v>
      </c>
      <c r="H62" s="1">
        <v>3</v>
      </c>
      <c r="I62" s="1">
        <v>5</v>
      </c>
      <c r="J62" s="1">
        <v>3</v>
      </c>
      <c r="K62" s="1">
        <v>5</v>
      </c>
      <c r="L62" s="1">
        <v>4</v>
      </c>
      <c r="M62" s="1">
        <v>4</v>
      </c>
      <c r="N62" s="1">
        <v>5</v>
      </c>
    </row>
    <row r="63" spans="1:14" ht="29">
      <c r="A63" s="1">
        <v>62</v>
      </c>
      <c r="B63" s="1" t="s">
        <v>57</v>
      </c>
      <c r="C63" s="1" t="s">
        <v>20</v>
      </c>
      <c r="D63" s="1">
        <v>2014</v>
      </c>
      <c r="E63" s="2" t="s">
        <v>67</v>
      </c>
      <c r="F63" s="1">
        <v>3</v>
      </c>
      <c r="G63" s="1">
        <v>3</v>
      </c>
      <c r="H63" s="1">
        <v>3</v>
      </c>
      <c r="I63" s="1">
        <v>3</v>
      </c>
      <c r="J63" s="1">
        <v>4</v>
      </c>
      <c r="K63" s="1">
        <v>3</v>
      </c>
      <c r="L63" s="1">
        <v>3</v>
      </c>
      <c r="M63" s="1">
        <v>3</v>
      </c>
      <c r="N63" s="1">
        <v>3</v>
      </c>
    </row>
    <row r="64" spans="1:14" ht="29">
      <c r="A64" s="1">
        <v>63</v>
      </c>
      <c r="B64" s="1" t="s">
        <v>59</v>
      </c>
      <c r="C64" s="1" t="s">
        <v>52</v>
      </c>
      <c r="D64" s="1">
        <v>2008</v>
      </c>
      <c r="E64" s="2" t="s">
        <v>66</v>
      </c>
      <c r="F64" s="1">
        <v>5</v>
      </c>
      <c r="G64" s="1">
        <v>3</v>
      </c>
      <c r="H64" s="1">
        <v>5</v>
      </c>
      <c r="I64" s="1">
        <v>5</v>
      </c>
      <c r="J64" s="1">
        <v>4</v>
      </c>
      <c r="K64" s="1">
        <v>4</v>
      </c>
      <c r="L64" s="1">
        <v>4</v>
      </c>
      <c r="M64" s="1">
        <v>3</v>
      </c>
      <c r="N64" s="1">
        <v>4</v>
      </c>
    </row>
    <row r="65" spans="1:14" ht="29">
      <c r="A65" s="1">
        <v>64</v>
      </c>
      <c r="B65" s="1" t="s">
        <v>59</v>
      </c>
      <c r="C65" s="1" t="s">
        <v>40</v>
      </c>
      <c r="D65" s="1">
        <v>2012</v>
      </c>
      <c r="E65" s="2" t="s">
        <v>66</v>
      </c>
      <c r="F65" s="1">
        <v>1</v>
      </c>
      <c r="G65" s="1">
        <v>1</v>
      </c>
      <c r="H65" s="1">
        <v>1</v>
      </c>
      <c r="I65" s="1">
        <v>1</v>
      </c>
      <c r="J65" s="1">
        <v>1</v>
      </c>
      <c r="K65" s="1">
        <v>1</v>
      </c>
      <c r="L65" s="1">
        <v>1</v>
      </c>
      <c r="M65" s="1">
        <v>1</v>
      </c>
      <c r="N65" s="1">
        <v>1</v>
      </c>
    </row>
    <row r="66" spans="1:14" ht="29">
      <c r="A66" s="1">
        <v>65</v>
      </c>
      <c r="B66" s="1" t="s">
        <v>59</v>
      </c>
      <c r="C66" s="1" t="s">
        <v>33</v>
      </c>
      <c r="D66" s="1">
        <v>2012</v>
      </c>
      <c r="E66" s="2" t="s">
        <v>67</v>
      </c>
      <c r="F66" s="1">
        <v>4</v>
      </c>
      <c r="G66" s="1">
        <v>3</v>
      </c>
      <c r="H66" s="1">
        <v>3</v>
      </c>
      <c r="I66" s="1">
        <v>3</v>
      </c>
      <c r="J66" s="1">
        <v>3</v>
      </c>
      <c r="K66" s="1">
        <v>4</v>
      </c>
      <c r="L66" s="1">
        <v>5</v>
      </c>
      <c r="M66" s="1">
        <v>3</v>
      </c>
      <c r="N66" s="1">
        <v>4</v>
      </c>
    </row>
    <row r="67" spans="1:14" ht="29">
      <c r="A67" s="1">
        <v>66</v>
      </c>
      <c r="B67" s="1" t="s">
        <v>57</v>
      </c>
      <c r="C67" s="2" t="s">
        <v>49</v>
      </c>
      <c r="D67" s="1">
        <v>2013</v>
      </c>
      <c r="E67" s="2" t="s">
        <v>67</v>
      </c>
      <c r="F67" s="1">
        <v>4</v>
      </c>
      <c r="G67" s="1">
        <v>4</v>
      </c>
      <c r="H67" s="1">
        <v>4</v>
      </c>
      <c r="I67" s="1">
        <v>3</v>
      </c>
      <c r="J67" s="1">
        <v>3</v>
      </c>
      <c r="K67" s="1">
        <v>4</v>
      </c>
      <c r="L67" s="1">
        <v>4</v>
      </c>
      <c r="M67" s="1">
        <v>4</v>
      </c>
      <c r="N67" s="1">
        <v>4</v>
      </c>
    </row>
    <row r="68" spans="1:14" ht="29">
      <c r="A68" s="1">
        <v>67</v>
      </c>
      <c r="B68" s="1" t="s">
        <v>57</v>
      </c>
      <c r="C68" s="1" t="s">
        <v>15</v>
      </c>
      <c r="D68" s="1">
        <v>2007</v>
      </c>
      <c r="E68" s="2" t="s">
        <v>66</v>
      </c>
      <c r="F68" s="1">
        <v>5</v>
      </c>
      <c r="G68" s="1">
        <v>5</v>
      </c>
      <c r="H68" s="1">
        <v>5</v>
      </c>
      <c r="I68" s="1">
        <v>4</v>
      </c>
      <c r="J68" s="1">
        <v>5</v>
      </c>
      <c r="K68" s="1">
        <v>5</v>
      </c>
      <c r="L68" s="1">
        <v>5</v>
      </c>
      <c r="M68" s="1">
        <v>4</v>
      </c>
      <c r="N68" s="1">
        <v>5</v>
      </c>
    </row>
    <row r="69" spans="1:14" ht="29">
      <c r="A69" s="1">
        <v>68</v>
      </c>
      <c r="B69" s="1" t="s">
        <v>57</v>
      </c>
      <c r="C69" s="1" t="s">
        <v>53</v>
      </c>
      <c r="D69" s="1">
        <v>2015</v>
      </c>
      <c r="E69" s="2" t="s">
        <v>67</v>
      </c>
      <c r="F69" s="1">
        <v>3</v>
      </c>
      <c r="G69" s="1">
        <v>4</v>
      </c>
      <c r="H69" s="1">
        <v>3</v>
      </c>
      <c r="I69" s="1">
        <v>1</v>
      </c>
      <c r="J69" s="1">
        <v>3</v>
      </c>
      <c r="K69" s="1">
        <v>2</v>
      </c>
      <c r="L69" s="1">
        <v>2</v>
      </c>
      <c r="M69" s="1">
        <v>1</v>
      </c>
      <c r="N69" s="1">
        <v>3</v>
      </c>
    </row>
    <row r="70" spans="1:14" ht="29">
      <c r="A70" s="1">
        <v>69</v>
      </c>
      <c r="B70" s="1" t="s">
        <v>17</v>
      </c>
      <c r="C70" s="1" t="s">
        <v>54</v>
      </c>
      <c r="D70" s="1">
        <v>2012</v>
      </c>
      <c r="E70" s="2" t="s">
        <v>67</v>
      </c>
      <c r="F70" s="1">
        <v>3</v>
      </c>
      <c r="G70" s="1">
        <v>2</v>
      </c>
      <c r="H70" s="1">
        <v>3</v>
      </c>
      <c r="I70" s="1">
        <v>2</v>
      </c>
      <c r="J70" s="1">
        <v>5</v>
      </c>
      <c r="K70" s="1">
        <v>4</v>
      </c>
      <c r="L70" s="1">
        <v>4</v>
      </c>
      <c r="M70" s="1">
        <v>2</v>
      </c>
      <c r="N70" s="1">
        <v>5</v>
      </c>
    </row>
    <row r="71" spans="1:14" ht="29">
      <c r="A71" s="1">
        <v>70</v>
      </c>
      <c r="B71" s="1" t="s">
        <v>57</v>
      </c>
      <c r="C71" s="1" t="s">
        <v>55</v>
      </c>
      <c r="D71" s="1">
        <v>2007</v>
      </c>
      <c r="E71" s="2" t="s">
        <v>67</v>
      </c>
      <c r="F71" s="1">
        <v>3</v>
      </c>
      <c r="G71" s="1">
        <v>3</v>
      </c>
      <c r="H71" s="1">
        <v>3</v>
      </c>
      <c r="I71" s="1">
        <v>3</v>
      </c>
      <c r="J71" s="1">
        <v>3</v>
      </c>
      <c r="K71" s="1">
        <v>3</v>
      </c>
      <c r="L71" s="1">
        <v>3</v>
      </c>
      <c r="M71" s="1">
        <v>2</v>
      </c>
      <c r="N71" s="1">
        <v>3</v>
      </c>
    </row>
    <row r="72" spans="1:14" ht="43.5">
      <c r="A72" s="1">
        <v>71</v>
      </c>
      <c r="B72" s="1" t="s">
        <v>57</v>
      </c>
      <c r="C72" s="1" t="s">
        <v>20</v>
      </c>
      <c r="D72" s="1">
        <v>2014</v>
      </c>
      <c r="E72" s="2" t="s">
        <v>71</v>
      </c>
      <c r="F72" s="1">
        <v>4</v>
      </c>
      <c r="G72" s="1">
        <v>4</v>
      </c>
      <c r="H72" s="1">
        <v>4</v>
      </c>
      <c r="I72" s="1">
        <v>3</v>
      </c>
      <c r="J72" s="1">
        <v>3</v>
      </c>
      <c r="K72" s="1">
        <v>4</v>
      </c>
      <c r="L72" s="1">
        <v>2</v>
      </c>
      <c r="M72" s="1">
        <v>3</v>
      </c>
      <c r="N72" s="1">
        <v>4</v>
      </c>
    </row>
    <row r="73" spans="1:14" ht="29">
      <c r="A73" s="1">
        <v>72</v>
      </c>
      <c r="B73" s="1" t="s">
        <v>60</v>
      </c>
      <c r="C73" s="1" t="s">
        <v>56</v>
      </c>
      <c r="D73" s="1">
        <v>2004</v>
      </c>
      <c r="E73" s="4" t="s">
        <v>66</v>
      </c>
      <c r="F73" s="1">
        <v>4</v>
      </c>
      <c r="G73" s="1">
        <v>5</v>
      </c>
      <c r="H73" s="1">
        <v>4</v>
      </c>
      <c r="I73" s="1">
        <v>4</v>
      </c>
      <c r="J73" s="1">
        <v>3</v>
      </c>
      <c r="K73" s="1">
        <v>3</v>
      </c>
      <c r="L73" s="1">
        <v>3</v>
      </c>
      <c r="M73" s="1">
        <v>3</v>
      </c>
      <c r="N73" s="1">
        <v>4</v>
      </c>
    </row>
    <row r="74" spans="1:14" ht="29">
      <c r="A74" s="1">
        <v>73</v>
      </c>
      <c r="B74" s="1" t="s">
        <v>57</v>
      </c>
      <c r="C74" s="1" t="s">
        <v>39</v>
      </c>
      <c r="D74" s="1">
        <v>2013</v>
      </c>
      <c r="E74" s="4" t="s">
        <v>66</v>
      </c>
      <c r="F74" s="1">
        <v>5</v>
      </c>
      <c r="G74" s="1">
        <v>4</v>
      </c>
      <c r="H74" s="1">
        <v>3</v>
      </c>
      <c r="I74" s="1">
        <v>5</v>
      </c>
      <c r="J74" s="1">
        <v>3</v>
      </c>
      <c r="K74" s="1">
        <v>3</v>
      </c>
      <c r="L74" s="1">
        <v>5</v>
      </c>
      <c r="M74" s="1">
        <v>3</v>
      </c>
      <c r="N74" s="1">
        <v>3</v>
      </c>
    </row>
    <row r="75" spans="1:14" ht="29">
      <c r="A75" s="1">
        <v>74</v>
      </c>
      <c r="B75" s="2" t="s">
        <v>59</v>
      </c>
      <c r="C75" s="1" t="s">
        <v>16</v>
      </c>
      <c r="D75" s="1">
        <v>2014</v>
      </c>
      <c r="E75" s="4" t="s">
        <v>66</v>
      </c>
      <c r="F75" s="1">
        <v>3</v>
      </c>
      <c r="G75" s="1">
        <v>4</v>
      </c>
      <c r="H75" s="1">
        <v>4</v>
      </c>
      <c r="I75" s="1">
        <v>3</v>
      </c>
      <c r="J75" s="1">
        <v>3</v>
      </c>
      <c r="K75" s="1">
        <v>3</v>
      </c>
      <c r="L75" s="1">
        <v>4</v>
      </c>
      <c r="M75" s="1">
        <v>3</v>
      </c>
      <c r="N75" s="1">
        <v>3</v>
      </c>
    </row>
    <row r="76" spans="1:14" ht="29">
      <c r="A76" s="1">
        <v>75</v>
      </c>
      <c r="B76" s="1" t="s">
        <v>13</v>
      </c>
      <c r="C76" s="1" t="s">
        <v>15</v>
      </c>
      <c r="D76" s="1">
        <v>2006</v>
      </c>
      <c r="E76" s="2" t="s">
        <v>67</v>
      </c>
      <c r="F76" s="1">
        <v>5</v>
      </c>
      <c r="G76" s="1">
        <v>5</v>
      </c>
      <c r="H76" s="1">
        <v>5</v>
      </c>
      <c r="I76" s="1">
        <v>5</v>
      </c>
      <c r="J76" s="1">
        <v>5</v>
      </c>
      <c r="K76" s="1">
        <v>5</v>
      </c>
      <c r="L76" s="1">
        <v>5</v>
      </c>
      <c r="M76" s="1">
        <v>5</v>
      </c>
      <c r="N76" s="1">
        <v>5</v>
      </c>
    </row>
    <row r="77" spans="1:14" ht="29">
      <c r="A77" s="1">
        <v>76</v>
      </c>
      <c r="B77" s="1" t="s">
        <v>13</v>
      </c>
      <c r="C77" s="1" t="s">
        <v>14</v>
      </c>
      <c r="D77" s="1">
        <v>2012</v>
      </c>
      <c r="E77" s="4" t="s">
        <v>66</v>
      </c>
      <c r="F77" s="1">
        <v>4</v>
      </c>
      <c r="G77" s="1">
        <v>5</v>
      </c>
      <c r="H77" s="1">
        <v>5</v>
      </c>
      <c r="I77" s="1">
        <v>5</v>
      </c>
      <c r="J77" s="1">
        <v>4</v>
      </c>
      <c r="K77" s="1">
        <v>4</v>
      </c>
      <c r="L77" s="1">
        <v>4</v>
      </c>
      <c r="M77" s="1">
        <v>4</v>
      </c>
      <c r="N77" s="1">
        <v>4</v>
      </c>
    </row>
    <row r="78" spans="1:14" ht="29">
      <c r="A78" s="3">
        <v>77</v>
      </c>
      <c r="B78" s="3" t="s">
        <v>60</v>
      </c>
      <c r="C78" s="3" t="s">
        <v>26</v>
      </c>
      <c r="D78" s="1">
        <v>2014</v>
      </c>
      <c r="E78" s="4" t="s">
        <v>66</v>
      </c>
      <c r="F78" s="3">
        <v>5</v>
      </c>
      <c r="G78" s="3">
        <v>5</v>
      </c>
      <c r="H78" s="3">
        <v>5</v>
      </c>
      <c r="I78" s="3">
        <v>4</v>
      </c>
      <c r="J78" s="3">
        <v>4</v>
      </c>
      <c r="K78" s="3">
        <v>5</v>
      </c>
      <c r="L78" s="3">
        <v>5</v>
      </c>
      <c r="M78" s="3">
        <v>4</v>
      </c>
      <c r="N78" s="3">
        <v>5</v>
      </c>
    </row>
  </sheetData>
  <autoFilter ref="A1:N78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3"/>
  <sheetViews>
    <sheetView topLeftCell="A46" workbookViewId="0">
      <selection activeCell="L2" sqref="L2"/>
    </sheetView>
  </sheetViews>
  <sheetFormatPr defaultRowHeight="14.5"/>
  <cols>
    <col min="1" max="1" width="5.26953125" customWidth="1"/>
    <col min="2" max="2" width="22.1796875" customWidth="1"/>
    <col min="4" max="4" width="10.7265625" customWidth="1"/>
    <col min="5" max="5" width="11.90625" customWidth="1"/>
    <col min="6" max="6" width="11.36328125" customWidth="1"/>
    <col min="7" max="7" width="12.26953125" customWidth="1"/>
    <col min="9" max="9" width="11.08984375" customWidth="1"/>
    <col min="10" max="10" width="5.90625" customWidth="1"/>
    <col min="11" max="11" width="10.6328125" customWidth="1"/>
    <col min="14" max="14" width="11.1796875" customWidth="1"/>
    <col min="15" max="15" width="11.36328125" customWidth="1"/>
    <col min="16" max="16" width="12.453125" customWidth="1"/>
    <col min="17" max="17" width="12.26953125" customWidth="1"/>
    <col min="19" max="19" width="10.6328125" customWidth="1"/>
    <col min="23" max="23" width="10.81640625" customWidth="1"/>
    <col min="24" max="24" width="10.90625" customWidth="1"/>
    <col min="25" max="25" width="12.36328125" customWidth="1"/>
    <col min="26" max="26" width="12.6328125" customWidth="1"/>
    <col min="28" max="28" width="11.1796875" customWidth="1"/>
  </cols>
  <sheetData>
    <row r="1" spans="1:29" ht="18.5">
      <c r="A1" s="25" t="s">
        <v>164</v>
      </c>
      <c r="B1" s="25"/>
      <c r="C1" s="25"/>
      <c r="D1" s="25"/>
      <c r="E1" s="25"/>
      <c r="F1" s="25"/>
      <c r="G1" s="25"/>
      <c r="H1" s="25"/>
      <c r="I1" s="25"/>
      <c r="J1" s="25"/>
      <c r="K1" s="25"/>
      <c r="M1" s="25" t="s">
        <v>165</v>
      </c>
      <c r="N1" s="25"/>
      <c r="O1" s="25"/>
      <c r="P1" s="25"/>
      <c r="Q1" s="25"/>
      <c r="R1" s="25"/>
      <c r="S1" s="25"/>
      <c r="T1" s="25"/>
      <c r="V1" s="25" t="s">
        <v>166</v>
      </c>
      <c r="W1" s="25"/>
      <c r="X1" s="25"/>
      <c r="Y1" s="25"/>
      <c r="Z1" s="25"/>
      <c r="AA1" s="25"/>
      <c r="AB1" s="25"/>
      <c r="AC1" s="25"/>
    </row>
    <row r="2" spans="1:29" ht="60.5" customHeight="1">
      <c r="A2" s="23"/>
      <c r="B2" s="23" t="s">
        <v>0</v>
      </c>
      <c r="C2" s="24" t="s">
        <v>4</v>
      </c>
      <c r="D2" s="24" t="s">
        <v>5</v>
      </c>
      <c r="E2" s="24" t="s">
        <v>6</v>
      </c>
      <c r="F2" s="24" t="s">
        <v>7</v>
      </c>
      <c r="G2" s="24" t="s">
        <v>8</v>
      </c>
      <c r="H2" s="24" t="s">
        <v>9</v>
      </c>
      <c r="I2" s="24" t="s">
        <v>10</v>
      </c>
      <c r="J2" s="24" t="s">
        <v>11</v>
      </c>
      <c r="K2" s="24" t="s">
        <v>12</v>
      </c>
      <c r="L2" s="22"/>
      <c r="M2" s="24" t="s">
        <v>4</v>
      </c>
      <c r="N2" s="24" t="s">
        <v>88</v>
      </c>
      <c r="O2" s="24" t="s">
        <v>7</v>
      </c>
      <c r="P2" s="24" t="s">
        <v>8</v>
      </c>
      <c r="Q2" s="24" t="s">
        <v>89</v>
      </c>
      <c r="R2" s="24" t="s">
        <v>9</v>
      </c>
      <c r="S2" s="24" t="s">
        <v>152</v>
      </c>
      <c r="T2" s="24" t="s">
        <v>11</v>
      </c>
      <c r="U2" s="22"/>
      <c r="V2" s="24" t="s">
        <v>4</v>
      </c>
      <c r="W2" s="24" t="s">
        <v>88</v>
      </c>
      <c r="X2" s="24" t="s">
        <v>7</v>
      </c>
      <c r="Y2" s="24" t="s">
        <v>8</v>
      </c>
      <c r="Z2" s="24" t="s">
        <v>89</v>
      </c>
      <c r="AA2" s="24" t="s">
        <v>9</v>
      </c>
      <c r="AB2" s="24" t="s">
        <v>152</v>
      </c>
      <c r="AC2" s="24" t="s">
        <v>11</v>
      </c>
    </row>
    <row r="3" spans="1:29">
      <c r="A3" s="3">
        <v>1</v>
      </c>
      <c r="B3" s="2" t="s">
        <v>17</v>
      </c>
      <c r="C3" s="4">
        <v>4</v>
      </c>
      <c r="D3" s="4">
        <v>4</v>
      </c>
      <c r="E3" s="4">
        <v>4</v>
      </c>
      <c r="F3" s="4">
        <v>4</v>
      </c>
      <c r="G3" s="4">
        <v>4</v>
      </c>
      <c r="H3" s="4">
        <v>5</v>
      </c>
      <c r="I3" s="4">
        <v>5</v>
      </c>
      <c r="J3" s="4">
        <v>4</v>
      </c>
      <c r="K3" s="4">
        <v>5</v>
      </c>
      <c r="M3" s="4">
        <v>3</v>
      </c>
      <c r="N3" s="4">
        <v>3</v>
      </c>
      <c r="O3" s="4">
        <v>2</v>
      </c>
      <c r="P3" s="4">
        <v>4</v>
      </c>
      <c r="Q3" s="4">
        <v>3</v>
      </c>
      <c r="R3" s="4">
        <v>4</v>
      </c>
      <c r="S3" s="4">
        <v>4</v>
      </c>
      <c r="T3" s="4">
        <v>2</v>
      </c>
      <c r="V3" s="1">
        <f>C3-M3</f>
        <v>1</v>
      </c>
      <c r="W3" s="1">
        <f>D3-N3</f>
        <v>1</v>
      </c>
      <c r="X3" s="1">
        <f>F3-O3</f>
        <v>2</v>
      </c>
      <c r="Y3" s="1">
        <f>G3-P3</f>
        <v>0</v>
      </c>
      <c r="Z3" s="1">
        <f>E3-Q3</f>
        <v>1</v>
      </c>
      <c r="AA3" s="1">
        <f>H3-R3</f>
        <v>1</v>
      </c>
      <c r="AB3" s="1">
        <f>I3-S3</f>
        <v>1</v>
      </c>
      <c r="AC3" s="1">
        <f>J3-T3</f>
        <v>2</v>
      </c>
    </row>
    <row r="4" spans="1:29">
      <c r="A4" s="1">
        <v>2</v>
      </c>
      <c r="B4" s="2" t="s">
        <v>17</v>
      </c>
      <c r="C4" s="1">
        <v>4</v>
      </c>
      <c r="D4" s="1">
        <v>4</v>
      </c>
      <c r="E4" s="1">
        <v>4</v>
      </c>
      <c r="F4" s="1">
        <v>4</v>
      </c>
      <c r="G4" s="1">
        <v>5</v>
      </c>
      <c r="H4" s="1">
        <v>4</v>
      </c>
      <c r="I4" s="1">
        <v>5</v>
      </c>
      <c r="J4" s="1">
        <v>4</v>
      </c>
      <c r="K4" s="1">
        <v>5</v>
      </c>
      <c r="M4" s="1">
        <v>4</v>
      </c>
      <c r="N4" s="1">
        <v>4</v>
      </c>
      <c r="O4" s="1">
        <v>2</v>
      </c>
      <c r="P4" s="1">
        <v>4</v>
      </c>
      <c r="Q4" s="1">
        <v>4</v>
      </c>
      <c r="R4" s="1">
        <v>4</v>
      </c>
      <c r="S4" s="1">
        <v>4</v>
      </c>
      <c r="T4" s="1">
        <v>4</v>
      </c>
      <c r="V4" s="1">
        <f t="shared" ref="V4:V54" si="0">C4-M4</f>
        <v>0</v>
      </c>
      <c r="W4" s="1">
        <f t="shared" ref="W4:W54" si="1">D4-N4</f>
        <v>0</v>
      </c>
      <c r="X4" s="1">
        <f t="shared" ref="X4:X54" si="2">F4-O4</f>
        <v>2</v>
      </c>
      <c r="Y4" s="1">
        <f t="shared" ref="Y4:Y54" si="3">G4-P4</f>
        <v>1</v>
      </c>
      <c r="Z4" s="1">
        <f t="shared" ref="Z4:Z54" si="4">E4-Q4</f>
        <v>0</v>
      </c>
      <c r="AA4" s="1">
        <f t="shared" ref="AA4:AA54" si="5">H4-R4</f>
        <v>0</v>
      </c>
      <c r="AB4" s="1">
        <f t="shared" ref="AB4:AB54" si="6">I4-S4</f>
        <v>1</v>
      </c>
      <c r="AC4" s="1">
        <f t="shared" ref="AC4:AC54" si="7">J4-T4</f>
        <v>0</v>
      </c>
    </row>
    <row r="5" spans="1:29">
      <c r="A5" s="1">
        <v>4</v>
      </c>
      <c r="B5" s="2" t="s">
        <v>17</v>
      </c>
      <c r="C5" s="1">
        <v>5</v>
      </c>
      <c r="D5" s="1">
        <v>4</v>
      </c>
      <c r="E5" s="1">
        <v>5</v>
      </c>
      <c r="F5" s="1">
        <v>5</v>
      </c>
      <c r="G5" s="1">
        <v>4</v>
      </c>
      <c r="H5" s="1">
        <v>5</v>
      </c>
      <c r="I5" s="1">
        <v>5</v>
      </c>
      <c r="J5" s="1">
        <v>4</v>
      </c>
      <c r="K5" s="1">
        <v>5</v>
      </c>
      <c r="M5" s="1">
        <v>3</v>
      </c>
      <c r="N5" s="1">
        <v>3</v>
      </c>
      <c r="O5" s="1">
        <v>3</v>
      </c>
      <c r="P5" s="1">
        <v>4</v>
      </c>
      <c r="Q5" s="1">
        <v>3</v>
      </c>
      <c r="R5" s="1">
        <v>3</v>
      </c>
      <c r="S5" s="1">
        <v>3</v>
      </c>
      <c r="T5" s="1">
        <v>3</v>
      </c>
      <c r="V5" s="1">
        <f t="shared" si="0"/>
        <v>2</v>
      </c>
      <c r="W5" s="1">
        <f t="shared" si="1"/>
        <v>1</v>
      </c>
      <c r="X5" s="1">
        <f t="shared" si="2"/>
        <v>2</v>
      </c>
      <c r="Y5" s="1">
        <f t="shared" si="3"/>
        <v>0</v>
      </c>
      <c r="Z5" s="1">
        <f t="shared" si="4"/>
        <v>2</v>
      </c>
      <c r="AA5" s="1">
        <f t="shared" si="5"/>
        <v>2</v>
      </c>
      <c r="AB5" s="1">
        <f t="shared" si="6"/>
        <v>2</v>
      </c>
      <c r="AC5" s="1">
        <f t="shared" si="7"/>
        <v>1</v>
      </c>
    </row>
    <row r="6" spans="1:29">
      <c r="A6" s="1">
        <v>5</v>
      </c>
      <c r="B6" s="1" t="s">
        <v>57</v>
      </c>
      <c r="C6" s="1">
        <v>3</v>
      </c>
      <c r="D6" s="1">
        <v>2</v>
      </c>
      <c r="E6" s="1">
        <v>2</v>
      </c>
      <c r="F6" s="1">
        <v>4</v>
      </c>
      <c r="G6" s="1">
        <v>3</v>
      </c>
      <c r="H6" s="1">
        <v>3</v>
      </c>
      <c r="I6" s="1">
        <v>4</v>
      </c>
      <c r="J6" s="1">
        <v>3</v>
      </c>
      <c r="K6" s="1">
        <v>5</v>
      </c>
      <c r="M6" s="1">
        <v>4</v>
      </c>
      <c r="N6" s="1">
        <v>2</v>
      </c>
      <c r="O6" s="1">
        <v>3</v>
      </c>
      <c r="P6" s="1">
        <v>3</v>
      </c>
      <c r="Q6" s="1">
        <v>3</v>
      </c>
      <c r="R6" s="1">
        <v>4</v>
      </c>
      <c r="S6" s="1">
        <v>3</v>
      </c>
      <c r="T6" s="1">
        <v>3</v>
      </c>
      <c r="V6" s="1">
        <f t="shared" si="0"/>
        <v>-1</v>
      </c>
      <c r="W6" s="1">
        <f t="shared" si="1"/>
        <v>0</v>
      </c>
      <c r="X6" s="1">
        <f t="shared" si="2"/>
        <v>1</v>
      </c>
      <c r="Y6" s="1">
        <f t="shared" si="3"/>
        <v>0</v>
      </c>
      <c r="Z6" s="1">
        <f t="shared" si="4"/>
        <v>-1</v>
      </c>
      <c r="AA6" s="1">
        <f t="shared" si="5"/>
        <v>-1</v>
      </c>
      <c r="AB6" s="1">
        <f t="shared" si="6"/>
        <v>1</v>
      </c>
      <c r="AC6" s="1">
        <f t="shared" si="7"/>
        <v>0</v>
      </c>
    </row>
    <row r="7" spans="1:29">
      <c r="A7" s="1">
        <v>7</v>
      </c>
      <c r="B7" s="1" t="s">
        <v>57</v>
      </c>
      <c r="C7" s="1">
        <v>3</v>
      </c>
      <c r="D7" s="1">
        <v>4</v>
      </c>
      <c r="E7" s="1">
        <v>3</v>
      </c>
      <c r="F7" s="1">
        <v>1</v>
      </c>
      <c r="G7" s="1">
        <v>1</v>
      </c>
      <c r="H7" s="1">
        <v>1</v>
      </c>
      <c r="I7" s="1">
        <v>1</v>
      </c>
      <c r="J7" s="1">
        <v>1</v>
      </c>
      <c r="K7" s="1">
        <v>1</v>
      </c>
      <c r="M7" s="1">
        <v>3</v>
      </c>
      <c r="N7" s="1">
        <v>2</v>
      </c>
      <c r="O7" s="1">
        <v>3</v>
      </c>
      <c r="P7" s="1">
        <v>2</v>
      </c>
      <c r="Q7" s="1">
        <v>3</v>
      </c>
      <c r="R7" s="1">
        <v>3</v>
      </c>
      <c r="S7" s="1">
        <v>4</v>
      </c>
      <c r="T7" s="1">
        <v>4</v>
      </c>
      <c r="V7" s="1">
        <f t="shared" si="0"/>
        <v>0</v>
      </c>
      <c r="W7" s="1">
        <f t="shared" si="1"/>
        <v>2</v>
      </c>
      <c r="X7" s="1">
        <f t="shared" si="2"/>
        <v>-2</v>
      </c>
      <c r="Y7" s="1">
        <f t="shared" si="3"/>
        <v>-1</v>
      </c>
      <c r="Z7" s="1">
        <f t="shared" si="4"/>
        <v>0</v>
      </c>
      <c r="AA7" s="1">
        <f t="shared" si="5"/>
        <v>-2</v>
      </c>
      <c r="AB7" s="1">
        <f t="shared" si="6"/>
        <v>-3</v>
      </c>
      <c r="AC7" s="1">
        <f t="shared" si="7"/>
        <v>-3</v>
      </c>
    </row>
    <row r="8" spans="1:29">
      <c r="A8" s="1">
        <v>8</v>
      </c>
      <c r="B8" s="1" t="s">
        <v>58</v>
      </c>
      <c r="C8" s="1">
        <v>4</v>
      </c>
      <c r="D8" s="1">
        <v>4</v>
      </c>
      <c r="E8" s="1">
        <v>4</v>
      </c>
      <c r="F8" s="1">
        <v>4</v>
      </c>
      <c r="G8" s="1">
        <v>5</v>
      </c>
      <c r="H8" s="1">
        <v>3</v>
      </c>
      <c r="I8" s="1">
        <v>4</v>
      </c>
      <c r="J8" s="1">
        <v>3</v>
      </c>
      <c r="K8" s="1">
        <v>4</v>
      </c>
      <c r="M8" s="1">
        <v>3</v>
      </c>
      <c r="N8" s="1">
        <v>3</v>
      </c>
      <c r="O8" s="1">
        <v>4</v>
      </c>
      <c r="P8" s="1">
        <v>5</v>
      </c>
      <c r="Q8" s="1">
        <v>3</v>
      </c>
      <c r="R8" s="1">
        <v>4</v>
      </c>
      <c r="S8" s="1">
        <v>5</v>
      </c>
      <c r="T8" s="1">
        <v>3</v>
      </c>
      <c r="V8" s="1">
        <f t="shared" si="0"/>
        <v>1</v>
      </c>
      <c r="W8" s="1">
        <f t="shared" si="1"/>
        <v>1</v>
      </c>
      <c r="X8" s="1">
        <f t="shared" si="2"/>
        <v>0</v>
      </c>
      <c r="Y8" s="1">
        <f t="shared" si="3"/>
        <v>0</v>
      </c>
      <c r="Z8" s="1">
        <f t="shared" si="4"/>
        <v>1</v>
      </c>
      <c r="AA8" s="1">
        <f t="shared" si="5"/>
        <v>-1</v>
      </c>
      <c r="AB8" s="1">
        <f t="shared" si="6"/>
        <v>-1</v>
      </c>
      <c r="AC8" s="1">
        <f t="shared" si="7"/>
        <v>0</v>
      </c>
    </row>
    <row r="9" spans="1:29">
      <c r="A9" s="1">
        <v>9</v>
      </c>
      <c r="B9" s="1" t="s">
        <v>58</v>
      </c>
      <c r="C9" s="1">
        <v>5</v>
      </c>
      <c r="D9" s="1">
        <v>4</v>
      </c>
      <c r="E9" s="1">
        <v>5</v>
      </c>
      <c r="F9" s="1">
        <v>5</v>
      </c>
      <c r="G9" s="1">
        <v>5</v>
      </c>
      <c r="H9" s="1">
        <v>5</v>
      </c>
      <c r="I9" s="1">
        <v>5</v>
      </c>
      <c r="J9" s="1">
        <v>5</v>
      </c>
      <c r="K9" s="1">
        <v>5</v>
      </c>
      <c r="M9" s="1">
        <v>3</v>
      </c>
      <c r="N9" s="1">
        <v>3</v>
      </c>
      <c r="O9" s="1">
        <v>4</v>
      </c>
      <c r="P9" s="1">
        <v>4</v>
      </c>
      <c r="Q9" s="1">
        <v>3</v>
      </c>
      <c r="R9" s="1">
        <v>3</v>
      </c>
      <c r="S9" s="1">
        <v>4</v>
      </c>
      <c r="T9" s="1">
        <v>2</v>
      </c>
      <c r="V9" s="1">
        <f t="shared" si="0"/>
        <v>2</v>
      </c>
      <c r="W9" s="1">
        <f t="shared" si="1"/>
        <v>1</v>
      </c>
      <c r="X9" s="1">
        <f t="shared" si="2"/>
        <v>1</v>
      </c>
      <c r="Y9" s="1">
        <f t="shared" si="3"/>
        <v>1</v>
      </c>
      <c r="Z9" s="1">
        <f t="shared" si="4"/>
        <v>2</v>
      </c>
      <c r="AA9" s="1">
        <f t="shared" si="5"/>
        <v>2</v>
      </c>
      <c r="AB9" s="1">
        <f t="shared" si="6"/>
        <v>1</v>
      </c>
      <c r="AC9" s="1">
        <f t="shared" si="7"/>
        <v>3</v>
      </c>
    </row>
    <row r="10" spans="1:29">
      <c r="A10" s="1">
        <v>10</v>
      </c>
      <c r="B10" s="1" t="s">
        <v>59</v>
      </c>
      <c r="C10" s="1">
        <v>5</v>
      </c>
      <c r="D10" s="1">
        <v>5</v>
      </c>
      <c r="E10" s="1">
        <v>5</v>
      </c>
      <c r="F10" s="1">
        <v>1</v>
      </c>
      <c r="G10" s="1">
        <v>1</v>
      </c>
      <c r="H10" s="1">
        <v>5</v>
      </c>
      <c r="I10" s="1">
        <v>5</v>
      </c>
      <c r="J10" s="1">
        <v>1</v>
      </c>
      <c r="K10" s="1">
        <v>4</v>
      </c>
      <c r="M10" s="1">
        <v>4</v>
      </c>
      <c r="N10" s="1">
        <v>2</v>
      </c>
      <c r="O10" s="1">
        <v>4</v>
      </c>
      <c r="P10" s="1">
        <v>4</v>
      </c>
      <c r="Q10" s="1">
        <v>4</v>
      </c>
      <c r="R10" s="1">
        <v>4</v>
      </c>
      <c r="S10" s="1">
        <v>4</v>
      </c>
      <c r="T10" s="1">
        <v>2</v>
      </c>
      <c r="V10" s="1">
        <f t="shared" si="0"/>
        <v>1</v>
      </c>
      <c r="W10" s="1">
        <f t="shared" si="1"/>
        <v>3</v>
      </c>
      <c r="X10" s="1">
        <f t="shared" si="2"/>
        <v>-3</v>
      </c>
      <c r="Y10" s="1">
        <f t="shared" si="3"/>
        <v>-3</v>
      </c>
      <c r="Z10" s="1">
        <f t="shared" si="4"/>
        <v>1</v>
      </c>
      <c r="AA10" s="1">
        <f t="shared" si="5"/>
        <v>1</v>
      </c>
      <c r="AB10" s="1">
        <f t="shared" si="6"/>
        <v>1</v>
      </c>
      <c r="AC10" s="1">
        <f t="shared" si="7"/>
        <v>-1</v>
      </c>
    </row>
    <row r="11" spans="1:29">
      <c r="A11" s="1">
        <v>11</v>
      </c>
      <c r="B11" s="1" t="s">
        <v>60</v>
      </c>
      <c r="C11" s="1">
        <v>4</v>
      </c>
      <c r="D11" s="1">
        <v>5</v>
      </c>
      <c r="E11" s="1">
        <v>3</v>
      </c>
      <c r="F11" s="1">
        <v>4</v>
      </c>
      <c r="G11" s="1">
        <v>3</v>
      </c>
      <c r="H11" s="1">
        <v>4</v>
      </c>
      <c r="I11" s="1">
        <v>3</v>
      </c>
      <c r="J11" s="1">
        <v>4</v>
      </c>
      <c r="K11" s="1">
        <v>5</v>
      </c>
      <c r="M11" s="1">
        <v>4</v>
      </c>
      <c r="N11" s="1">
        <v>3</v>
      </c>
      <c r="O11" s="1">
        <v>3</v>
      </c>
      <c r="P11" s="1">
        <v>4</v>
      </c>
      <c r="Q11" s="1">
        <v>4</v>
      </c>
      <c r="R11" s="1">
        <v>4</v>
      </c>
      <c r="S11" s="1">
        <v>4</v>
      </c>
      <c r="T11" s="1">
        <v>4</v>
      </c>
      <c r="V11" s="1">
        <f t="shared" si="0"/>
        <v>0</v>
      </c>
      <c r="W11" s="1">
        <f t="shared" si="1"/>
        <v>2</v>
      </c>
      <c r="X11" s="1">
        <f t="shared" si="2"/>
        <v>1</v>
      </c>
      <c r="Y11" s="1">
        <f t="shared" si="3"/>
        <v>-1</v>
      </c>
      <c r="Z11" s="1">
        <f t="shared" si="4"/>
        <v>-1</v>
      </c>
      <c r="AA11" s="1">
        <f t="shared" si="5"/>
        <v>0</v>
      </c>
      <c r="AB11" s="1">
        <f t="shared" si="6"/>
        <v>-1</v>
      </c>
      <c r="AC11" s="1">
        <f t="shared" si="7"/>
        <v>0</v>
      </c>
    </row>
    <row r="12" spans="1:29">
      <c r="A12" s="1">
        <v>13</v>
      </c>
      <c r="B12" s="1" t="s">
        <v>59</v>
      </c>
      <c r="C12" s="1">
        <v>4</v>
      </c>
      <c r="D12" s="1">
        <v>5</v>
      </c>
      <c r="E12" s="1">
        <v>4</v>
      </c>
      <c r="F12" s="1">
        <v>4</v>
      </c>
      <c r="G12" s="1">
        <v>5</v>
      </c>
      <c r="H12" s="1">
        <v>4</v>
      </c>
      <c r="I12" s="1">
        <v>5</v>
      </c>
      <c r="J12" s="1">
        <v>2</v>
      </c>
      <c r="K12" s="1">
        <v>5</v>
      </c>
      <c r="M12" s="1">
        <v>2</v>
      </c>
      <c r="N12" s="1">
        <v>2</v>
      </c>
      <c r="O12" s="1">
        <v>2</v>
      </c>
      <c r="P12" s="1">
        <v>2</v>
      </c>
      <c r="Q12" s="1">
        <v>2</v>
      </c>
      <c r="R12" s="1">
        <v>2</v>
      </c>
      <c r="S12" s="1">
        <v>2</v>
      </c>
      <c r="T12" s="1">
        <v>2</v>
      </c>
      <c r="V12" s="1">
        <f t="shared" si="0"/>
        <v>2</v>
      </c>
      <c r="W12" s="1">
        <f t="shared" si="1"/>
        <v>3</v>
      </c>
      <c r="X12" s="1">
        <f t="shared" si="2"/>
        <v>2</v>
      </c>
      <c r="Y12" s="1">
        <f t="shared" si="3"/>
        <v>3</v>
      </c>
      <c r="Z12" s="1">
        <f t="shared" si="4"/>
        <v>2</v>
      </c>
      <c r="AA12" s="1">
        <f t="shared" si="5"/>
        <v>2</v>
      </c>
      <c r="AB12" s="1">
        <f t="shared" si="6"/>
        <v>3</v>
      </c>
      <c r="AC12" s="1">
        <f t="shared" si="7"/>
        <v>0</v>
      </c>
    </row>
    <row r="13" spans="1:29">
      <c r="A13" s="1">
        <v>14</v>
      </c>
      <c r="B13" s="1" t="s">
        <v>57</v>
      </c>
      <c r="C13" s="1">
        <v>4</v>
      </c>
      <c r="D13" s="1">
        <v>4</v>
      </c>
      <c r="E13" s="1">
        <v>4</v>
      </c>
      <c r="F13" s="1">
        <v>3</v>
      </c>
      <c r="G13" s="1">
        <v>3</v>
      </c>
      <c r="H13" s="1">
        <v>4</v>
      </c>
      <c r="I13" s="1">
        <v>4</v>
      </c>
      <c r="J13" s="1">
        <v>3</v>
      </c>
      <c r="K13" s="1">
        <v>4</v>
      </c>
      <c r="M13" s="1">
        <v>4</v>
      </c>
      <c r="N13" s="1">
        <v>3</v>
      </c>
      <c r="O13" s="1">
        <v>2</v>
      </c>
      <c r="P13" s="1">
        <v>4</v>
      </c>
      <c r="Q13" s="1">
        <v>2</v>
      </c>
      <c r="R13" s="1">
        <v>3</v>
      </c>
      <c r="S13" s="1">
        <v>3</v>
      </c>
      <c r="T13" s="1">
        <v>3</v>
      </c>
      <c r="V13" s="1">
        <f t="shared" si="0"/>
        <v>0</v>
      </c>
      <c r="W13" s="1">
        <f t="shared" si="1"/>
        <v>1</v>
      </c>
      <c r="X13" s="1">
        <f t="shared" si="2"/>
        <v>1</v>
      </c>
      <c r="Y13" s="1">
        <f t="shared" si="3"/>
        <v>-1</v>
      </c>
      <c r="Z13" s="1">
        <f t="shared" si="4"/>
        <v>2</v>
      </c>
      <c r="AA13" s="1">
        <f t="shared" si="5"/>
        <v>1</v>
      </c>
      <c r="AB13" s="1">
        <f t="shared" si="6"/>
        <v>1</v>
      </c>
      <c r="AC13" s="1">
        <f t="shared" si="7"/>
        <v>0</v>
      </c>
    </row>
    <row r="14" spans="1:29">
      <c r="A14" s="1">
        <v>15</v>
      </c>
      <c r="B14" s="1" t="s">
        <v>57</v>
      </c>
      <c r="C14" s="1">
        <v>4</v>
      </c>
      <c r="D14" s="1">
        <v>5</v>
      </c>
      <c r="E14" s="1">
        <v>2</v>
      </c>
      <c r="F14" s="1">
        <v>5</v>
      </c>
      <c r="G14" s="1">
        <v>2</v>
      </c>
      <c r="H14" s="1">
        <v>1</v>
      </c>
      <c r="I14" s="1">
        <v>1</v>
      </c>
      <c r="J14" s="1">
        <v>1</v>
      </c>
      <c r="K14" s="1">
        <v>5</v>
      </c>
      <c r="M14" s="1">
        <v>3</v>
      </c>
      <c r="N14" s="1">
        <v>3</v>
      </c>
      <c r="O14" s="1">
        <v>3</v>
      </c>
      <c r="P14" s="1">
        <v>4</v>
      </c>
      <c r="Q14" s="1">
        <v>3</v>
      </c>
      <c r="R14" s="1">
        <v>4</v>
      </c>
      <c r="S14" s="1">
        <v>4</v>
      </c>
      <c r="T14" s="1">
        <v>3</v>
      </c>
      <c r="V14" s="1">
        <f t="shared" si="0"/>
        <v>1</v>
      </c>
      <c r="W14" s="1">
        <f t="shared" si="1"/>
        <v>2</v>
      </c>
      <c r="X14" s="1">
        <f t="shared" si="2"/>
        <v>2</v>
      </c>
      <c r="Y14" s="1">
        <f t="shared" si="3"/>
        <v>-2</v>
      </c>
      <c r="Z14" s="1">
        <f t="shared" si="4"/>
        <v>-1</v>
      </c>
      <c r="AA14" s="1">
        <f t="shared" si="5"/>
        <v>-3</v>
      </c>
      <c r="AB14" s="1">
        <f t="shared" si="6"/>
        <v>-3</v>
      </c>
      <c r="AC14" s="1">
        <f t="shared" si="7"/>
        <v>-2</v>
      </c>
    </row>
    <row r="15" spans="1:29">
      <c r="A15" s="1">
        <v>19</v>
      </c>
      <c r="B15" s="1" t="s">
        <v>60</v>
      </c>
      <c r="C15" s="1">
        <v>5</v>
      </c>
      <c r="D15" s="1">
        <v>5</v>
      </c>
      <c r="E15" s="1">
        <v>5</v>
      </c>
      <c r="F15" s="1">
        <v>4</v>
      </c>
      <c r="G15" s="1">
        <v>4</v>
      </c>
      <c r="H15" s="1">
        <v>4</v>
      </c>
      <c r="I15" s="1">
        <v>3</v>
      </c>
      <c r="J15" s="1">
        <v>4</v>
      </c>
      <c r="K15" s="1">
        <v>3</v>
      </c>
      <c r="M15" s="1">
        <v>3</v>
      </c>
      <c r="N15" s="1">
        <v>3</v>
      </c>
      <c r="O15" s="1">
        <v>4</v>
      </c>
      <c r="P15" s="1">
        <v>4</v>
      </c>
      <c r="Q15" s="1">
        <v>4</v>
      </c>
      <c r="R15" s="1">
        <v>3</v>
      </c>
      <c r="S15" s="1">
        <v>4</v>
      </c>
      <c r="T15" s="1">
        <v>0</v>
      </c>
      <c r="V15" s="1">
        <f t="shared" si="0"/>
        <v>2</v>
      </c>
      <c r="W15" s="1">
        <f t="shared" si="1"/>
        <v>2</v>
      </c>
      <c r="X15" s="1">
        <f t="shared" si="2"/>
        <v>0</v>
      </c>
      <c r="Y15" s="1">
        <f t="shared" si="3"/>
        <v>0</v>
      </c>
      <c r="Z15" s="1">
        <f t="shared" si="4"/>
        <v>1</v>
      </c>
      <c r="AA15" s="1">
        <f t="shared" si="5"/>
        <v>1</v>
      </c>
      <c r="AB15" s="1">
        <f t="shared" si="6"/>
        <v>-1</v>
      </c>
      <c r="AC15" s="1">
        <f t="shared" si="7"/>
        <v>4</v>
      </c>
    </row>
    <row r="16" spans="1:29">
      <c r="A16" s="1">
        <v>20</v>
      </c>
      <c r="B16" s="1" t="s">
        <v>60</v>
      </c>
      <c r="C16" s="1">
        <v>5</v>
      </c>
      <c r="D16" s="1">
        <v>1</v>
      </c>
      <c r="E16" s="1">
        <v>5</v>
      </c>
      <c r="F16" s="1">
        <v>4</v>
      </c>
      <c r="G16" s="1">
        <v>1</v>
      </c>
      <c r="H16" s="1">
        <v>1</v>
      </c>
      <c r="I16" s="1">
        <v>1</v>
      </c>
      <c r="J16" s="1">
        <v>1</v>
      </c>
      <c r="K16" s="1">
        <v>1</v>
      </c>
      <c r="M16" s="1">
        <v>4</v>
      </c>
      <c r="N16" s="1">
        <v>5</v>
      </c>
      <c r="O16" s="1">
        <v>4</v>
      </c>
      <c r="P16" s="1">
        <v>4</v>
      </c>
      <c r="Q16" s="1">
        <v>4</v>
      </c>
      <c r="R16" s="1">
        <v>3</v>
      </c>
      <c r="S16" s="1">
        <v>4</v>
      </c>
      <c r="T16" s="1">
        <v>4</v>
      </c>
      <c r="V16" s="1">
        <f t="shared" si="0"/>
        <v>1</v>
      </c>
      <c r="W16" s="1">
        <f t="shared" si="1"/>
        <v>-4</v>
      </c>
      <c r="X16" s="1">
        <f t="shared" si="2"/>
        <v>0</v>
      </c>
      <c r="Y16" s="1">
        <f t="shared" si="3"/>
        <v>-3</v>
      </c>
      <c r="Z16" s="1">
        <f t="shared" si="4"/>
        <v>1</v>
      </c>
      <c r="AA16" s="1">
        <f t="shared" si="5"/>
        <v>-2</v>
      </c>
      <c r="AB16" s="1">
        <f t="shared" si="6"/>
        <v>-3</v>
      </c>
      <c r="AC16" s="1">
        <f t="shared" si="7"/>
        <v>-3</v>
      </c>
    </row>
    <row r="17" spans="1:29">
      <c r="A17" s="1">
        <v>21</v>
      </c>
      <c r="B17" s="1" t="s">
        <v>59</v>
      </c>
      <c r="C17" s="1">
        <v>5</v>
      </c>
      <c r="D17" s="1">
        <v>4</v>
      </c>
      <c r="E17" s="1">
        <v>5</v>
      </c>
      <c r="F17" s="1">
        <v>5</v>
      </c>
      <c r="G17" s="1">
        <v>4</v>
      </c>
      <c r="H17" s="1">
        <v>4</v>
      </c>
      <c r="I17" s="1">
        <v>4</v>
      </c>
      <c r="J17" s="1">
        <v>4</v>
      </c>
      <c r="K17" s="1">
        <v>4</v>
      </c>
      <c r="M17" s="1">
        <v>4</v>
      </c>
      <c r="N17" s="1">
        <v>3</v>
      </c>
      <c r="O17" s="1">
        <v>3</v>
      </c>
      <c r="P17" s="1">
        <v>3</v>
      </c>
      <c r="Q17" s="1">
        <v>2</v>
      </c>
      <c r="R17" s="1">
        <v>3</v>
      </c>
      <c r="S17" s="1">
        <v>3</v>
      </c>
      <c r="T17" s="1">
        <v>3</v>
      </c>
      <c r="V17" s="1">
        <f t="shared" si="0"/>
        <v>1</v>
      </c>
      <c r="W17" s="1">
        <f t="shared" si="1"/>
        <v>1</v>
      </c>
      <c r="X17" s="1">
        <f t="shared" si="2"/>
        <v>2</v>
      </c>
      <c r="Y17" s="1">
        <f t="shared" si="3"/>
        <v>1</v>
      </c>
      <c r="Z17" s="1">
        <f t="shared" si="4"/>
        <v>3</v>
      </c>
      <c r="AA17" s="1">
        <f t="shared" si="5"/>
        <v>1</v>
      </c>
      <c r="AB17" s="1">
        <f t="shared" si="6"/>
        <v>1</v>
      </c>
      <c r="AC17" s="1">
        <f t="shared" si="7"/>
        <v>1</v>
      </c>
    </row>
    <row r="18" spans="1:29">
      <c r="A18" s="1">
        <v>22</v>
      </c>
      <c r="B18" s="1" t="s">
        <v>59</v>
      </c>
      <c r="C18" s="1">
        <v>4</v>
      </c>
      <c r="D18" s="1">
        <v>4</v>
      </c>
      <c r="E18" s="1">
        <v>3</v>
      </c>
      <c r="F18" s="1">
        <v>3</v>
      </c>
      <c r="G18" s="1">
        <v>4</v>
      </c>
      <c r="H18" s="1">
        <v>4</v>
      </c>
      <c r="I18" s="1">
        <v>4</v>
      </c>
      <c r="J18" s="1">
        <v>2</v>
      </c>
      <c r="K18" s="1">
        <v>4</v>
      </c>
      <c r="M18" s="1">
        <v>4</v>
      </c>
      <c r="N18" s="1">
        <v>4</v>
      </c>
      <c r="O18" s="1">
        <v>3</v>
      </c>
      <c r="P18" s="1">
        <v>4</v>
      </c>
      <c r="Q18" s="1">
        <v>4</v>
      </c>
      <c r="R18" s="1">
        <v>4</v>
      </c>
      <c r="S18" s="1">
        <v>3</v>
      </c>
      <c r="T18" s="1">
        <v>4</v>
      </c>
      <c r="V18" s="1">
        <f t="shared" si="0"/>
        <v>0</v>
      </c>
      <c r="W18" s="1">
        <f t="shared" si="1"/>
        <v>0</v>
      </c>
      <c r="X18" s="1">
        <f t="shared" si="2"/>
        <v>0</v>
      </c>
      <c r="Y18" s="1">
        <f t="shared" si="3"/>
        <v>0</v>
      </c>
      <c r="Z18" s="1">
        <f t="shared" si="4"/>
        <v>-1</v>
      </c>
      <c r="AA18" s="1">
        <f t="shared" si="5"/>
        <v>0</v>
      </c>
      <c r="AB18" s="1">
        <f t="shared" si="6"/>
        <v>1</v>
      </c>
      <c r="AC18" s="1">
        <f t="shared" si="7"/>
        <v>-2</v>
      </c>
    </row>
    <row r="19" spans="1:29">
      <c r="A19" s="1">
        <v>23</v>
      </c>
      <c r="B19" s="1" t="s">
        <v>60</v>
      </c>
      <c r="C19" s="1">
        <v>5</v>
      </c>
      <c r="D19" s="1">
        <v>4</v>
      </c>
      <c r="E19" s="1">
        <v>5</v>
      </c>
      <c r="F19" s="1">
        <v>4</v>
      </c>
      <c r="G19" s="1">
        <v>5</v>
      </c>
      <c r="H19" s="1">
        <v>5</v>
      </c>
      <c r="I19" s="1">
        <v>5</v>
      </c>
      <c r="J19" s="1">
        <v>5</v>
      </c>
      <c r="K19" s="1">
        <v>5</v>
      </c>
      <c r="M19" s="1">
        <v>5</v>
      </c>
      <c r="N19" s="1">
        <v>4</v>
      </c>
      <c r="O19" s="1">
        <v>4</v>
      </c>
      <c r="P19" s="1">
        <v>5</v>
      </c>
      <c r="Q19" s="1">
        <v>4</v>
      </c>
      <c r="R19" s="1">
        <v>5</v>
      </c>
      <c r="S19" s="1">
        <v>5</v>
      </c>
      <c r="T19" s="1">
        <v>4</v>
      </c>
      <c r="V19" s="1">
        <f t="shared" si="0"/>
        <v>0</v>
      </c>
      <c r="W19" s="1">
        <f t="shared" si="1"/>
        <v>0</v>
      </c>
      <c r="X19" s="1">
        <f t="shared" si="2"/>
        <v>0</v>
      </c>
      <c r="Y19" s="1">
        <f t="shared" si="3"/>
        <v>0</v>
      </c>
      <c r="Z19" s="1">
        <f t="shared" si="4"/>
        <v>1</v>
      </c>
      <c r="AA19" s="1">
        <f t="shared" si="5"/>
        <v>0</v>
      </c>
      <c r="AB19" s="1">
        <f t="shared" si="6"/>
        <v>0</v>
      </c>
      <c r="AC19" s="1">
        <f t="shared" si="7"/>
        <v>1</v>
      </c>
    </row>
    <row r="20" spans="1:29">
      <c r="A20" s="1">
        <v>24</v>
      </c>
      <c r="B20" s="1" t="s">
        <v>57</v>
      </c>
      <c r="C20" s="1">
        <v>3</v>
      </c>
      <c r="D20" s="1">
        <v>5</v>
      </c>
      <c r="E20" s="1">
        <v>1</v>
      </c>
      <c r="F20" s="1">
        <v>1</v>
      </c>
      <c r="G20" s="1">
        <v>5</v>
      </c>
      <c r="H20" s="1">
        <v>1</v>
      </c>
      <c r="I20" s="1">
        <v>5</v>
      </c>
      <c r="J20" s="1">
        <v>1</v>
      </c>
      <c r="K20" s="1">
        <v>4</v>
      </c>
      <c r="M20" s="1">
        <v>5</v>
      </c>
      <c r="N20" s="1">
        <v>3</v>
      </c>
      <c r="O20" s="1">
        <v>4</v>
      </c>
      <c r="P20" s="1">
        <v>4</v>
      </c>
      <c r="Q20" s="1">
        <v>5</v>
      </c>
      <c r="R20" s="1">
        <v>5</v>
      </c>
      <c r="S20" s="1">
        <v>4</v>
      </c>
      <c r="T20" s="1">
        <v>0</v>
      </c>
      <c r="V20" s="1">
        <f t="shared" si="0"/>
        <v>-2</v>
      </c>
      <c r="W20" s="1">
        <f t="shared" si="1"/>
        <v>2</v>
      </c>
      <c r="X20" s="1">
        <f t="shared" si="2"/>
        <v>-3</v>
      </c>
      <c r="Y20" s="1">
        <f t="shared" si="3"/>
        <v>1</v>
      </c>
      <c r="Z20" s="1">
        <f t="shared" si="4"/>
        <v>-4</v>
      </c>
      <c r="AA20" s="1">
        <f t="shared" si="5"/>
        <v>-4</v>
      </c>
      <c r="AB20" s="1">
        <f t="shared" si="6"/>
        <v>1</v>
      </c>
      <c r="AC20" s="1">
        <f t="shared" si="7"/>
        <v>1</v>
      </c>
    </row>
    <row r="21" spans="1:29">
      <c r="A21" s="1">
        <v>25</v>
      </c>
      <c r="B21" s="1" t="s">
        <v>59</v>
      </c>
      <c r="C21" s="1">
        <v>5</v>
      </c>
      <c r="D21" s="1">
        <v>3</v>
      </c>
      <c r="E21" s="1">
        <v>5</v>
      </c>
      <c r="F21" s="1">
        <v>5</v>
      </c>
      <c r="G21" s="1">
        <v>5</v>
      </c>
      <c r="H21" s="1">
        <v>4</v>
      </c>
      <c r="I21" s="1">
        <v>5</v>
      </c>
      <c r="J21" s="1">
        <v>5</v>
      </c>
      <c r="K21" s="1">
        <v>5</v>
      </c>
      <c r="M21" s="1">
        <v>3</v>
      </c>
      <c r="N21" s="1">
        <v>3</v>
      </c>
      <c r="O21" s="1">
        <v>3</v>
      </c>
      <c r="P21" s="1">
        <v>5</v>
      </c>
      <c r="Q21" s="1">
        <v>4</v>
      </c>
      <c r="R21" s="1">
        <v>4</v>
      </c>
      <c r="S21" s="1">
        <v>5</v>
      </c>
      <c r="T21" s="1">
        <v>5</v>
      </c>
      <c r="V21" s="1">
        <f t="shared" si="0"/>
        <v>2</v>
      </c>
      <c r="W21" s="1">
        <f t="shared" si="1"/>
        <v>0</v>
      </c>
      <c r="X21" s="1">
        <f t="shared" si="2"/>
        <v>2</v>
      </c>
      <c r="Y21" s="1">
        <f t="shared" si="3"/>
        <v>0</v>
      </c>
      <c r="Z21" s="1">
        <f t="shared" si="4"/>
        <v>1</v>
      </c>
      <c r="AA21" s="1">
        <f t="shared" si="5"/>
        <v>0</v>
      </c>
      <c r="AB21" s="1">
        <f t="shared" si="6"/>
        <v>0</v>
      </c>
      <c r="AC21" s="1">
        <f t="shared" si="7"/>
        <v>0</v>
      </c>
    </row>
    <row r="22" spans="1:29">
      <c r="A22" s="1">
        <v>26</v>
      </c>
      <c r="B22" s="1" t="s">
        <v>57</v>
      </c>
      <c r="C22" s="1">
        <v>2</v>
      </c>
      <c r="D22" s="1">
        <v>3</v>
      </c>
      <c r="E22" s="1">
        <v>5</v>
      </c>
      <c r="F22" s="1">
        <v>3</v>
      </c>
      <c r="G22" s="1">
        <v>3</v>
      </c>
      <c r="H22" s="1">
        <v>3</v>
      </c>
      <c r="I22" s="1">
        <v>4</v>
      </c>
      <c r="J22" s="1">
        <v>5</v>
      </c>
      <c r="K22" s="1">
        <v>5</v>
      </c>
      <c r="M22" s="1">
        <v>3</v>
      </c>
      <c r="N22" s="1">
        <v>2</v>
      </c>
      <c r="O22" s="1">
        <v>4</v>
      </c>
      <c r="P22" s="1">
        <v>4</v>
      </c>
      <c r="Q22" s="1">
        <v>3</v>
      </c>
      <c r="R22" s="1">
        <v>3</v>
      </c>
      <c r="S22" s="1">
        <v>4</v>
      </c>
      <c r="T22" s="1">
        <v>1</v>
      </c>
      <c r="V22" s="1">
        <f t="shared" si="0"/>
        <v>-1</v>
      </c>
      <c r="W22" s="1">
        <f t="shared" si="1"/>
        <v>1</v>
      </c>
      <c r="X22" s="1">
        <f t="shared" si="2"/>
        <v>-1</v>
      </c>
      <c r="Y22" s="1">
        <f t="shared" si="3"/>
        <v>-1</v>
      </c>
      <c r="Z22" s="1">
        <f t="shared" si="4"/>
        <v>2</v>
      </c>
      <c r="AA22" s="1">
        <f t="shared" si="5"/>
        <v>0</v>
      </c>
      <c r="AB22" s="1">
        <f t="shared" si="6"/>
        <v>0</v>
      </c>
      <c r="AC22" s="1">
        <f t="shared" si="7"/>
        <v>4</v>
      </c>
    </row>
    <row r="23" spans="1:29">
      <c r="A23" s="1">
        <v>28</v>
      </c>
      <c r="B23" s="1" t="s">
        <v>58</v>
      </c>
      <c r="C23" s="1">
        <v>4</v>
      </c>
      <c r="D23" s="1">
        <v>4</v>
      </c>
      <c r="E23" s="1">
        <v>4</v>
      </c>
      <c r="F23" s="1">
        <v>4</v>
      </c>
      <c r="G23" s="1">
        <v>4</v>
      </c>
      <c r="H23" s="1">
        <v>4</v>
      </c>
      <c r="I23" s="1">
        <v>5</v>
      </c>
      <c r="J23" s="1">
        <v>5</v>
      </c>
      <c r="K23" s="1">
        <v>5</v>
      </c>
      <c r="M23" s="1">
        <v>3</v>
      </c>
      <c r="N23" s="1">
        <v>3</v>
      </c>
      <c r="O23" s="1">
        <v>3</v>
      </c>
      <c r="P23" s="1">
        <v>4</v>
      </c>
      <c r="Q23" s="1">
        <v>3</v>
      </c>
      <c r="R23" s="1">
        <v>4</v>
      </c>
      <c r="S23" s="1">
        <v>3</v>
      </c>
      <c r="T23" s="1">
        <v>3</v>
      </c>
      <c r="V23" s="1">
        <f t="shared" si="0"/>
        <v>1</v>
      </c>
      <c r="W23" s="1">
        <f t="shared" si="1"/>
        <v>1</v>
      </c>
      <c r="X23" s="1">
        <f t="shared" si="2"/>
        <v>1</v>
      </c>
      <c r="Y23" s="1">
        <f t="shared" si="3"/>
        <v>0</v>
      </c>
      <c r="Z23" s="1">
        <f t="shared" si="4"/>
        <v>1</v>
      </c>
      <c r="AA23" s="1">
        <f t="shared" si="5"/>
        <v>0</v>
      </c>
      <c r="AB23" s="1">
        <f t="shared" si="6"/>
        <v>2</v>
      </c>
      <c r="AC23" s="1">
        <f t="shared" si="7"/>
        <v>2</v>
      </c>
    </row>
    <row r="24" spans="1:29">
      <c r="A24" s="1">
        <v>29</v>
      </c>
      <c r="B24" s="1" t="s">
        <v>58</v>
      </c>
      <c r="C24" s="1">
        <v>4</v>
      </c>
      <c r="D24" s="1">
        <v>2</v>
      </c>
      <c r="E24" s="1">
        <v>2</v>
      </c>
      <c r="F24" s="1">
        <v>3</v>
      </c>
      <c r="G24" s="1">
        <v>2</v>
      </c>
      <c r="H24" s="1">
        <v>4</v>
      </c>
      <c r="I24" s="1">
        <v>4</v>
      </c>
      <c r="J24" s="1">
        <v>3</v>
      </c>
      <c r="K24" s="1">
        <v>4</v>
      </c>
      <c r="M24" s="1">
        <v>3</v>
      </c>
      <c r="N24" s="1">
        <v>3</v>
      </c>
      <c r="O24" s="1">
        <v>3</v>
      </c>
      <c r="P24" s="1">
        <v>4</v>
      </c>
      <c r="Q24" s="1">
        <v>4</v>
      </c>
      <c r="R24" s="1">
        <v>3</v>
      </c>
      <c r="S24" s="1">
        <v>4</v>
      </c>
      <c r="T24" s="1">
        <v>3</v>
      </c>
      <c r="V24" s="1">
        <f t="shared" si="0"/>
        <v>1</v>
      </c>
      <c r="W24" s="1">
        <f t="shared" si="1"/>
        <v>-1</v>
      </c>
      <c r="X24" s="1">
        <f t="shared" si="2"/>
        <v>0</v>
      </c>
      <c r="Y24" s="1">
        <f t="shared" si="3"/>
        <v>-2</v>
      </c>
      <c r="Z24" s="1">
        <f t="shared" si="4"/>
        <v>-2</v>
      </c>
      <c r="AA24" s="1">
        <f t="shared" si="5"/>
        <v>1</v>
      </c>
      <c r="AB24" s="1">
        <f t="shared" si="6"/>
        <v>0</v>
      </c>
      <c r="AC24" s="1">
        <f t="shared" si="7"/>
        <v>0</v>
      </c>
    </row>
    <row r="25" spans="1:29">
      <c r="A25" s="1">
        <v>30</v>
      </c>
      <c r="B25" s="1" t="s">
        <v>17</v>
      </c>
      <c r="C25" s="1">
        <v>4</v>
      </c>
      <c r="D25" s="1">
        <v>5</v>
      </c>
      <c r="E25" s="1">
        <v>4</v>
      </c>
      <c r="F25" s="1">
        <v>3</v>
      </c>
      <c r="G25" s="1">
        <v>2</v>
      </c>
      <c r="H25" s="1">
        <v>2</v>
      </c>
      <c r="I25" s="1">
        <v>2</v>
      </c>
      <c r="J25" s="1">
        <v>2</v>
      </c>
      <c r="K25" s="1">
        <v>4</v>
      </c>
      <c r="M25" s="1">
        <v>3</v>
      </c>
      <c r="N25" s="1">
        <v>3</v>
      </c>
      <c r="O25" s="1">
        <v>2</v>
      </c>
      <c r="P25" s="1">
        <v>3</v>
      </c>
      <c r="Q25" s="1">
        <v>3</v>
      </c>
      <c r="R25" s="1">
        <v>4</v>
      </c>
      <c r="S25" s="1">
        <v>4</v>
      </c>
      <c r="T25" s="1">
        <v>4</v>
      </c>
      <c r="V25" s="1">
        <f t="shared" si="0"/>
        <v>1</v>
      </c>
      <c r="W25" s="1">
        <f t="shared" si="1"/>
        <v>2</v>
      </c>
      <c r="X25" s="1">
        <f t="shared" si="2"/>
        <v>1</v>
      </c>
      <c r="Y25" s="1">
        <f t="shared" si="3"/>
        <v>-1</v>
      </c>
      <c r="Z25" s="1">
        <f t="shared" si="4"/>
        <v>1</v>
      </c>
      <c r="AA25" s="1">
        <f t="shared" si="5"/>
        <v>-2</v>
      </c>
      <c r="AB25" s="1">
        <f t="shared" si="6"/>
        <v>-2</v>
      </c>
      <c r="AC25" s="1">
        <f t="shared" si="7"/>
        <v>-2</v>
      </c>
    </row>
    <row r="26" spans="1:29">
      <c r="A26" s="1">
        <v>31</v>
      </c>
      <c r="B26" s="2" t="s">
        <v>58</v>
      </c>
      <c r="C26" s="1">
        <v>3</v>
      </c>
      <c r="D26" s="1">
        <v>3</v>
      </c>
      <c r="E26" s="1">
        <v>3</v>
      </c>
      <c r="F26" s="1">
        <v>3</v>
      </c>
      <c r="G26" s="1">
        <v>4</v>
      </c>
      <c r="H26" s="1">
        <v>4</v>
      </c>
      <c r="I26" s="1">
        <v>4</v>
      </c>
      <c r="J26" s="1">
        <v>2</v>
      </c>
      <c r="K26" s="1">
        <v>4</v>
      </c>
      <c r="M26" s="1">
        <v>3</v>
      </c>
      <c r="N26" s="1">
        <v>3</v>
      </c>
      <c r="O26" s="1">
        <v>3</v>
      </c>
      <c r="P26" s="1">
        <v>3</v>
      </c>
      <c r="Q26" s="1">
        <v>3</v>
      </c>
      <c r="R26" s="1">
        <v>3</v>
      </c>
      <c r="S26" s="1">
        <v>2</v>
      </c>
      <c r="T26" s="1">
        <v>3</v>
      </c>
      <c r="V26" s="1">
        <f t="shared" si="0"/>
        <v>0</v>
      </c>
      <c r="W26" s="1">
        <f t="shared" si="1"/>
        <v>0</v>
      </c>
      <c r="X26" s="1">
        <f t="shared" si="2"/>
        <v>0</v>
      </c>
      <c r="Y26" s="1">
        <f t="shared" si="3"/>
        <v>1</v>
      </c>
      <c r="Z26" s="1">
        <f t="shared" si="4"/>
        <v>0</v>
      </c>
      <c r="AA26" s="1">
        <f t="shared" si="5"/>
        <v>1</v>
      </c>
      <c r="AB26" s="1">
        <f t="shared" si="6"/>
        <v>2</v>
      </c>
      <c r="AC26" s="1">
        <f t="shared" si="7"/>
        <v>-1</v>
      </c>
    </row>
    <row r="27" spans="1:29">
      <c r="A27" s="1">
        <v>32</v>
      </c>
      <c r="B27" s="1" t="s">
        <v>59</v>
      </c>
      <c r="C27" s="1">
        <v>5</v>
      </c>
      <c r="D27" s="1">
        <v>4</v>
      </c>
      <c r="E27" s="1">
        <v>3</v>
      </c>
      <c r="F27" s="1">
        <v>5</v>
      </c>
      <c r="G27" s="1">
        <v>4</v>
      </c>
      <c r="H27" s="1">
        <v>4</v>
      </c>
      <c r="I27" s="1">
        <v>4</v>
      </c>
      <c r="J27" s="1">
        <v>5</v>
      </c>
      <c r="K27" s="1">
        <v>4</v>
      </c>
      <c r="M27" s="1">
        <v>3</v>
      </c>
      <c r="N27" s="1">
        <v>2</v>
      </c>
      <c r="O27" s="1">
        <v>4</v>
      </c>
      <c r="P27" s="1">
        <v>3</v>
      </c>
      <c r="Q27" s="1">
        <v>3</v>
      </c>
      <c r="R27" s="1">
        <v>2</v>
      </c>
      <c r="S27" s="1">
        <v>4</v>
      </c>
      <c r="T27" s="1">
        <v>2</v>
      </c>
      <c r="V27" s="1">
        <f t="shared" si="0"/>
        <v>2</v>
      </c>
      <c r="W27" s="1">
        <f t="shared" si="1"/>
        <v>2</v>
      </c>
      <c r="X27" s="1">
        <f t="shared" si="2"/>
        <v>1</v>
      </c>
      <c r="Y27" s="1">
        <f t="shared" si="3"/>
        <v>1</v>
      </c>
      <c r="Z27" s="1">
        <f t="shared" si="4"/>
        <v>0</v>
      </c>
      <c r="AA27" s="1">
        <f t="shared" si="5"/>
        <v>2</v>
      </c>
      <c r="AB27" s="1">
        <f t="shared" si="6"/>
        <v>0</v>
      </c>
      <c r="AC27" s="1">
        <f t="shared" si="7"/>
        <v>3</v>
      </c>
    </row>
    <row r="28" spans="1:29">
      <c r="A28" s="1">
        <v>33</v>
      </c>
      <c r="B28" s="1" t="s">
        <v>17</v>
      </c>
      <c r="C28" s="1">
        <v>4</v>
      </c>
      <c r="D28" s="1">
        <v>4</v>
      </c>
      <c r="E28" s="1">
        <v>2</v>
      </c>
      <c r="F28" s="1">
        <v>2</v>
      </c>
      <c r="G28" s="1">
        <v>2</v>
      </c>
      <c r="H28" s="1">
        <v>2</v>
      </c>
      <c r="I28" s="1">
        <v>4</v>
      </c>
      <c r="J28" s="1">
        <v>1</v>
      </c>
      <c r="K28" s="1">
        <v>5</v>
      </c>
      <c r="M28" s="1">
        <v>4</v>
      </c>
      <c r="N28" s="1">
        <v>3</v>
      </c>
      <c r="O28" s="1">
        <v>3</v>
      </c>
      <c r="P28" s="1">
        <v>4</v>
      </c>
      <c r="Q28" s="1">
        <v>3</v>
      </c>
      <c r="R28" s="1">
        <v>2</v>
      </c>
      <c r="S28" s="1">
        <v>4</v>
      </c>
      <c r="T28" s="1">
        <v>4</v>
      </c>
      <c r="V28" s="1">
        <f t="shared" si="0"/>
        <v>0</v>
      </c>
      <c r="W28" s="1">
        <f t="shared" si="1"/>
        <v>1</v>
      </c>
      <c r="X28" s="1">
        <f t="shared" si="2"/>
        <v>-1</v>
      </c>
      <c r="Y28" s="1">
        <f t="shared" si="3"/>
        <v>-2</v>
      </c>
      <c r="Z28" s="1">
        <f t="shared" si="4"/>
        <v>-1</v>
      </c>
      <c r="AA28" s="1">
        <f t="shared" si="5"/>
        <v>0</v>
      </c>
      <c r="AB28" s="1">
        <f t="shared" si="6"/>
        <v>0</v>
      </c>
      <c r="AC28" s="1">
        <f t="shared" si="7"/>
        <v>-3</v>
      </c>
    </row>
    <row r="29" spans="1:29">
      <c r="A29" s="1">
        <v>34</v>
      </c>
      <c r="B29" s="1" t="s">
        <v>60</v>
      </c>
      <c r="C29" s="1">
        <v>4</v>
      </c>
      <c r="D29" s="1">
        <v>4</v>
      </c>
      <c r="E29" s="1">
        <v>5</v>
      </c>
      <c r="F29" s="1">
        <v>4</v>
      </c>
      <c r="G29" s="1">
        <v>4</v>
      </c>
      <c r="H29" s="1">
        <v>5</v>
      </c>
      <c r="I29" s="1">
        <v>4</v>
      </c>
      <c r="J29" s="1">
        <v>5</v>
      </c>
      <c r="K29" s="1">
        <v>5</v>
      </c>
      <c r="M29" s="26">
        <v>3</v>
      </c>
      <c r="N29" s="26">
        <v>3</v>
      </c>
      <c r="O29" s="26">
        <v>3</v>
      </c>
      <c r="P29" s="26">
        <v>3</v>
      </c>
      <c r="Q29" s="26">
        <v>3</v>
      </c>
      <c r="R29" s="26">
        <v>3</v>
      </c>
      <c r="S29" s="26">
        <v>3</v>
      </c>
      <c r="T29" s="26">
        <v>3</v>
      </c>
      <c r="V29" s="1">
        <f t="shared" si="0"/>
        <v>1</v>
      </c>
      <c r="W29" s="1">
        <f t="shared" si="1"/>
        <v>1</v>
      </c>
      <c r="X29" s="1">
        <f t="shared" si="2"/>
        <v>1</v>
      </c>
      <c r="Y29" s="1">
        <f t="shared" si="3"/>
        <v>1</v>
      </c>
      <c r="Z29" s="1">
        <f t="shared" si="4"/>
        <v>2</v>
      </c>
      <c r="AA29" s="1">
        <f t="shared" si="5"/>
        <v>2</v>
      </c>
      <c r="AB29" s="1">
        <f t="shared" si="6"/>
        <v>1</v>
      </c>
      <c r="AC29" s="1">
        <f t="shared" si="7"/>
        <v>2</v>
      </c>
    </row>
    <row r="30" spans="1:29">
      <c r="A30" s="1">
        <v>36</v>
      </c>
      <c r="B30" s="1" t="s">
        <v>13</v>
      </c>
      <c r="C30" s="1">
        <v>5</v>
      </c>
      <c r="D30" s="1">
        <v>3</v>
      </c>
      <c r="E30" s="1">
        <v>3</v>
      </c>
      <c r="F30" s="1">
        <v>3</v>
      </c>
      <c r="G30" s="1">
        <v>3</v>
      </c>
      <c r="H30" s="1">
        <v>5</v>
      </c>
      <c r="I30" s="1">
        <v>3</v>
      </c>
      <c r="J30" s="1">
        <v>3</v>
      </c>
      <c r="K30" s="1">
        <v>3</v>
      </c>
      <c r="M30" s="26">
        <v>2</v>
      </c>
      <c r="N30" s="26">
        <v>2</v>
      </c>
      <c r="O30" s="26">
        <v>2</v>
      </c>
      <c r="P30" s="26">
        <v>3</v>
      </c>
      <c r="Q30" s="26">
        <v>2</v>
      </c>
      <c r="R30" s="26">
        <v>2</v>
      </c>
      <c r="S30" s="26">
        <v>2</v>
      </c>
      <c r="T30" s="26">
        <v>0</v>
      </c>
      <c r="V30" s="1">
        <f t="shared" si="0"/>
        <v>3</v>
      </c>
      <c r="W30" s="1">
        <f t="shared" si="1"/>
        <v>1</v>
      </c>
      <c r="X30" s="1">
        <f t="shared" si="2"/>
        <v>1</v>
      </c>
      <c r="Y30" s="1">
        <f t="shared" si="3"/>
        <v>0</v>
      </c>
      <c r="Z30" s="1">
        <f t="shared" si="4"/>
        <v>1</v>
      </c>
      <c r="AA30" s="1">
        <f t="shared" si="5"/>
        <v>3</v>
      </c>
      <c r="AB30" s="1">
        <f t="shared" si="6"/>
        <v>1</v>
      </c>
      <c r="AC30" s="1">
        <f t="shared" si="7"/>
        <v>3</v>
      </c>
    </row>
    <row r="31" spans="1:29">
      <c r="A31" s="1">
        <v>38</v>
      </c>
      <c r="B31" s="1" t="s">
        <v>60</v>
      </c>
      <c r="C31" s="1">
        <v>4</v>
      </c>
      <c r="D31" s="1">
        <v>3</v>
      </c>
      <c r="E31" s="1">
        <v>2</v>
      </c>
      <c r="F31" s="1">
        <v>1</v>
      </c>
      <c r="G31" s="1">
        <v>1</v>
      </c>
      <c r="H31" s="1">
        <v>3</v>
      </c>
      <c r="I31" s="1">
        <v>4</v>
      </c>
      <c r="J31" s="1">
        <v>1</v>
      </c>
      <c r="K31" s="1">
        <v>4</v>
      </c>
      <c r="M31" s="26">
        <v>4</v>
      </c>
      <c r="N31" s="26">
        <v>3</v>
      </c>
      <c r="O31" s="26">
        <v>3</v>
      </c>
      <c r="P31" s="26">
        <v>4</v>
      </c>
      <c r="Q31" s="26">
        <v>4</v>
      </c>
      <c r="R31" s="26">
        <v>3</v>
      </c>
      <c r="S31" s="26">
        <v>6</v>
      </c>
      <c r="T31" s="26">
        <v>5</v>
      </c>
      <c r="V31" s="1">
        <f t="shared" si="0"/>
        <v>0</v>
      </c>
      <c r="W31" s="1">
        <f t="shared" si="1"/>
        <v>0</v>
      </c>
      <c r="X31" s="1">
        <f t="shared" si="2"/>
        <v>-2</v>
      </c>
      <c r="Y31" s="1">
        <f t="shared" si="3"/>
        <v>-3</v>
      </c>
      <c r="Z31" s="1">
        <f t="shared" si="4"/>
        <v>-2</v>
      </c>
      <c r="AA31" s="1">
        <f t="shared" si="5"/>
        <v>0</v>
      </c>
      <c r="AB31" s="1">
        <f t="shared" si="6"/>
        <v>-2</v>
      </c>
      <c r="AC31" s="1">
        <f t="shared" si="7"/>
        <v>-4</v>
      </c>
    </row>
    <row r="32" spans="1:29">
      <c r="A32" s="1">
        <v>39</v>
      </c>
      <c r="B32" s="1" t="s">
        <v>59</v>
      </c>
      <c r="C32" s="1">
        <v>4</v>
      </c>
      <c r="D32" s="1">
        <v>3</v>
      </c>
      <c r="E32" s="1">
        <v>4</v>
      </c>
      <c r="F32" s="1">
        <v>4</v>
      </c>
      <c r="G32" s="1">
        <v>5</v>
      </c>
      <c r="H32" s="1">
        <v>4</v>
      </c>
      <c r="I32" s="1">
        <v>4</v>
      </c>
      <c r="J32" s="1">
        <v>4</v>
      </c>
      <c r="K32" s="1">
        <v>5</v>
      </c>
      <c r="M32" s="26">
        <v>3</v>
      </c>
      <c r="N32" s="26">
        <v>2</v>
      </c>
      <c r="O32" s="26">
        <v>3</v>
      </c>
      <c r="P32" s="26">
        <v>4</v>
      </c>
      <c r="Q32" s="26">
        <v>4</v>
      </c>
      <c r="R32" s="26">
        <v>3</v>
      </c>
      <c r="S32" s="26">
        <v>4</v>
      </c>
      <c r="T32" s="26">
        <v>4</v>
      </c>
      <c r="V32" s="1">
        <f t="shared" si="0"/>
        <v>1</v>
      </c>
      <c r="W32" s="1">
        <f t="shared" si="1"/>
        <v>1</v>
      </c>
      <c r="X32" s="1">
        <f t="shared" si="2"/>
        <v>1</v>
      </c>
      <c r="Y32" s="1">
        <f t="shared" si="3"/>
        <v>1</v>
      </c>
      <c r="Z32" s="1">
        <f t="shared" si="4"/>
        <v>0</v>
      </c>
      <c r="AA32" s="1">
        <f t="shared" si="5"/>
        <v>1</v>
      </c>
      <c r="AB32" s="1">
        <f t="shared" si="6"/>
        <v>0</v>
      </c>
      <c r="AC32" s="1">
        <f t="shared" si="7"/>
        <v>0</v>
      </c>
    </row>
    <row r="33" spans="1:29">
      <c r="A33" s="1">
        <v>40</v>
      </c>
      <c r="B33" s="1" t="s">
        <v>59</v>
      </c>
      <c r="C33" s="1">
        <v>2</v>
      </c>
      <c r="D33" s="1">
        <v>2</v>
      </c>
      <c r="E33" s="1">
        <v>2</v>
      </c>
      <c r="F33" s="1">
        <v>2</v>
      </c>
      <c r="G33" s="1">
        <v>2</v>
      </c>
      <c r="H33" s="1">
        <v>2</v>
      </c>
      <c r="I33" s="1">
        <v>1</v>
      </c>
      <c r="J33" s="1">
        <v>3</v>
      </c>
      <c r="K33" s="1">
        <v>1</v>
      </c>
      <c r="M33" s="26">
        <v>4</v>
      </c>
      <c r="N33" s="26">
        <v>3</v>
      </c>
      <c r="O33" s="26">
        <v>3</v>
      </c>
      <c r="P33" s="26">
        <v>3</v>
      </c>
      <c r="Q33" s="26">
        <v>3</v>
      </c>
      <c r="R33" s="26">
        <v>3</v>
      </c>
      <c r="S33" s="26">
        <v>3</v>
      </c>
      <c r="T33" s="26">
        <v>2</v>
      </c>
      <c r="V33" s="1">
        <f t="shared" si="0"/>
        <v>-2</v>
      </c>
      <c r="W33" s="1">
        <f t="shared" si="1"/>
        <v>-1</v>
      </c>
      <c r="X33" s="1">
        <f t="shared" si="2"/>
        <v>-1</v>
      </c>
      <c r="Y33" s="1">
        <f t="shared" si="3"/>
        <v>-1</v>
      </c>
      <c r="Z33" s="1">
        <f t="shared" si="4"/>
        <v>-1</v>
      </c>
      <c r="AA33" s="1">
        <f t="shared" si="5"/>
        <v>-1</v>
      </c>
      <c r="AB33" s="1">
        <f t="shared" si="6"/>
        <v>-2</v>
      </c>
      <c r="AC33" s="1">
        <f t="shared" si="7"/>
        <v>1</v>
      </c>
    </row>
    <row r="34" spans="1:29">
      <c r="A34" s="1">
        <v>41</v>
      </c>
      <c r="B34" s="1" t="s">
        <v>60</v>
      </c>
      <c r="C34" s="1">
        <v>1</v>
      </c>
      <c r="D34" s="1">
        <v>4</v>
      </c>
      <c r="E34" s="1">
        <v>1</v>
      </c>
      <c r="F34" s="1">
        <v>1</v>
      </c>
      <c r="G34" s="1">
        <v>1</v>
      </c>
      <c r="H34" s="1">
        <v>1</v>
      </c>
      <c r="I34" s="1">
        <v>5</v>
      </c>
      <c r="J34" s="1">
        <v>1</v>
      </c>
      <c r="K34" s="1">
        <v>5</v>
      </c>
      <c r="M34" s="26">
        <v>4</v>
      </c>
      <c r="N34" s="26">
        <v>3</v>
      </c>
      <c r="O34" s="26">
        <v>4</v>
      </c>
      <c r="P34" s="26">
        <v>5</v>
      </c>
      <c r="Q34" s="26">
        <v>3</v>
      </c>
      <c r="R34" s="26">
        <v>4</v>
      </c>
      <c r="S34" s="26">
        <v>3</v>
      </c>
      <c r="T34" s="26">
        <v>4</v>
      </c>
      <c r="V34" s="1">
        <f t="shared" si="0"/>
        <v>-3</v>
      </c>
      <c r="W34" s="1">
        <f t="shared" si="1"/>
        <v>1</v>
      </c>
      <c r="X34" s="1">
        <f t="shared" si="2"/>
        <v>-3</v>
      </c>
      <c r="Y34" s="1">
        <f t="shared" si="3"/>
        <v>-4</v>
      </c>
      <c r="Z34" s="1">
        <f t="shared" si="4"/>
        <v>-2</v>
      </c>
      <c r="AA34" s="1">
        <f t="shared" si="5"/>
        <v>-3</v>
      </c>
      <c r="AB34" s="1">
        <f t="shared" si="6"/>
        <v>2</v>
      </c>
      <c r="AC34" s="1">
        <f t="shared" si="7"/>
        <v>-3</v>
      </c>
    </row>
    <row r="35" spans="1:29">
      <c r="A35" s="1">
        <v>42</v>
      </c>
      <c r="B35" s="1" t="s">
        <v>17</v>
      </c>
      <c r="C35" s="1">
        <v>2</v>
      </c>
      <c r="D35" s="1">
        <v>3</v>
      </c>
      <c r="E35" s="1">
        <v>3</v>
      </c>
      <c r="F35" s="1">
        <v>3</v>
      </c>
      <c r="G35" s="1">
        <v>4</v>
      </c>
      <c r="H35" s="1">
        <v>4</v>
      </c>
      <c r="I35" s="1">
        <v>3</v>
      </c>
      <c r="J35" s="1">
        <v>3</v>
      </c>
      <c r="K35" s="1">
        <v>4</v>
      </c>
      <c r="M35" s="26">
        <v>3</v>
      </c>
      <c r="N35" s="26">
        <v>3</v>
      </c>
      <c r="O35" s="26">
        <v>3</v>
      </c>
      <c r="P35" s="26">
        <v>4</v>
      </c>
      <c r="Q35" s="26">
        <v>3</v>
      </c>
      <c r="R35" s="26">
        <v>3</v>
      </c>
      <c r="S35" s="26">
        <v>3</v>
      </c>
      <c r="T35" s="26">
        <v>3</v>
      </c>
      <c r="V35" s="1">
        <f t="shared" si="0"/>
        <v>-1</v>
      </c>
      <c r="W35" s="1">
        <f t="shared" si="1"/>
        <v>0</v>
      </c>
      <c r="X35" s="1">
        <f t="shared" si="2"/>
        <v>0</v>
      </c>
      <c r="Y35" s="1">
        <f t="shared" si="3"/>
        <v>0</v>
      </c>
      <c r="Z35" s="1">
        <f t="shared" si="4"/>
        <v>0</v>
      </c>
      <c r="AA35" s="1">
        <f t="shared" si="5"/>
        <v>1</v>
      </c>
      <c r="AB35" s="1">
        <f t="shared" si="6"/>
        <v>0</v>
      </c>
      <c r="AC35" s="1">
        <f t="shared" si="7"/>
        <v>0</v>
      </c>
    </row>
    <row r="36" spans="1:29">
      <c r="A36" s="1">
        <v>43</v>
      </c>
      <c r="B36" s="1" t="s">
        <v>17</v>
      </c>
      <c r="C36" s="1">
        <v>3</v>
      </c>
      <c r="D36" s="1">
        <v>4</v>
      </c>
      <c r="E36" s="1">
        <v>3</v>
      </c>
      <c r="F36" s="1">
        <v>1</v>
      </c>
      <c r="G36" s="1">
        <v>2</v>
      </c>
      <c r="H36" s="1">
        <v>2</v>
      </c>
      <c r="I36" s="1">
        <v>3</v>
      </c>
      <c r="J36" s="1">
        <v>1</v>
      </c>
      <c r="K36" s="1">
        <v>1</v>
      </c>
      <c r="M36" s="26">
        <v>2</v>
      </c>
      <c r="N36" s="26">
        <v>2</v>
      </c>
      <c r="O36" s="26">
        <v>2</v>
      </c>
      <c r="P36" s="26">
        <v>3</v>
      </c>
      <c r="Q36" s="26">
        <v>2</v>
      </c>
      <c r="R36" s="26">
        <v>2</v>
      </c>
      <c r="S36" s="26">
        <v>4</v>
      </c>
      <c r="T36" s="26">
        <v>2</v>
      </c>
      <c r="V36" s="1">
        <f t="shared" si="0"/>
        <v>1</v>
      </c>
      <c r="W36" s="1">
        <f t="shared" si="1"/>
        <v>2</v>
      </c>
      <c r="X36" s="1">
        <f t="shared" si="2"/>
        <v>-1</v>
      </c>
      <c r="Y36" s="1">
        <f t="shared" si="3"/>
        <v>-1</v>
      </c>
      <c r="Z36" s="1">
        <f t="shared" si="4"/>
        <v>1</v>
      </c>
      <c r="AA36" s="1">
        <f t="shared" si="5"/>
        <v>0</v>
      </c>
      <c r="AB36" s="1">
        <f t="shared" si="6"/>
        <v>-1</v>
      </c>
      <c r="AC36" s="1">
        <f t="shared" si="7"/>
        <v>-1</v>
      </c>
    </row>
    <row r="37" spans="1:29">
      <c r="A37" s="1">
        <v>44</v>
      </c>
      <c r="B37" s="1" t="s">
        <v>59</v>
      </c>
      <c r="C37" s="1">
        <v>5</v>
      </c>
      <c r="D37" s="1">
        <v>3</v>
      </c>
      <c r="E37" s="1">
        <v>5</v>
      </c>
      <c r="F37" s="1">
        <v>3</v>
      </c>
      <c r="G37" s="1">
        <v>3</v>
      </c>
      <c r="H37" s="1">
        <v>3</v>
      </c>
      <c r="I37" s="1">
        <v>4</v>
      </c>
      <c r="J37" s="1">
        <v>5</v>
      </c>
      <c r="K37" s="1">
        <v>4</v>
      </c>
      <c r="M37" s="26">
        <v>3</v>
      </c>
      <c r="N37" s="26">
        <v>2</v>
      </c>
      <c r="O37" s="26">
        <v>2</v>
      </c>
      <c r="P37" s="26">
        <v>3</v>
      </c>
      <c r="Q37" s="26">
        <v>3</v>
      </c>
      <c r="R37" s="26">
        <v>3</v>
      </c>
      <c r="S37" s="26">
        <v>4</v>
      </c>
      <c r="T37" s="26">
        <v>2</v>
      </c>
      <c r="V37" s="1">
        <f t="shared" si="0"/>
        <v>2</v>
      </c>
      <c r="W37" s="1">
        <f t="shared" si="1"/>
        <v>1</v>
      </c>
      <c r="X37" s="1">
        <f t="shared" si="2"/>
        <v>1</v>
      </c>
      <c r="Y37" s="1">
        <f t="shared" si="3"/>
        <v>0</v>
      </c>
      <c r="Z37" s="1">
        <f t="shared" si="4"/>
        <v>2</v>
      </c>
      <c r="AA37" s="1">
        <f t="shared" si="5"/>
        <v>0</v>
      </c>
      <c r="AB37" s="1">
        <f t="shared" si="6"/>
        <v>0</v>
      </c>
      <c r="AC37" s="1">
        <f t="shared" si="7"/>
        <v>3</v>
      </c>
    </row>
    <row r="38" spans="1:29">
      <c r="A38" s="1">
        <v>45</v>
      </c>
      <c r="B38" s="1" t="s">
        <v>58</v>
      </c>
      <c r="C38" s="1">
        <v>4</v>
      </c>
      <c r="D38" s="1">
        <v>5</v>
      </c>
      <c r="E38" s="1">
        <v>4</v>
      </c>
      <c r="F38" s="1">
        <v>5</v>
      </c>
      <c r="G38" s="1">
        <v>4</v>
      </c>
      <c r="H38" s="1">
        <v>4</v>
      </c>
      <c r="I38" s="1">
        <v>4</v>
      </c>
      <c r="J38" s="1">
        <v>4</v>
      </c>
      <c r="K38" s="1">
        <v>4</v>
      </c>
      <c r="M38" s="26">
        <v>4</v>
      </c>
      <c r="N38" s="26">
        <v>4</v>
      </c>
      <c r="O38" s="26">
        <v>4</v>
      </c>
      <c r="P38" s="26">
        <v>4</v>
      </c>
      <c r="Q38" s="26">
        <v>4</v>
      </c>
      <c r="R38" s="26">
        <v>5</v>
      </c>
      <c r="S38" s="26">
        <v>4</v>
      </c>
      <c r="T38" s="26">
        <v>4</v>
      </c>
      <c r="V38" s="1">
        <f t="shared" si="0"/>
        <v>0</v>
      </c>
      <c r="W38" s="1">
        <f t="shared" si="1"/>
        <v>1</v>
      </c>
      <c r="X38" s="1">
        <f t="shared" si="2"/>
        <v>1</v>
      </c>
      <c r="Y38" s="1">
        <f t="shared" si="3"/>
        <v>0</v>
      </c>
      <c r="Z38" s="1">
        <f t="shared" si="4"/>
        <v>0</v>
      </c>
      <c r="AA38" s="1">
        <f t="shared" si="5"/>
        <v>-1</v>
      </c>
      <c r="AB38" s="1">
        <f t="shared" si="6"/>
        <v>0</v>
      </c>
      <c r="AC38" s="1">
        <f t="shared" si="7"/>
        <v>0</v>
      </c>
    </row>
    <row r="39" spans="1:29">
      <c r="A39" s="1">
        <v>46</v>
      </c>
      <c r="B39" s="1" t="s">
        <v>60</v>
      </c>
      <c r="C39" s="1">
        <v>1</v>
      </c>
      <c r="D39" s="1">
        <v>1</v>
      </c>
      <c r="E39" s="1">
        <v>1</v>
      </c>
      <c r="F39" s="1">
        <v>1</v>
      </c>
      <c r="G39" s="1">
        <v>3</v>
      </c>
      <c r="H39" s="1">
        <v>3</v>
      </c>
      <c r="I39" s="1">
        <v>1</v>
      </c>
      <c r="J39" s="1">
        <v>3</v>
      </c>
      <c r="K39" s="1">
        <v>1</v>
      </c>
      <c r="M39" s="26">
        <v>3</v>
      </c>
      <c r="N39" s="26">
        <v>2</v>
      </c>
      <c r="O39" s="26">
        <v>4</v>
      </c>
      <c r="P39" s="26">
        <v>4</v>
      </c>
      <c r="Q39" s="26">
        <v>3</v>
      </c>
      <c r="R39" s="26">
        <v>4</v>
      </c>
      <c r="S39" s="26">
        <v>4</v>
      </c>
      <c r="T39" s="1"/>
      <c r="V39" s="1">
        <f t="shared" si="0"/>
        <v>-2</v>
      </c>
      <c r="W39" s="1">
        <f t="shared" si="1"/>
        <v>-1</v>
      </c>
      <c r="X39" s="1">
        <f t="shared" si="2"/>
        <v>-3</v>
      </c>
      <c r="Y39" s="1">
        <f t="shared" si="3"/>
        <v>-1</v>
      </c>
      <c r="Z39" s="1">
        <f t="shared" si="4"/>
        <v>-2</v>
      </c>
      <c r="AA39" s="1">
        <f t="shared" si="5"/>
        <v>-1</v>
      </c>
      <c r="AB39" s="1">
        <f t="shared" si="6"/>
        <v>-3</v>
      </c>
      <c r="AC39" s="1">
        <f t="shared" si="7"/>
        <v>3</v>
      </c>
    </row>
    <row r="40" spans="1:29">
      <c r="A40" s="1">
        <v>47</v>
      </c>
      <c r="B40" s="1" t="s">
        <v>60</v>
      </c>
      <c r="C40" s="1">
        <v>5</v>
      </c>
      <c r="D40" s="1">
        <v>4</v>
      </c>
      <c r="E40" s="1">
        <v>5</v>
      </c>
      <c r="F40" s="1">
        <v>4</v>
      </c>
      <c r="G40" s="1">
        <v>4</v>
      </c>
      <c r="H40" s="1">
        <v>3</v>
      </c>
      <c r="I40" s="1">
        <v>4</v>
      </c>
      <c r="J40" s="1">
        <v>2</v>
      </c>
      <c r="K40" s="1">
        <v>3</v>
      </c>
      <c r="M40" s="26">
        <v>3</v>
      </c>
      <c r="N40" s="26">
        <v>5</v>
      </c>
      <c r="O40" s="26">
        <v>3</v>
      </c>
      <c r="P40" s="26">
        <v>3</v>
      </c>
      <c r="Q40" s="26">
        <v>5</v>
      </c>
      <c r="R40" s="26">
        <v>4</v>
      </c>
      <c r="S40" s="26">
        <v>5</v>
      </c>
      <c r="T40" s="26">
        <v>0</v>
      </c>
      <c r="V40" s="1">
        <f t="shared" si="0"/>
        <v>2</v>
      </c>
      <c r="W40" s="1">
        <f t="shared" si="1"/>
        <v>-1</v>
      </c>
      <c r="X40" s="1">
        <f t="shared" si="2"/>
        <v>1</v>
      </c>
      <c r="Y40" s="1">
        <f t="shared" si="3"/>
        <v>1</v>
      </c>
      <c r="Z40" s="1">
        <f t="shared" si="4"/>
        <v>0</v>
      </c>
      <c r="AA40" s="1">
        <f t="shared" si="5"/>
        <v>-1</v>
      </c>
      <c r="AB40" s="1">
        <f t="shared" si="6"/>
        <v>-1</v>
      </c>
      <c r="AC40" s="1">
        <f t="shared" si="7"/>
        <v>2</v>
      </c>
    </row>
    <row r="41" spans="1:29">
      <c r="A41" s="1">
        <v>49</v>
      </c>
      <c r="B41" s="1" t="s">
        <v>17</v>
      </c>
      <c r="C41" s="1">
        <v>5</v>
      </c>
      <c r="D41" s="1">
        <v>5</v>
      </c>
      <c r="E41" s="1">
        <v>4</v>
      </c>
      <c r="F41" s="1">
        <v>4</v>
      </c>
      <c r="G41" s="1">
        <v>4</v>
      </c>
      <c r="H41" s="1">
        <v>4</v>
      </c>
      <c r="I41" s="1">
        <v>4</v>
      </c>
      <c r="J41" s="1">
        <v>4</v>
      </c>
      <c r="K41" s="1">
        <v>5</v>
      </c>
      <c r="M41" s="26">
        <v>4</v>
      </c>
      <c r="N41" s="26">
        <v>3</v>
      </c>
      <c r="O41" s="26">
        <v>3</v>
      </c>
      <c r="P41" s="26">
        <v>4</v>
      </c>
      <c r="Q41" s="26">
        <v>3</v>
      </c>
      <c r="R41" s="26">
        <v>4</v>
      </c>
      <c r="S41" s="26">
        <v>4</v>
      </c>
      <c r="T41" s="26">
        <v>3</v>
      </c>
      <c r="V41" s="1">
        <f t="shared" si="0"/>
        <v>1</v>
      </c>
      <c r="W41" s="1">
        <f t="shared" si="1"/>
        <v>2</v>
      </c>
      <c r="X41" s="1">
        <f t="shared" si="2"/>
        <v>1</v>
      </c>
      <c r="Y41" s="1">
        <f t="shared" si="3"/>
        <v>0</v>
      </c>
      <c r="Z41" s="1">
        <f t="shared" si="4"/>
        <v>1</v>
      </c>
      <c r="AA41" s="1">
        <f t="shared" si="5"/>
        <v>0</v>
      </c>
      <c r="AB41" s="1">
        <f t="shared" si="6"/>
        <v>0</v>
      </c>
      <c r="AC41" s="1">
        <f t="shared" si="7"/>
        <v>1</v>
      </c>
    </row>
    <row r="42" spans="1:29">
      <c r="A42" s="1">
        <v>50</v>
      </c>
      <c r="B42" s="1" t="s">
        <v>58</v>
      </c>
      <c r="C42" s="1">
        <v>4</v>
      </c>
      <c r="D42" s="1">
        <v>1</v>
      </c>
      <c r="E42" s="1">
        <v>3</v>
      </c>
      <c r="F42" s="1">
        <v>3</v>
      </c>
      <c r="G42" s="1">
        <v>4</v>
      </c>
      <c r="H42" s="1">
        <v>5</v>
      </c>
      <c r="I42" s="1">
        <v>5</v>
      </c>
      <c r="J42" s="1">
        <v>4</v>
      </c>
      <c r="K42" s="1">
        <v>5</v>
      </c>
      <c r="M42" s="26">
        <v>3</v>
      </c>
      <c r="N42" s="26">
        <v>4</v>
      </c>
      <c r="O42" s="26">
        <v>2</v>
      </c>
      <c r="P42" s="26">
        <v>4</v>
      </c>
      <c r="Q42" s="26">
        <v>2</v>
      </c>
      <c r="R42" s="26">
        <v>4</v>
      </c>
      <c r="S42" s="26">
        <v>3</v>
      </c>
      <c r="T42" s="26">
        <v>4</v>
      </c>
      <c r="V42" s="1">
        <f t="shared" si="0"/>
        <v>1</v>
      </c>
      <c r="W42" s="1">
        <f t="shared" si="1"/>
        <v>-3</v>
      </c>
      <c r="X42" s="1">
        <f t="shared" si="2"/>
        <v>1</v>
      </c>
      <c r="Y42" s="1">
        <f t="shared" si="3"/>
        <v>0</v>
      </c>
      <c r="Z42" s="1">
        <f t="shared" si="4"/>
        <v>1</v>
      </c>
      <c r="AA42" s="1">
        <f t="shared" si="5"/>
        <v>1</v>
      </c>
      <c r="AB42" s="1">
        <f t="shared" si="6"/>
        <v>2</v>
      </c>
      <c r="AC42" s="1">
        <f t="shared" si="7"/>
        <v>0</v>
      </c>
    </row>
    <row r="43" spans="1:29">
      <c r="A43" s="1">
        <v>52</v>
      </c>
      <c r="B43" s="1" t="s">
        <v>17</v>
      </c>
      <c r="C43" s="1">
        <v>4</v>
      </c>
      <c r="D43" s="1">
        <v>4</v>
      </c>
      <c r="E43" s="1">
        <v>4</v>
      </c>
      <c r="F43" s="1">
        <v>4</v>
      </c>
      <c r="G43" s="1">
        <v>4</v>
      </c>
      <c r="H43" s="1">
        <v>4</v>
      </c>
      <c r="I43" s="1">
        <v>4</v>
      </c>
      <c r="J43" s="1">
        <v>2</v>
      </c>
      <c r="K43" s="1">
        <v>4</v>
      </c>
      <c r="M43" s="26">
        <v>3</v>
      </c>
      <c r="N43" s="26">
        <v>2</v>
      </c>
      <c r="O43" s="26">
        <v>3</v>
      </c>
      <c r="P43" s="26">
        <v>3</v>
      </c>
      <c r="Q43" s="26">
        <v>2</v>
      </c>
      <c r="R43" s="26">
        <v>2</v>
      </c>
      <c r="S43" s="26">
        <v>3</v>
      </c>
      <c r="T43" s="26">
        <v>3</v>
      </c>
      <c r="V43" s="1">
        <f t="shared" si="0"/>
        <v>1</v>
      </c>
      <c r="W43" s="1">
        <f t="shared" si="1"/>
        <v>2</v>
      </c>
      <c r="X43" s="1">
        <f t="shared" si="2"/>
        <v>1</v>
      </c>
      <c r="Y43" s="1">
        <f t="shared" si="3"/>
        <v>1</v>
      </c>
      <c r="Z43" s="1">
        <f t="shared" si="4"/>
        <v>2</v>
      </c>
      <c r="AA43" s="1">
        <f t="shared" si="5"/>
        <v>2</v>
      </c>
      <c r="AB43" s="1">
        <f t="shared" si="6"/>
        <v>1</v>
      </c>
      <c r="AC43" s="1">
        <f t="shared" si="7"/>
        <v>-1</v>
      </c>
    </row>
    <row r="44" spans="1:29">
      <c r="A44" s="1">
        <v>53</v>
      </c>
      <c r="B44" s="1" t="s">
        <v>60</v>
      </c>
      <c r="C44" s="1">
        <v>5</v>
      </c>
      <c r="D44" s="1">
        <v>4</v>
      </c>
      <c r="E44" s="1">
        <v>5</v>
      </c>
      <c r="F44" s="1">
        <v>2</v>
      </c>
      <c r="G44" s="1">
        <v>4</v>
      </c>
      <c r="H44" s="1">
        <v>2</v>
      </c>
      <c r="I44" s="1">
        <v>2</v>
      </c>
      <c r="J44" s="1">
        <v>2</v>
      </c>
      <c r="K44" s="1">
        <v>5</v>
      </c>
      <c r="M44" s="26">
        <v>4</v>
      </c>
      <c r="N44" s="26">
        <v>4</v>
      </c>
      <c r="O44" s="26">
        <v>4</v>
      </c>
      <c r="P44" s="26">
        <v>4</v>
      </c>
      <c r="Q44" s="26">
        <v>3</v>
      </c>
      <c r="R44" s="26">
        <v>4</v>
      </c>
      <c r="S44" s="26">
        <v>4</v>
      </c>
      <c r="T44" s="26">
        <v>3</v>
      </c>
      <c r="V44" s="1">
        <f t="shared" si="0"/>
        <v>1</v>
      </c>
      <c r="W44" s="1">
        <f t="shared" si="1"/>
        <v>0</v>
      </c>
      <c r="X44" s="1">
        <f t="shared" si="2"/>
        <v>-2</v>
      </c>
      <c r="Y44" s="1">
        <f t="shared" si="3"/>
        <v>0</v>
      </c>
      <c r="Z44" s="1">
        <f t="shared" si="4"/>
        <v>2</v>
      </c>
      <c r="AA44" s="1">
        <f t="shared" si="5"/>
        <v>-2</v>
      </c>
      <c r="AB44" s="1">
        <f t="shared" si="6"/>
        <v>-2</v>
      </c>
      <c r="AC44" s="1">
        <f t="shared" si="7"/>
        <v>-1</v>
      </c>
    </row>
    <row r="45" spans="1:29">
      <c r="A45" s="1">
        <v>54</v>
      </c>
      <c r="B45" s="1" t="s">
        <v>58</v>
      </c>
      <c r="C45" s="1">
        <v>4</v>
      </c>
      <c r="D45" s="1">
        <v>5</v>
      </c>
      <c r="E45" s="1">
        <v>5</v>
      </c>
      <c r="F45" s="1">
        <v>4</v>
      </c>
      <c r="G45" s="1">
        <v>4</v>
      </c>
      <c r="H45" s="1">
        <v>4</v>
      </c>
      <c r="I45" s="1">
        <v>5</v>
      </c>
      <c r="J45" s="1">
        <v>4</v>
      </c>
      <c r="K45" s="1">
        <v>5</v>
      </c>
      <c r="M45" s="26">
        <v>4</v>
      </c>
      <c r="N45" s="26">
        <v>3</v>
      </c>
      <c r="O45" s="26">
        <v>3</v>
      </c>
      <c r="P45" s="26">
        <v>4</v>
      </c>
      <c r="Q45" s="26">
        <v>4</v>
      </c>
      <c r="R45" s="26">
        <v>4</v>
      </c>
      <c r="S45" s="26">
        <v>4</v>
      </c>
      <c r="T45" s="26">
        <v>4</v>
      </c>
      <c r="V45" s="1">
        <f t="shared" si="0"/>
        <v>0</v>
      </c>
      <c r="W45" s="1">
        <f t="shared" si="1"/>
        <v>2</v>
      </c>
      <c r="X45" s="1">
        <f t="shared" si="2"/>
        <v>1</v>
      </c>
      <c r="Y45" s="1">
        <f t="shared" si="3"/>
        <v>0</v>
      </c>
      <c r="Z45" s="1">
        <f t="shared" si="4"/>
        <v>1</v>
      </c>
      <c r="AA45" s="1">
        <f t="shared" si="5"/>
        <v>0</v>
      </c>
      <c r="AB45" s="1">
        <f t="shared" si="6"/>
        <v>1</v>
      </c>
      <c r="AC45" s="1">
        <f t="shared" si="7"/>
        <v>0</v>
      </c>
    </row>
    <row r="46" spans="1:29">
      <c r="A46" s="1">
        <v>55</v>
      </c>
      <c r="B46" s="1" t="s">
        <v>17</v>
      </c>
      <c r="C46" s="1">
        <v>4</v>
      </c>
      <c r="D46" s="1">
        <v>2</v>
      </c>
      <c r="E46" s="1">
        <v>2</v>
      </c>
      <c r="F46" s="1">
        <v>3</v>
      </c>
      <c r="G46" s="1">
        <v>4</v>
      </c>
      <c r="H46" s="1">
        <v>4</v>
      </c>
      <c r="I46" s="1">
        <v>4</v>
      </c>
      <c r="J46" s="1">
        <v>3</v>
      </c>
      <c r="K46" s="1">
        <v>4</v>
      </c>
      <c r="M46" s="26">
        <v>4</v>
      </c>
      <c r="N46" s="26">
        <v>3</v>
      </c>
      <c r="O46" s="26">
        <v>5</v>
      </c>
      <c r="P46" s="26">
        <v>4</v>
      </c>
      <c r="Q46" s="26">
        <v>3</v>
      </c>
      <c r="R46" s="26">
        <v>4</v>
      </c>
      <c r="S46" s="26">
        <v>5</v>
      </c>
      <c r="T46" s="26">
        <v>4</v>
      </c>
      <c r="V46" s="1">
        <f t="shared" si="0"/>
        <v>0</v>
      </c>
      <c r="W46" s="1">
        <f t="shared" si="1"/>
        <v>-1</v>
      </c>
      <c r="X46" s="1">
        <f t="shared" si="2"/>
        <v>-2</v>
      </c>
      <c r="Y46" s="1">
        <f t="shared" si="3"/>
        <v>0</v>
      </c>
      <c r="Z46" s="1">
        <f t="shared" si="4"/>
        <v>-1</v>
      </c>
      <c r="AA46" s="1">
        <f t="shared" si="5"/>
        <v>0</v>
      </c>
      <c r="AB46" s="1">
        <f t="shared" si="6"/>
        <v>-1</v>
      </c>
      <c r="AC46" s="1">
        <f t="shared" si="7"/>
        <v>-1</v>
      </c>
    </row>
    <row r="47" spans="1:29">
      <c r="A47" s="1">
        <v>56</v>
      </c>
      <c r="B47" s="1" t="s">
        <v>60</v>
      </c>
      <c r="C47" s="1">
        <v>4</v>
      </c>
      <c r="D47" s="1">
        <v>4</v>
      </c>
      <c r="E47" s="1">
        <v>4</v>
      </c>
      <c r="F47" s="1">
        <v>4</v>
      </c>
      <c r="G47" s="1">
        <v>4</v>
      </c>
      <c r="H47" s="1">
        <v>4</v>
      </c>
      <c r="I47" s="1">
        <v>4</v>
      </c>
      <c r="J47" s="1">
        <v>1</v>
      </c>
      <c r="K47" s="1">
        <v>4</v>
      </c>
      <c r="M47" s="26">
        <v>5</v>
      </c>
      <c r="N47" s="26">
        <v>3</v>
      </c>
      <c r="O47" s="26">
        <v>3</v>
      </c>
      <c r="P47" s="26">
        <v>3</v>
      </c>
      <c r="Q47" s="26">
        <v>4</v>
      </c>
      <c r="R47" s="26">
        <v>4</v>
      </c>
      <c r="S47" s="26">
        <v>4</v>
      </c>
      <c r="T47" s="26">
        <v>0</v>
      </c>
      <c r="V47" s="1">
        <f t="shared" si="0"/>
        <v>-1</v>
      </c>
      <c r="W47" s="1">
        <f t="shared" si="1"/>
        <v>1</v>
      </c>
      <c r="X47" s="1">
        <f t="shared" si="2"/>
        <v>1</v>
      </c>
      <c r="Y47" s="1">
        <f t="shared" si="3"/>
        <v>1</v>
      </c>
      <c r="Z47" s="1">
        <f t="shared" si="4"/>
        <v>0</v>
      </c>
      <c r="AA47" s="1">
        <f t="shared" si="5"/>
        <v>0</v>
      </c>
      <c r="AB47" s="1">
        <f t="shared" si="6"/>
        <v>0</v>
      </c>
      <c r="AC47" s="1">
        <f t="shared" si="7"/>
        <v>1</v>
      </c>
    </row>
    <row r="48" spans="1:29">
      <c r="A48" s="1">
        <v>58</v>
      </c>
      <c r="B48" s="1" t="s">
        <v>57</v>
      </c>
      <c r="C48" s="1">
        <v>5</v>
      </c>
      <c r="D48" s="1">
        <v>4</v>
      </c>
      <c r="E48" s="1">
        <v>3</v>
      </c>
      <c r="F48" s="1">
        <v>3</v>
      </c>
      <c r="G48" s="1">
        <v>4</v>
      </c>
      <c r="H48" s="1">
        <v>4</v>
      </c>
      <c r="I48" s="1">
        <v>4</v>
      </c>
      <c r="J48" s="1">
        <v>2</v>
      </c>
      <c r="K48" s="1">
        <v>3</v>
      </c>
      <c r="M48" s="26">
        <v>3</v>
      </c>
      <c r="N48" s="26">
        <v>2</v>
      </c>
      <c r="O48" s="26">
        <v>5</v>
      </c>
      <c r="P48" s="26">
        <v>3</v>
      </c>
      <c r="Q48" s="26">
        <v>5</v>
      </c>
      <c r="R48" s="26">
        <v>5</v>
      </c>
      <c r="S48" s="26">
        <v>5</v>
      </c>
      <c r="T48" s="26">
        <v>2</v>
      </c>
      <c r="V48" s="1">
        <f t="shared" si="0"/>
        <v>2</v>
      </c>
      <c r="W48" s="1">
        <f t="shared" si="1"/>
        <v>2</v>
      </c>
      <c r="X48" s="1">
        <f t="shared" si="2"/>
        <v>-2</v>
      </c>
      <c r="Y48" s="1">
        <f t="shared" si="3"/>
        <v>1</v>
      </c>
      <c r="Z48" s="1">
        <f t="shared" si="4"/>
        <v>-2</v>
      </c>
      <c r="AA48" s="1">
        <f t="shared" si="5"/>
        <v>-1</v>
      </c>
      <c r="AB48" s="1">
        <f t="shared" si="6"/>
        <v>-1</v>
      </c>
      <c r="AC48" s="1">
        <f t="shared" si="7"/>
        <v>0</v>
      </c>
    </row>
    <row r="49" spans="1:29">
      <c r="A49" s="1">
        <v>59</v>
      </c>
      <c r="B49" s="1" t="s">
        <v>57</v>
      </c>
      <c r="C49" s="1">
        <v>2</v>
      </c>
      <c r="D49" s="1">
        <v>5</v>
      </c>
      <c r="E49" s="1">
        <v>5</v>
      </c>
      <c r="F49" s="1">
        <v>4</v>
      </c>
      <c r="G49" s="1">
        <v>5</v>
      </c>
      <c r="H49" s="1">
        <v>4</v>
      </c>
      <c r="I49" s="1">
        <v>4</v>
      </c>
      <c r="J49" s="1">
        <v>5</v>
      </c>
      <c r="K49" s="1">
        <v>4</v>
      </c>
      <c r="M49" s="26">
        <v>4</v>
      </c>
      <c r="N49" s="26">
        <v>4</v>
      </c>
      <c r="O49" s="26">
        <v>4</v>
      </c>
      <c r="P49" s="26">
        <v>5</v>
      </c>
      <c r="Q49" s="26">
        <v>5</v>
      </c>
      <c r="R49" s="26">
        <v>5</v>
      </c>
      <c r="S49" s="26">
        <v>5</v>
      </c>
      <c r="T49" s="26">
        <v>4</v>
      </c>
      <c r="V49" s="1">
        <f t="shared" si="0"/>
        <v>-2</v>
      </c>
      <c r="W49" s="1">
        <f t="shared" si="1"/>
        <v>1</v>
      </c>
      <c r="X49" s="1">
        <f t="shared" si="2"/>
        <v>0</v>
      </c>
      <c r="Y49" s="1">
        <f t="shared" si="3"/>
        <v>0</v>
      </c>
      <c r="Z49" s="1">
        <f t="shared" si="4"/>
        <v>0</v>
      </c>
      <c r="AA49" s="1">
        <f t="shared" si="5"/>
        <v>-1</v>
      </c>
      <c r="AB49" s="1">
        <f t="shared" si="6"/>
        <v>-1</v>
      </c>
      <c r="AC49" s="1">
        <f t="shared" si="7"/>
        <v>1</v>
      </c>
    </row>
    <row r="50" spans="1:29">
      <c r="A50" s="1">
        <v>60</v>
      </c>
      <c r="B50" s="1" t="s">
        <v>60</v>
      </c>
      <c r="C50" s="1">
        <v>4</v>
      </c>
      <c r="D50" s="1">
        <v>4</v>
      </c>
      <c r="E50" s="1">
        <v>5</v>
      </c>
      <c r="F50" s="1">
        <v>3</v>
      </c>
      <c r="G50" s="1">
        <v>3</v>
      </c>
      <c r="H50" s="1">
        <v>4</v>
      </c>
      <c r="I50" s="1">
        <v>4</v>
      </c>
      <c r="J50" s="1">
        <v>3</v>
      </c>
      <c r="K50" s="1">
        <v>4</v>
      </c>
      <c r="M50" s="26">
        <v>3</v>
      </c>
      <c r="N50" s="26">
        <v>3</v>
      </c>
      <c r="O50" s="26">
        <v>4</v>
      </c>
      <c r="P50" s="26">
        <v>4</v>
      </c>
      <c r="Q50" s="26">
        <v>4</v>
      </c>
      <c r="R50" s="26">
        <v>4</v>
      </c>
      <c r="S50" s="26">
        <v>4</v>
      </c>
      <c r="T50" s="26">
        <v>4</v>
      </c>
      <c r="V50" s="1">
        <f t="shared" si="0"/>
        <v>1</v>
      </c>
      <c r="W50" s="1">
        <f t="shared" si="1"/>
        <v>1</v>
      </c>
      <c r="X50" s="1">
        <f t="shared" si="2"/>
        <v>-1</v>
      </c>
      <c r="Y50" s="1">
        <f t="shared" si="3"/>
        <v>-1</v>
      </c>
      <c r="Z50" s="1">
        <f t="shared" si="4"/>
        <v>1</v>
      </c>
      <c r="AA50" s="1">
        <f t="shared" si="5"/>
        <v>0</v>
      </c>
      <c r="AB50" s="1">
        <f t="shared" si="6"/>
        <v>0</v>
      </c>
      <c r="AC50" s="1">
        <f t="shared" si="7"/>
        <v>-1</v>
      </c>
    </row>
    <row r="51" spans="1:29">
      <c r="A51" s="1">
        <v>61</v>
      </c>
      <c r="B51" s="1" t="s">
        <v>57</v>
      </c>
      <c r="C51" s="1">
        <v>4</v>
      </c>
      <c r="D51" s="1">
        <v>4</v>
      </c>
      <c r="E51" s="1">
        <v>3</v>
      </c>
      <c r="F51" s="1">
        <v>5</v>
      </c>
      <c r="G51" s="1">
        <v>3</v>
      </c>
      <c r="H51" s="1">
        <v>5</v>
      </c>
      <c r="I51" s="1">
        <v>4</v>
      </c>
      <c r="J51" s="1">
        <v>4</v>
      </c>
      <c r="K51" s="1">
        <v>5</v>
      </c>
      <c r="M51" s="26">
        <v>4</v>
      </c>
      <c r="N51" s="26">
        <v>3</v>
      </c>
      <c r="O51" s="26">
        <v>4</v>
      </c>
      <c r="P51" s="26">
        <v>5</v>
      </c>
      <c r="Q51" s="26">
        <v>3</v>
      </c>
      <c r="R51" s="26">
        <v>5</v>
      </c>
      <c r="S51" s="26">
        <v>5</v>
      </c>
      <c r="T51" s="26">
        <v>3</v>
      </c>
      <c r="V51" s="1">
        <f t="shared" si="0"/>
        <v>0</v>
      </c>
      <c r="W51" s="1">
        <f t="shared" si="1"/>
        <v>1</v>
      </c>
      <c r="X51" s="1">
        <f t="shared" si="2"/>
        <v>1</v>
      </c>
      <c r="Y51" s="1">
        <f t="shared" si="3"/>
        <v>-2</v>
      </c>
      <c r="Z51" s="1">
        <f t="shared" si="4"/>
        <v>0</v>
      </c>
      <c r="AA51" s="1">
        <f t="shared" si="5"/>
        <v>0</v>
      </c>
      <c r="AB51" s="1">
        <f t="shared" si="6"/>
        <v>-1</v>
      </c>
      <c r="AC51" s="1">
        <f t="shared" si="7"/>
        <v>1</v>
      </c>
    </row>
    <row r="52" spans="1:29">
      <c r="A52" s="1">
        <v>62</v>
      </c>
      <c r="B52" s="1" t="s">
        <v>57</v>
      </c>
      <c r="C52" s="1">
        <v>3</v>
      </c>
      <c r="D52" s="1">
        <v>3</v>
      </c>
      <c r="E52" s="1">
        <v>3</v>
      </c>
      <c r="F52" s="1">
        <v>3</v>
      </c>
      <c r="G52" s="1">
        <v>4</v>
      </c>
      <c r="H52" s="1">
        <v>3</v>
      </c>
      <c r="I52" s="1">
        <v>3</v>
      </c>
      <c r="J52" s="1">
        <v>3</v>
      </c>
      <c r="K52" s="1">
        <v>3</v>
      </c>
      <c r="M52" s="26">
        <v>2</v>
      </c>
      <c r="N52" s="26">
        <v>2</v>
      </c>
      <c r="O52" s="26">
        <v>4</v>
      </c>
      <c r="P52" s="26">
        <v>5</v>
      </c>
      <c r="Q52" s="26">
        <v>2</v>
      </c>
      <c r="R52" s="26">
        <v>3</v>
      </c>
      <c r="S52" s="26">
        <v>3</v>
      </c>
      <c r="T52" s="26">
        <v>0</v>
      </c>
      <c r="V52" s="1">
        <f t="shared" si="0"/>
        <v>1</v>
      </c>
      <c r="W52" s="1">
        <f t="shared" si="1"/>
        <v>1</v>
      </c>
      <c r="X52" s="1">
        <f t="shared" si="2"/>
        <v>-1</v>
      </c>
      <c r="Y52" s="1">
        <f t="shared" si="3"/>
        <v>-1</v>
      </c>
      <c r="Z52" s="1">
        <f t="shared" si="4"/>
        <v>1</v>
      </c>
      <c r="AA52" s="1">
        <f t="shared" si="5"/>
        <v>0</v>
      </c>
      <c r="AB52" s="1">
        <f t="shared" si="6"/>
        <v>0</v>
      </c>
      <c r="AC52" s="1">
        <f t="shared" si="7"/>
        <v>3</v>
      </c>
    </row>
    <row r="53" spans="1:29">
      <c r="A53" s="1">
        <v>64</v>
      </c>
      <c r="B53" s="1" t="s">
        <v>59</v>
      </c>
      <c r="C53" s="1">
        <v>1</v>
      </c>
      <c r="D53" s="1">
        <v>1</v>
      </c>
      <c r="E53" s="1">
        <v>1</v>
      </c>
      <c r="F53" s="1">
        <v>1</v>
      </c>
      <c r="G53" s="1">
        <v>1</v>
      </c>
      <c r="H53" s="1">
        <v>1</v>
      </c>
      <c r="I53" s="1">
        <v>1</v>
      </c>
      <c r="J53" s="1">
        <v>1</v>
      </c>
      <c r="K53" s="1">
        <v>1</v>
      </c>
      <c r="M53" s="26">
        <v>3</v>
      </c>
      <c r="N53" s="26">
        <v>3</v>
      </c>
      <c r="O53" s="26">
        <v>3</v>
      </c>
      <c r="P53" s="26">
        <v>4</v>
      </c>
      <c r="Q53" s="26">
        <v>3</v>
      </c>
      <c r="R53" s="26">
        <v>4</v>
      </c>
      <c r="S53" s="26">
        <v>5</v>
      </c>
      <c r="T53" s="26">
        <v>3</v>
      </c>
      <c r="V53" s="1">
        <f t="shared" si="0"/>
        <v>-2</v>
      </c>
      <c r="W53" s="1">
        <f t="shared" si="1"/>
        <v>-2</v>
      </c>
      <c r="X53" s="1">
        <f t="shared" si="2"/>
        <v>-2</v>
      </c>
      <c r="Y53" s="1">
        <f t="shared" si="3"/>
        <v>-3</v>
      </c>
      <c r="Z53" s="1">
        <f t="shared" si="4"/>
        <v>-2</v>
      </c>
      <c r="AA53" s="1">
        <f t="shared" si="5"/>
        <v>-3</v>
      </c>
      <c r="AB53" s="1">
        <f t="shared" si="6"/>
        <v>-4</v>
      </c>
      <c r="AC53" s="1">
        <f t="shared" si="7"/>
        <v>-2</v>
      </c>
    </row>
    <row r="54" spans="1:29">
      <c r="A54" s="1">
        <v>65</v>
      </c>
      <c r="B54" s="1" t="s">
        <v>59</v>
      </c>
      <c r="C54" s="1">
        <v>4</v>
      </c>
      <c r="D54" s="1">
        <v>3</v>
      </c>
      <c r="E54" s="1">
        <v>3</v>
      </c>
      <c r="F54" s="1">
        <v>3</v>
      </c>
      <c r="G54" s="1">
        <v>3</v>
      </c>
      <c r="H54" s="1">
        <v>4</v>
      </c>
      <c r="I54" s="1">
        <v>5</v>
      </c>
      <c r="J54" s="1">
        <v>3</v>
      </c>
      <c r="K54" s="1">
        <v>4</v>
      </c>
      <c r="M54" s="26">
        <v>4</v>
      </c>
      <c r="N54" s="26">
        <v>5</v>
      </c>
      <c r="O54" s="26">
        <v>5</v>
      </c>
      <c r="P54" s="26">
        <v>4</v>
      </c>
      <c r="Q54" s="26">
        <v>5</v>
      </c>
      <c r="R54" s="26">
        <v>4</v>
      </c>
      <c r="S54" s="26">
        <v>5</v>
      </c>
      <c r="T54" s="26">
        <v>4</v>
      </c>
      <c r="V54" s="1">
        <f t="shared" si="0"/>
        <v>0</v>
      </c>
      <c r="W54" s="1">
        <f t="shared" si="1"/>
        <v>-2</v>
      </c>
      <c r="X54" s="1">
        <f t="shared" si="2"/>
        <v>-2</v>
      </c>
      <c r="Y54" s="1">
        <f t="shared" si="3"/>
        <v>-1</v>
      </c>
      <c r="Z54" s="1">
        <f t="shared" si="4"/>
        <v>-2</v>
      </c>
      <c r="AA54" s="1">
        <f t="shared" si="5"/>
        <v>0</v>
      </c>
      <c r="AB54" s="1">
        <f t="shared" si="6"/>
        <v>0</v>
      </c>
      <c r="AC54" s="1">
        <f t="shared" si="7"/>
        <v>-1</v>
      </c>
    </row>
    <row r="55" spans="1:29">
      <c r="A55" s="1">
        <v>66</v>
      </c>
      <c r="B55" s="1" t="s">
        <v>57</v>
      </c>
      <c r="C55" s="1">
        <v>4</v>
      </c>
      <c r="D55" s="1">
        <v>4</v>
      </c>
      <c r="E55" s="1">
        <v>4</v>
      </c>
      <c r="F55" s="1">
        <v>3</v>
      </c>
      <c r="G55" s="1">
        <v>3</v>
      </c>
      <c r="H55" s="1">
        <v>4</v>
      </c>
      <c r="I55" s="1">
        <v>4</v>
      </c>
      <c r="J55" s="1">
        <v>4</v>
      </c>
      <c r="K55" s="1">
        <v>4</v>
      </c>
      <c r="M55" s="26">
        <v>4</v>
      </c>
      <c r="N55" s="26">
        <v>2</v>
      </c>
      <c r="O55" s="26">
        <v>3</v>
      </c>
      <c r="P55" s="26">
        <v>3</v>
      </c>
      <c r="Q55" s="26">
        <v>3</v>
      </c>
      <c r="R55" s="26">
        <v>3</v>
      </c>
      <c r="S55" s="26">
        <v>4</v>
      </c>
      <c r="T55" s="26">
        <v>3</v>
      </c>
      <c r="V55" s="1">
        <f t="shared" ref="V55:V61" si="8">C55-M55</f>
        <v>0</v>
      </c>
      <c r="W55" s="1">
        <f t="shared" ref="W55:W61" si="9">D55-N55</f>
        <v>2</v>
      </c>
      <c r="X55" s="1">
        <f t="shared" ref="X55:X61" si="10">F55-O55</f>
        <v>0</v>
      </c>
      <c r="Y55" s="1">
        <f t="shared" ref="Y55:Y61" si="11">G55-P55</f>
        <v>0</v>
      </c>
      <c r="Z55" s="1">
        <f t="shared" ref="Z55:Z61" si="12">E55-Q55</f>
        <v>1</v>
      </c>
      <c r="AA55" s="1">
        <f t="shared" ref="AA55:AA61" si="13">H55-R55</f>
        <v>1</v>
      </c>
      <c r="AB55" s="1">
        <f t="shared" ref="AB55:AB61" si="14">I55-S55</f>
        <v>0</v>
      </c>
      <c r="AC55" s="1">
        <f t="shared" ref="AC55:AC61" si="15">J55-T55</f>
        <v>1</v>
      </c>
    </row>
    <row r="56" spans="1:29">
      <c r="A56" s="1">
        <v>68</v>
      </c>
      <c r="B56" s="1" t="s">
        <v>57</v>
      </c>
      <c r="C56" s="1">
        <v>3</v>
      </c>
      <c r="D56" s="1">
        <v>4</v>
      </c>
      <c r="E56" s="1">
        <v>3</v>
      </c>
      <c r="F56" s="1">
        <v>1</v>
      </c>
      <c r="G56" s="1">
        <v>3</v>
      </c>
      <c r="H56" s="1">
        <v>2</v>
      </c>
      <c r="I56" s="1">
        <v>2</v>
      </c>
      <c r="J56" s="1">
        <v>1</v>
      </c>
      <c r="K56" s="1">
        <v>3</v>
      </c>
      <c r="M56" s="26">
        <v>2</v>
      </c>
      <c r="N56" s="26">
        <v>2</v>
      </c>
      <c r="O56" s="26">
        <v>2</v>
      </c>
      <c r="P56" s="26">
        <v>2</v>
      </c>
      <c r="Q56" s="26">
        <v>2</v>
      </c>
      <c r="R56" s="26">
        <v>2</v>
      </c>
      <c r="S56" s="26">
        <v>2</v>
      </c>
      <c r="T56" s="26">
        <v>2</v>
      </c>
      <c r="V56" s="1">
        <f t="shared" si="8"/>
        <v>1</v>
      </c>
      <c r="W56" s="1">
        <f t="shared" si="9"/>
        <v>2</v>
      </c>
      <c r="X56" s="1">
        <f t="shared" si="10"/>
        <v>-1</v>
      </c>
      <c r="Y56" s="1">
        <f t="shared" si="11"/>
        <v>1</v>
      </c>
      <c r="Z56" s="1">
        <f t="shared" si="12"/>
        <v>1</v>
      </c>
      <c r="AA56" s="1">
        <f t="shared" si="13"/>
        <v>0</v>
      </c>
      <c r="AB56" s="1">
        <f t="shared" si="14"/>
        <v>0</v>
      </c>
      <c r="AC56" s="1">
        <f t="shared" si="15"/>
        <v>-1</v>
      </c>
    </row>
    <row r="57" spans="1:29">
      <c r="A57" s="1">
        <v>69</v>
      </c>
      <c r="B57" s="1" t="s">
        <v>17</v>
      </c>
      <c r="C57" s="1">
        <v>3</v>
      </c>
      <c r="D57" s="1">
        <v>2</v>
      </c>
      <c r="E57" s="1">
        <v>3</v>
      </c>
      <c r="F57" s="1">
        <v>2</v>
      </c>
      <c r="G57" s="1">
        <v>5</v>
      </c>
      <c r="H57" s="1">
        <v>4</v>
      </c>
      <c r="I57" s="1">
        <v>4</v>
      </c>
      <c r="J57" s="1">
        <v>2</v>
      </c>
      <c r="K57" s="1">
        <v>5</v>
      </c>
      <c r="M57" s="26">
        <v>4</v>
      </c>
      <c r="N57" s="26">
        <v>3</v>
      </c>
      <c r="O57" s="26">
        <v>3</v>
      </c>
      <c r="P57" s="26">
        <v>5</v>
      </c>
      <c r="Q57" s="26">
        <v>3</v>
      </c>
      <c r="R57" s="26">
        <v>5</v>
      </c>
      <c r="S57" s="26">
        <v>5</v>
      </c>
      <c r="T57" s="26">
        <v>3</v>
      </c>
      <c r="V57" s="1">
        <f t="shared" si="8"/>
        <v>-1</v>
      </c>
      <c r="W57" s="1">
        <f t="shared" si="9"/>
        <v>-1</v>
      </c>
      <c r="X57" s="1">
        <f t="shared" si="10"/>
        <v>-1</v>
      </c>
      <c r="Y57" s="1">
        <f t="shared" si="11"/>
        <v>0</v>
      </c>
      <c r="Z57" s="1">
        <f t="shared" si="12"/>
        <v>0</v>
      </c>
      <c r="AA57" s="1">
        <f t="shared" si="13"/>
        <v>-1</v>
      </c>
      <c r="AB57" s="1">
        <f t="shared" si="14"/>
        <v>-1</v>
      </c>
      <c r="AC57" s="1">
        <f t="shared" si="15"/>
        <v>-1</v>
      </c>
    </row>
    <row r="58" spans="1:29">
      <c r="A58" s="1">
        <v>73</v>
      </c>
      <c r="B58" s="1" t="s">
        <v>57</v>
      </c>
      <c r="C58" s="1">
        <v>5</v>
      </c>
      <c r="D58" s="1">
        <v>4</v>
      </c>
      <c r="E58" s="1">
        <v>3</v>
      </c>
      <c r="F58" s="1">
        <v>5</v>
      </c>
      <c r="G58" s="1">
        <v>3</v>
      </c>
      <c r="H58" s="1">
        <v>3</v>
      </c>
      <c r="I58" s="1">
        <v>5</v>
      </c>
      <c r="J58" s="1">
        <v>3</v>
      </c>
      <c r="K58" s="1">
        <v>3</v>
      </c>
      <c r="M58" s="26">
        <v>4</v>
      </c>
      <c r="N58" s="26">
        <v>4</v>
      </c>
      <c r="O58" s="26">
        <v>3</v>
      </c>
      <c r="P58" s="26">
        <v>3</v>
      </c>
      <c r="Q58" s="26">
        <v>3</v>
      </c>
      <c r="R58" s="26">
        <v>5</v>
      </c>
      <c r="S58" s="26">
        <v>4</v>
      </c>
      <c r="T58" s="26">
        <v>5</v>
      </c>
      <c r="V58" s="1">
        <f t="shared" si="8"/>
        <v>1</v>
      </c>
      <c r="W58" s="1">
        <f t="shared" si="9"/>
        <v>0</v>
      </c>
      <c r="X58" s="1">
        <f t="shared" si="10"/>
        <v>2</v>
      </c>
      <c r="Y58" s="1">
        <f t="shared" si="11"/>
        <v>0</v>
      </c>
      <c r="Z58" s="1">
        <f t="shared" si="12"/>
        <v>0</v>
      </c>
      <c r="AA58" s="1">
        <f t="shared" si="13"/>
        <v>-2</v>
      </c>
      <c r="AB58" s="1">
        <f t="shared" si="14"/>
        <v>1</v>
      </c>
      <c r="AC58" s="1">
        <f t="shared" si="15"/>
        <v>-2</v>
      </c>
    </row>
    <row r="59" spans="1:29">
      <c r="A59" s="1">
        <v>74</v>
      </c>
      <c r="B59" s="2" t="s">
        <v>59</v>
      </c>
      <c r="C59" s="1">
        <v>3</v>
      </c>
      <c r="D59" s="1">
        <v>4</v>
      </c>
      <c r="E59" s="1">
        <v>4</v>
      </c>
      <c r="F59" s="1">
        <v>3</v>
      </c>
      <c r="G59" s="1">
        <v>3</v>
      </c>
      <c r="H59" s="1">
        <v>3</v>
      </c>
      <c r="I59" s="1">
        <v>4</v>
      </c>
      <c r="J59" s="1">
        <v>3</v>
      </c>
      <c r="K59" s="1">
        <v>3</v>
      </c>
      <c r="M59" s="26">
        <v>3</v>
      </c>
      <c r="N59" s="26">
        <v>3</v>
      </c>
      <c r="O59" s="26">
        <v>4</v>
      </c>
      <c r="P59" s="26">
        <v>4</v>
      </c>
      <c r="Q59" s="26">
        <v>3</v>
      </c>
      <c r="R59" s="26">
        <v>5</v>
      </c>
      <c r="S59" s="26">
        <v>5</v>
      </c>
      <c r="T59" s="26">
        <v>5</v>
      </c>
      <c r="V59" s="1">
        <f t="shared" si="8"/>
        <v>0</v>
      </c>
      <c r="W59" s="1">
        <f t="shared" si="9"/>
        <v>1</v>
      </c>
      <c r="X59" s="1">
        <f t="shared" si="10"/>
        <v>-1</v>
      </c>
      <c r="Y59" s="1">
        <f t="shared" si="11"/>
        <v>-1</v>
      </c>
      <c r="Z59" s="1">
        <f t="shared" si="12"/>
        <v>1</v>
      </c>
      <c r="AA59" s="1">
        <f t="shared" si="13"/>
        <v>-2</v>
      </c>
      <c r="AB59" s="1">
        <f t="shared" si="14"/>
        <v>-1</v>
      </c>
      <c r="AC59" s="1">
        <f t="shared" si="15"/>
        <v>-2</v>
      </c>
    </row>
    <row r="60" spans="1:29">
      <c r="A60" s="1">
        <v>76</v>
      </c>
      <c r="B60" s="1" t="s">
        <v>13</v>
      </c>
      <c r="C60" s="1">
        <v>4</v>
      </c>
      <c r="D60" s="1">
        <v>5</v>
      </c>
      <c r="E60" s="1">
        <v>5</v>
      </c>
      <c r="F60" s="1">
        <v>5</v>
      </c>
      <c r="G60" s="1">
        <v>4</v>
      </c>
      <c r="H60" s="1">
        <v>4</v>
      </c>
      <c r="I60" s="1">
        <v>4</v>
      </c>
      <c r="J60" s="1">
        <v>4</v>
      </c>
      <c r="K60" s="1">
        <v>4</v>
      </c>
      <c r="M60" s="26">
        <v>3</v>
      </c>
      <c r="N60" s="26">
        <v>3</v>
      </c>
      <c r="O60" s="26">
        <v>2</v>
      </c>
      <c r="P60" s="26">
        <v>2</v>
      </c>
      <c r="Q60" s="26">
        <v>2</v>
      </c>
      <c r="R60" s="26">
        <v>2</v>
      </c>
      <c r="S60" s="26">
        <v>3</v>
      </c>
      <c r="T60" s="26">
        <v>2</v>
      </c>
      <c r="V60" s="1">
        <f t="shared" si="8"/>
        <v>1</v>
      </c>
      <c r="W60" s="1">
        <f t="shared" si="9"/>
        <v>2</v>
      </c>
      <c r="X60" s="1">
        <f t="shared" si="10"/>
        <v>3</v>
      </c>
      <c r="Y60" s="1">
        <f t="shared" si="11"/>
        <v>2</v>
      </c>
      <c r="Z60" s="1">
        <f t="shared" si="12"/>
        <v>3</v>
      </c>
      <c r="AA60" s="1">
        <f t="shared" si="13"/>
        <v>2</v>
      </c>
      <c r="AB60" s="1">
        <f t="shared" si="14"/>
        <v>1</v>
      </c>
      <c r="AC60" s="1">
        <f t="shared" si="15"/>
        <v>2</v>
      </c>
    </row>
    <row r="61" spans="1:29">
      <c r="A61" s="3">
        <v>77</v>
      </c>
      <c r="B61" s="3" t="s">
        <v>60</v>
      </c>
      <c r="C61" s="3">
        <v>5</v>
      </c>
      <c r="D61" s="3">
        <v>5</v>
      </c>
      <c r="E61" s="3">
        <v>5</v>
      </c>
      <c r="F61" s="3">
        <v>4</v>
      </c>
      <c r="G61" s="3">
        <v>4</v>
      </c>
      <c r="H61" s="3">
        <v>5</v>
      </c>
      <c r="I61" s="3">
        <v>5</v>
      </c>
      <c r="J61" s="3">
        <v>4</v>
      </c>
      <c r="K61" s="3">
        <v>5</v>
      </c>
      <c r="M61" s="26">
        <v>2</v>
      </c>
      <c r="N61" s="26">
        <v>2</v>
      </c>
      <c r="O61" s="26">
        <v>2</v>
      </c>
      <c r="P61" s="26">
        <v>4</v>
      </c>
      <c r="Q61" s="26">
        <v>4</v>
      </c>
      <c r="R61" s="26">
        <v>3</v>
      </c>
      <c r="S61" s="26">
        <v>4</v>
      </c>
      <c r="T61" s="26">
        <v>5</v>
      </c>
      <c r="V61" s="1">
        <f t="shared" si="8"/>
        <v>3</v>
      </c>
      <c r="W61" s="1">
        <f t="shared" si="9"/>
        <v>3</v>
      </c>
      <c r="X61" s="1">
        <f t="shared" si="10"/>
        <v>2</v>
      </c>
      <c r="Y61" s="1">
        <f t="shared" si="11"/>
        <v>0</v>
      </c>
      <c r="Z61" s="1">
        <f t="shared" si="12"/>
        <v>1</v>
      </c>
      <c r="AA61" s="1">
        <f t="shared" si="13"/>
        <v>2</v>
      </c>
      <c r="AB61" s="1">
        <f t="shared" si="14"/>
        <v>1</v>
      </c>
      <c r="AC61" s="1">
        <f t="shared" si="15"/>
        <v>-1</v>
      </c>
    </row>
    <row r="62" spans="1:29">
      <c r="C62">
        <f t="shared" ref="C62:K62" si="16">SUM(C3:C61)</f>
        <v>227</v>
      </c>
      <c r="D62">
        <f t="shared" si="16"/>
        <v>217</v>
      </c>
      <c r="E62">
        <f t="shared" si="16"/>
        <v>212</v>
      </c>
      <c r="F62">
        <f t="shared" si="16"/>
        <v>194</v>
      </c>
      <c r="G62">
        <f t="shared" si="16"/>
        <v>202</v>
      </c>
      <c r="H62">
        <f t="shared" si="16"/>
        <v>206</v>
      </c>
      <c r="I62">
        <f t="shared" si="16"/>
        <v>222</v>
      </c>
      <c r="J62">
        <f t="shared" si="16"/>
        <v>177</v>
      </c>
      <c r="K62">
        <f t="shared" si="16"/>
        <v>233</v>
      </c>
      <c r="M62">
        <f t="shared" ref="M62:T62" si="17">SUM(M3:M61)</f>
        <v>200</v>
      </c>
      <c r="N62">
        <f t="shared" si="17"/>
        <v>174</v>
      </c>
      <c r="O62">
        <f t="shared" si="17"/>
        <v>189</v>
      </c>
      <c r="P62">
        <f t="shared" si="17"/>
        <v>220</v>
      </c>
      <c r="Q62">
        <f t="shared" si="17"/>
        <v>193</v>
      </c>
      <c r="R62">
        <f t="shared" si="17"/>
        <v>210</v>
      </c>
      <c r="S62">
        <f t="shared" si="17"/>
        <v>228</v>
      </c>
      <c r="T62">
        <f t="shared" si="17"/>
        <v>170</v>
      </c>
      <c r="V62">
        <f t="shared" ref="V62:AC62" si="18">SUM(V3:V61)</f>
        <v>27</v>
      </c>
      <c r="W62">
        <f t="shared" si="18"/>
        <v>43</v>
      </c>
      <c r="X62">
        <f t="shared" si="18"/>
        <v>5</v>
      </c>
      <c r="Y62">
        <f t="shared" si="18"/>
        <v>-18</v>
      </c>
      <c r="Z62">
        <f t="shared" si="18"/>
        <v>19</v>
      </c>
      <c r="AA62">
        <f t="shared" si="18"/>
        <v>-4</v>
      </c>
      <c r="AB62">
        <f t="shared" si="18"/>
        <v>-6</v>
      </c>
      <c r="AC62">
        <f t="shared" si="18"/>
        <v>7</v>
      </c>
    </row>
    <row r="63" spans="1:29">
      <c r="V63" s="17">
        <f>V62/200</f>
        <v>0.13500000000000001</v>
      </c>
      <c r="W63" s="17">
        <f>W62/174</f>
        <v>0.2471264367816092</v>
      </c>
      <c r="X63" s="17">
        <f>X62/189</f>
        <v>2.6455026455026454E-2</v>
      </c>
      <c r="Y63" s="17">
        <f>Y62/220</f>
        <v>-8.1818181818181818E-2</v>
      </c>
      <c r="Z63" s="17">
        <f>Z62/193</f>
        <v>9.8445595854922283E-2</v>
      </c>
      <c r="AA63" s="17">
        <f>AA62/210</f>
        <v>-1.9047619047619049E-2</v>
      </c>
      <c r="AB63" s="17">
        <f>AB62/228</f>
        <v>-2.6315789473684209E-2</v>
      </c>
      <c r="AC63" s="17">
        <f>AC62/170</f>
        <v>4.1176470588235294E-2</v>
      </c>
    </row>
  </sheetData>
  <autoFilter ref="A2:AC61"/>
  <mergeCells count="3">
    <mergeCell ref="A1:K1"/>
    <mergeCell ref="M1:T1"/>
    <mergeCell ref="V1:AC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8"/>
  <sheetViews>
    <sheetView workbookViewId="0">
      <selection activeCell="L8" sqref="L8"/>
    </sheetView>
  </sheetViews>
  <sheetFormatPr defaultRowHeight="14.5"/>
  <cols>
    <col min="1" max="1" width="5.26953125" customWidth="1"/>
    <col min="2" max="2" width="22.1796875" customWidth="1"/>
    <col min="3" max="3" width="16.36328125" customWidth="1"/>
    <col min="5" max="5" width="6.54296875" customWidth="1"/>
    <col min="6" max="6" width="11.36328125" customWidth="1"/>
    <col min="7" max="7" width="12.81640625" customWidth="1"/>
    <col min="8" max="8" width="10.90625" customWidth="1"/>
  </cols>
  <sheetData>
    <row r="1" spans="1:8" ht="55.5">
      <c r="A1" s="27"/>
      <c r="B1" s="27" t="s">
        <v>0</v>
      </c>
      <c r="C1" s="28" t="s">
        <v>167</v>
      </c>
      <c r="F1" s="23" t="s">
        <v>168</v>
      </c>
      <c r="G1" s="24" t="s">
        <v>169</v>
      </c>
      <c r="H1" s="23" t="s">
        <v>170</v>
      </c>
    </row>
    <row r="2" spans="1:8">
      <c r="A2" s="3">
        <v>1</v>
      </c>
      <c r="B2" s="2" t="s">
        <v>17</v>
      </c>
      <c r="C2" s="3">
        <v>30000</v>
      </c>
      <c r="F2" s="19">
        <v>45000</v>
      </c>
      <c r="G2" s="1">
        <v>1</v>
      </c>
      <c r="H2" s="20">
        <f>G2/77</f>
        <v>1.2987012987012988E-2</v>
      </c>
    </row>
    <row r="3" spans="1:8">
      <c r="A3" s="1">
        <v>2</v>
      </c>
      <c r="B3" s="2" t="s">
        <v>17</v>
      </c>
      <c r="C3" s="4">
        <v>25000</v>
      </c>
      <c r="F3" s="19">
        <v>40000</v>
      </c>
      <c r="G3" s="1">
        <v>1</v>
      </c>
      <c r="H3" s="20">
        <f t="shared" ref="H3:H6" si="0">G3/77</f>
        <v>1.2987012987012988E-2</v>
      </c>
    </row>
    <row r="4" spans="1:8">
      <c r="A4" s="1">
        <v>3</v>
      </c>
      <c r="B4" s="1" t="s">
        <v>59</v>
      </c>
      <c r="C4" s="3">
        <v>25000</v>
      </c>
      <c r="F4" s="19">
        <v>35000</v>
      </c>
      <c r="G4" s="1">
        <v>5</v>
      </c>
      <c r="H4" s="20">
        <f t="shared" si="0"/>
        <v>6.4935064935064929E-2</v>
      </c>
    </row>
    <row r="5" spans="1:8">
      <c r="A5" s="1">
        <v>4</v>
      </c>
      <c r="B5" s="2" t="s">
        <v>17</v>
      </c>
      <c r="C5">
        <v>25000</v>
      </c>
      <c r="F5" s="19">
        <v>30000</v>
      </c>
      <c r="G5" s="1">
        <v>9</v>
      </c>
      <c r="H5" s="20">
        <f t="shared" si="0"/>
        <v>0.11688311688311688</v>
      </c>
    </row>
    <row r="6" spans="1:8">
      <c r="A6" s="1">
        <v>5</v>
      </c>
      <c r="B6" s="1" t="s">
        <v>57</v>
      </c>
      <c r="C6" s="3">
        <v>25000</v>
      </c>
      <c r="F6" s="19">
        <v>25000</v>
      </c>
      <c r="G6" s="1">
        <v>61</v>
      </c>
      <c r="H6" s="20">
        <f t="shared" si="0"/>
        <v>0.79220779220779225</v>
      </c>
    </row>
    <row r="7" spans="1:8">
      <c r="A7" s="1">
        <v>6</v>
      </c>
      <c r="B7" s="1" t="s">
        <v>57</v>
      </c>
      <c r="C7" s="3">
        <v>25000</v>
      </c>
      <c r="H7" s="18"/>
    </row>
    <row r="8" spans="1:8">
      <c r="A8" s="1">
        <v>7</v>
      </c>
      <c r="B8" s="1" t="s">
        <v>57</v>
      </c>
      <c r="C8" s="3">
        <v>25000</v>
      </c>
    </row>
    <row r="9" spans="1:8">
      <c r="A9" s="1">
        <v>8</v>
      </c>
      <c r="B9" s="1" t="s">
        <v>58</v>
      </c>
      <c r="C9" s="3">
        <v>25000</v>
      </c>
    </row>
    <row r="10" spans="1:8">
      <c r="A10" s="1">
        <v>9</v>
      </c>
      <c r="B10" s="1" t="s">
        <v>58</v>
      </c>
      <c r="C10" s="1">
        <v>25000</v>
      </c>
    </row>
    <row r="11" spans="1:8">
      <c r="A11" s="1">
        <v>10</v>
      </c>
      <c r="B11" s="1" t="s">
        <v>59</v>
      </c>
      <c r="C11" s="1">
        <v>25000</v>
      </c>
    </row>
    <row r="12" spans="1:8">
      <c r="A12" s="1">
        <v>11</v>
      </c>
      <c r="B12" s="1" t="s">
        <v>60</v>
      </c>
      <c r="C12" s="1">
        <v>30000</v>
      </c>
    </row>
    <row r="13" spans="1:8">
      <c r="A13" s="1">
        <v>12</v>
      </c>
      <c r="B13" s="1" t="s">
        <v>60</v>
      </c>
      <c r="C13" s="1">
        <v>25000</v>
      </c>
    </row>
    <row r="14" spans="1:8">
      <c r="A14" s="1">
        <v>13</v>
      </c>
      <c r="B14" s="1" t="s">
        <v>59</v>
      </c>
      <c r="C14" s="1">
        <v>25000</v>
      </c>
    </row>
    <row r="15" spans="1:8">
      <c r="A15" s="1">
        <v>14</v>
      </c>
      <c r="B15" s="1" t="s">
        <v>57</v>
      </c>
      <c r="C15" s="1">
        <v>25000</v>
      </c>
    </row>
    <row r="16" spans="1:8">
      <c r="A16" s="1">
        <v>15</v>
      </c>
      <c r="B16" s="1" t="s">
        <v>57</v>
      </c>
      <c r="C16" s="1">
        <v>25000</v>
      </c>
    </row>
    <row r="17" spans="1:3">
      <c r="A17" s="1">
        <v>16</v>
      </c>
      <c r="B17" s="1" t="s">
        <v>17</v>
      </c>
      <c r="C17" s="1">
        <v>25000</v>
      </c>
    </row>
    <row r="18" spans="1:3">
      <c r="A18" s="1">
        <v>17</v>
      </c>
      <c r="B18" s="1" t="s">
        <v>59</v>
      </c>
      <c r="C18" s="1">
        <v>25000</v>
      </c>
    </row>
    <row r="19" spans="1:3">
      <c r="A19" s="1">
        <v>18</v>
      </c>
      <c r="B19" s="1" t="s">
        <v>60</v>
      </c>
      <c r="C19" s="1">
        <v>25000</v>
      </c>
    </row>
    <row r="20" spans="1:3">
      <c r="A20" s="1">
        <v>19</v>
      </c>
      <c r="B20" s="1" t="s">
        <v>60</v>
      </c>
      <c r="C20" s="1">
        <v>25000</v>
      </c>
    </row>
    <row r="21" spans="1:3">
      <c r="A21" s="1">
        <v>20</v>
      </c>
      <c r="B21" s="1" t="s">
        <v>60</v>
      </c>
      <c r="C21" s="1">
        <v>30000</v>
      </c>
    </row>
    <row r="22" spans="1:3">
      <c r="A22" s="1">
        <v>21</v>
      </c>
      <c r="B22" s="1" t="s">
        <v>59</v>
      </c>
      <c r="C22" s="1">
        <v>25000</v>
      </c>
    </row>
    <row r="23" spans="1:3">
      <c r="A23" s="1">
        <v>22</v>
      </c>
      <c r="B23" s="1" t="s">
        <v>59</v>
      </c>
      <c r="C23" s="1">
        <v>30000</v>
      </c>
    </row>
    <row r="24" spans="1:3">
      <c r="A24" s="1">
        <v>23</v>
      </c>
      <c r="B24" s="1" t="s">
        <v>60</v>
      </c>
      <c r="C24" s="1">
        <v>35000</v>
      </c>
    </row>
    <row r="25" spans="1:3">
      <c r="A25" s="1">
        <v>24</v>
      </c>
      <c r="B25" s="1" t="s">
        <v>57</v>
      </c>
      <c r="C25" s="1">
        <v>25000</v>
      </c>
    </row>
    <row r="26" spans="1:3">
      <c r="A26" s="1">
        <v>25</v>
      </c>
      <c r="B26" s="1" t="s">
        <v>59</v>
      </c>
      <c r="C26" s="1">
        <v>25000</v>
      </c>
    </row>
    <row r="27" spans="1:3">
      <c r="A27" s="1">
        <v>26</v>
      </c>
      <c r="B27" s="1" t="s">
        <v>57</v>
      </c>
      <c r="C27" s="1">
        <v>25000</v>
      </c>
    </row>
    <row r="28" spans="1:3">
      <c r="A28" s="1">
        <v>27</v>
      </c>
      <c r="B28" s="1" t="s">
        <v>59</v>
      </c>
      <c r="C28" s="1">
        <v>25000</v>
      </c>
    </row>
    <row r="29" spans="1:3">
      <c r="A29" s="1">
        <v>28</v>
      </c>
      <c r="B29" s="1" t="s">
        <v>58</v>
      </c>
      <c r="C29" s="1">
        <v>25000</v>
      </c>
    </row>
    <row r="30" spans="1:3">
      <c r="A30" s="1">
        <v>29</v>
      </c>
      <c r="B30" s="1" t="s">
        <v>58</v>
      </c>
      <c r="C30" s="1">
        <v>25000</v>
      </c>
    </row>
    <row r="31" spans="1:3">
      <c r="A31" s="1">
        <v>30</v>
      </c>
      <c r="B31" s="1" t="s">
        <v>17</v>
      </c>
      <c r="C31" s="1">
        <v>25000</v>
      </c>
    </row>
    <row r="32" spans="1:3">
      <c r="A32" s="1">
        <v>31</v>
      </c>
      <c r="B32" s="2" t="s">
        <v>58</v>
      </c>
      <c r="C32" s="1">
        <v>30000</v>
      </c>
    </row>
    <row r="33" spans="1:3">
      <c r="A33" s="1">
        <v>32</v>
      </c>
      <c r="B33" s="1" t="s">
        <v>59</v>
      </c>
      <c r="C33" s="1">
        <v>25000</v>
      </c>
    </row>
    <row r="34" spans="1:3">
      <c r="A34" s="1">
        <v>33</v>
      </c>
      <c r="B34" s="1" t="s">
        <v>17</v>
      </c>
      <c r="C34" s="1">
        <v>25000</v>
      </c>
    </row>
    <row r="35" spans="1:3">
      <c r="A35" s="1">
        <v>34</v>
      </c>
      <c r="B35" s="1" t="s">
        <v>60</v>
      </c>
      <c r="C35" s="1">
        <v>30000</v>
      </c>
    </row>
    <row r="36" spans="1:3">
      <c r="A36" s="1">
        <v>35</v>
      </c>
      <c r="B36" s="1" t="s">
        <v>17</v>
      </c>
      <c r="C36" s="1">
        <v>25000</v>
      </c>
    </row>
    <row r="37" spans="1:3">
      <c r="A37" s="1">
        <v>36</v>
      </c>
      <c r="B37" s="1" t="s">
        <v>13</v>
      </c>
      <c r="C37" s="1">
        <v>25000</v>
      </c>
    </row>
    <row r="38" spans="1:3">
      <c r="A38" s="1">
        <v>37</v>
      </c>
      <c r="B38" s="1" t="s">
        <v>59</v>
      </c>
      <c r="C38" s="1">
        <v>25000</v>
      </c>
    </row>
    <row r="39" spans="1:3">
      <c r="A39" s="1">
        <v>38</v>
      </c>
      <c r="B39" s="1" t="s">
        <v>60</v>
      </c>
      <c r="C39" s="10">
        <v>25000</v>
      </c>
    </row>
    <row r="40" spans="1:3">
      <c r="A40" s="1">
        <v>39</v>
      </c>
      <c r="B40" s="1" t="s">
        <v>59</v>
      </c>
      <c r="C40" s="1">
        <v>25000</v>
      </c>
    </row>
    <row r="41" spans="1:3">
      <c r="A41" s="1">
        <v>40</v>
      </c>
      <c r="B41" s="1" t="s">
        <v>59</v>
      </c>
      <c r="C41" s="1">
        <v>30000</v>
      </c>
    </row>
    <row r="42" spans="1:3">
      <c r="A42" s="1">
        <v>41</v>
      </c>
      <c r="B42" s="1" t="s">
        <v>60</v>
      </c>
      <c r="C42" s="1">
        <v>30000</v>
      </c>
    </row>
    <row r="43" spans="1:3">
      <c r="A43" s="1">
        <v>42</v>
      </c>
      <c r="B43" s="1" t="s">
        <v>17</v>
      </c>
      <c r="C43" s="1">
        <v>25000</v>
      </c>
    </row>
    <row r="44" spans="1:3">
      <c r="A44" s="1">
        <v>43</v>
      </c>
      <c r="B44" s="1" t="s">
        <v>17</v>
      </c>
      <c r="C44" s="1">
        <v>25000</v>
      </c>
    </row>
    <row r="45" spans="1:3">
      <c r="A45" s="1">
        <v>44</v>
      </c>
      <c r="B45" s="1" t="s">
        <v>59</v>
      </c>
      <c r="C45" s="1">
        <v>25000</v>
      </c>
    </row>
    <row r="46" spans="1:3">
      <c r="A46" s="1">
        <v>45</v>
      </c>
      <c r="B46" s="1" t="s">
        <v>58</v>
      </c>
      <c r="C46" s="1">
        <v>25000</v>
      </c>
    </row>
    <row r="47" spans="1:3">
      <c r="A47" s="1">
        <v>46</v>
      </c>
      <c r="B47" s="1" t="s">
        <v>60</v>
      </c>
      <c r="C47" s="1">
        <v>25000</v>
      </c>
    </row>
    <row r="48" spans="1:3">
      <c r="A48" s="1">
        <v>47</v>
      </c>
      <c r="B48" s="1" t="s">
        <v>60</v>
      </c>
      <c r="C48" s="1">
        <v>25000</v>
      </c>
    </row>
    <row r="49" spans="1:3">
      <c r="A49" s="1">
        <v>48</v>
      </c>
      <c r="B49" s="1" t="s">
        <v>60</v>
      </c>
      <c r="C49" s="1">
        <v>25000</v>
      </c>
    </row>
    <row r="50" spans="1:3">
      <c r="A50" s="1">
        <v>49</v>
      </c>
      <c r="B50" s="1" t="s">
        <v>17</v>
      </c>
      <c r="C50" s="1">
        <v>45000</v>
      </c>
    </row>
    <row r="51" spans="1:3">
      <c r="A51" s="1">
        <v>50</v>
      </c>
      <c r="B51" s="1" t="s">
        <v>58</v>
      </c>
      <c r="C51" s="1">
        <v>30000</v>
      </c>
    </row>
    <row r="52" spans="1:3">
      <c r="A52" s="1">
        <v>51</v>
      </c>
      <c r="B52" s="1" t="s">
        <v>17</v>
      </c>
      <c r="C52" s="1">
        <v>25000</v>
      </c>
    </row>
    <row r="53" spans="1:3">
      <c r="A53" s="1">
        <v>52</v>
      </c>
      <c r="B53" s="1" t="s">
        <v>17</v>
      </c>
      <c r="C53" s="1">
        <v>25000</v>
      </c>
    </row>
    <row r="54" spans="1:3">
      <c r="A54" s="1">
        <v>53</v>
      </c>
      <c r="B54" s="1" t="s">
        <v>60</v>
      </c>
      <c r="C54" s="1">
        <v>25000</v>
      </c>
    </row>
    <row r="55" spans="1:3">
      <c r="A55" s="1">
        <v>54</v>
      </c>
      <c r="B55" s="1" t="s">
        <v>58</v>
      </c>
      <c r="C55" s="1">
        <v>25000</v>
      </c>
    </row>
    <row r="56" spans="1:3">
      <c r="A56" s="1">
        <v>55</v>
      </c>
      <c r="B56" s="1" t="s">
        <v>17</v>
      </c>
      <c r="C56" s="1">
        <v>25000</v>
      </c>
    </row>
    <row r="57" spans="1:3">
      <c r="A57" s="1">
        <v>56</v>
      </c>
      <c r="B57" s="1" t="s">
        <v>60</v>
      </c>
      <c r="C57" s="1">
        <v>25000</v>
      </c>
    </row>
    <row r="58" spans="1:3">
      <c r="A58" s="1">
        <v>57</v>
      </c>
      <c r="B58" s="1" t="s">
        <v>58</v>
      </c>
      <c r="C58" s="1">
        <v>25000</v>
      </c>
    </row>
    <row r="59" spans="1:3">
      <c r="A59" s="1">
        <v>58</v>
      </c>
      <c r="B59" s="1" t="s">
        <v>57</v>
      </c>
      <c r="C59" s="1">
        <v>25000</v>
      </c>
    </row>
    <row r="60" spans="1:3">
      <c r="A60" s="1">
        <v>59</v>
      </c>
      <c r="B60" s="1" t="s">
        <v>57</v>
      </c>
      <c r="C60" s="1">
        <v>40000</v>
      </c>
    </row>
    <row r="61" spans="1:3">
      <c r="A61" s="1">
        <v>60</v>
      </c>
      <c r="B61" s="1" t="s">
        <v>60</v>
      </c>
      <c r="C61" s="1">
        <v>25000</v>
      </c>
    </row>
    <row r="62" spans="1:3">
      <c r="A62" s="1">
        <v>61</v>
      </c>
      <c r="B62" s="1" t="s">
        <v>57</v>
      </c>
      <c r="C62" s="1">
        <v>25000</v>
      </c>
    </row>
    <row r="63" spans="1:3">
      <c r="A63" s="1">
        <v>62</v>
      </c>
      <c r="B63" s="1" t="s">
        <v>57</v>
      </c>
      <c r="C63" s="1">
        <v>25000</v>
      </c>
    </row>
    <row r="64" spans="1:3">
      <c r="A64" s="1">
        <v>63</v>
      </c>
      <c r="B64" s="1" t="s">
        <v>59</v>
      </c>
      <c r="C64" s="1">
        <v>25000</v>
      </c>
    </row>
    <row r="65" spans="1:3">
      <c r="A65" s="1">
        <v>64</v>
      </c>
      <c r="B65" s="1" t="s">
        <v>59</v>
      </c>
      <c r="C65" s="1">
        <v>35000</v>
      </c>
    </row>
    <row r="66" spans="1:3">
      <c r="A66" s="1">
        <v>65</v>
      </c>
      <c r="B66" s="1" t="s">
        <v>59</v>
      </c>
      <c r="C66" s="1">
        <v>25000</v>
      </c>
    </row>
    <row r="67" spans="1:3">
      <c r="A67" s="1">
        <v>66</v>
      </c>
      <c r="B67" s="1" t="s">
        <v>57</v>
      </c>
      <c r="C67" s="1">
        <v>35000</v>
      </c>
    </row>
    <row r="68" spans="1:3">
      <c r="A68" s="1">
        <v>67</v>
      </c>
      <c r="B68" s="1" t="s">
        <v>57</v>
      </c>
      <c r="C68" s="1">
        <v>25000</v>
      </c>
    </row>
    <row r="69" spans="1:3">
      <c r="A69" s="1">
        <v>68</v>
      </c>
      <c r="B69" s="1" t="s">
        <v>57</v>
      </c>
      <c r="C69" s="1">
        <v>25000</v>
      </c>
    </row>
    <row r="70" spans="1:3">
      <c r="A70" s="1">
        <v>69</v>
      </c>
      <c r="B70" s="1" t="s">
        <v>17</v>
      </c>
      <c r="C70" s="1">
        <v>25000</v>
      </c>
    </row>
    <row r="71" spans="1:3">
      <c r="A71" s="1">
        <v>70</v>
      </c>
      <c r="B71" s="1" t="s">
        <v>57</v>
      </c>
      <c r="C71" s="1">
        <v>25000</v>
      </c>
    </row>
    <row r="72" spans="1:3">
      <c r="A72" s="1">
        <v>71</v>
      </c>
      <c r="B72" s="1" t="s">
        <v>57</v>
      </c>
      <c r="C72" s="1">
        <v>25000</v>
      </c>
    </row>
    <row r="73" spans="1:3">
      <c r="A73" s="1">
        <v>72</v>
      </c>
      <c r="B73" s="1" t="s">
        <v>60</v>
      </c>
      <c r="C73" s="1">
        <v>25000</v>
      </c>
    </row>
    <row r="74" spans="1:3">
      <c r="A74" s="1">
        <v>73</v>
      </c>
      <c r="B74" s="1" t="s">
        <v>57</v>
      </c>
      <c r="C74" s="1">
        <v>25000</v>
      </c>
    </row>
    <row r="75" spans="1:3">
      <c r="A75" s="1">
        <v>74</v>
      </c>
      <c r="B75" s="2" t="s">
        <v>59</v>
      </c>
      <c r="C75" s="1">
        <v>35000</v>
      </c>
    </row>
    <row r="76" spans="1:3">
      <c r="A76" s="1">
        <v>75</v>
      </c>
      <c r="B76" s="1" t="s">
        <v>13</v>
      </c>
      <c r="C76" s="1">
        <v>25000</v>
      </c>
    </row>
    <row r="77" spans="1:3">
      <c r="A77" s="1">
        <v>76</v>
      </c>
      <c r="B77" s="1" t="s">
        <v>13</v>
      </c>
      <c r="C77" s="2">
        <v>25000</v>
      </c>
    </row>
    <row r="78" spans="1:3">
      <c r="A78" s="3">
        <v>77</v>
      </c>
      <c r="B78" s="3" t="s">
        <v>60</v>
      </c>
      <c r="C78" s="3">
        <v>35000</v>
      </c>
    </row>
  </sheetData>
  <autoFilter ref="B1:C78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77"/>
  <sheetViews>
    <sheetView tabSelected="1" topLeftCell="A418" zoomScaleNormal="100" workbookViewId="0">
      <selection activeCell="D419" sqref="D419"/>
    </sheetView>
  </sheetViews>
  <sheetFormatPr defaultRowHeight="14.5"/>
  <cols>
    <col min="1" max="1" width="3.54296875" customWidth="1"/>
    <col min="2" max="2" width="47.81640625" customWidth="1"/>
    <col min="3" max="3" width="9.26953125" customWidth="1"/>
    <col min="4" max="4" width="11.54296875" customWidth="1"/>
    <col min="9" max="9" width="8.7265625" customWidth="1"/>
    <col min="13" max="13" width="22.7265625" customWidth="1"/>
  </cols>
  <sheetData>
    <row r="1" spans="2:3" ht="22" customHeight="1">
      <c r="B1" s="30" t="s">
        <v>171</v>
      </c>
      <c r="C1" s="31"/>
    </row>
    <row r="2" spans="2:3">
      <c r="B2" s="8" t="s">
        <v>57</v>
      </c>
      <c r="C2" s="12">
        <v>0.26</v>
      </c>
    </row>
    <row r="3" spans="2:3">
      <c r="B3" s="11" t="s">
        <v>161</v>
      </c>
      <c r="C3" s="12">
        <v>0.22</v>
      </c>
    </row>
    <row r="4" spans="2:3">
      <c r="B4" s="11" t="s">
        <v>17</v>
      </c>
      <c r="C4" s="12">
        <v>0.18</v>
      </c>
    </row>
    <row r="5" spans="2:3">
      <c r="B5" s="11" t="s">
        <v>60</v>
      </c>
      <c r="C5" s="12">
        <v>0.22</v>
      </c>
    </row>
    <row r="6" spans="2:3">
      <c r="B6" s="11" t="s">
        <v>58</v>
      </c>
      <c r="C6" s="12">
        <v>0.12</v>
      </c>
    </row>
    <row r="18" spans="2:5" ht="15.5">
      <c r="B18" s="31" t="s">
        <v>172</v>
      </c>
      <c r="C18" s="31"/>
      <c r="D18" s="31"/>
      <c r="E18" s="31"/>
    </row>
    <row r="19" spans="2:5" ht="46.5">
      <c r="B19" s="33" t="s">
        <v>0</v>
      </c>
      <c r="C19" s="34" t="s">
        <v>174</v>
      </c>
      <c r="D19" s="34" t="s">
        <v>173</v>
      </c>
      <c r="E19" s="33"/>
    </row>
    <row r="20" spans="2:5">
      <c r="B20" s="8" t="s">
        <v>57</v>
      </c>
      <c r="C20" s="1">
        <v>39</v>
      </c>
      <c r="D20" s="1">
        <v>20</v>
      </c>
      <c r="E20" s="12">
        <f>D20/39</f>
        <v>0.51282051282051277</v>
      </c>
    </row>
    <row r="21" spans="2:5">
      <c r="B21" s="11" t="s">
        <v>161</v>
      </c>
      <c r="C21" s="1">
        <v>33</v>
      </c>
      <c r="D21" s="1">
        <v>17</v>
      </c>
      <c r="E21" s="12">
        <f>D21/33</f>
        <v>0.51515151515151514</v>
      </c>
    </row>
    <row r="22" spans="2:5">
      <c r="B22" s="11" t="s">
        <v>17</v>
      </c>
      <c r="C22" s="1">
        <v>14</v>
      </c>
      <c r="D22" s="1">
        <v>14</v>
      </c>
      <c r="E22" s="12">
        <f>D22/14</f>
        <v>1</v>
      </c>
    </row>
    <row r="23" spans="2:5">
      <c r="B23" s="11" t="s">
        <v>60</v>
      </c>
      <c r="C23" s="1">
        <v>32</v>
      </c>
      <c r="D23" s="1">
        <v>17</v>
      </c>
      <c r="E23" s="12">
        <f>D23/32</f>
        <v>0.53125</v>
      </c>
    </row>
    <row r="24" spans="2:5">
      <c r="B24" s="11" t="s">
        <v>58</v>
      </c>
      <c r="C24" s="1">
        <v>16</v>
      </c>
      <c r="D24" s="1">
        <v>9</v>
      </c>
      <c r="E24" s="12">
        <f>D24/16</f>
        <v>0.5625</v>
      </c>
    </row>
    <row r="33" spans="2:4" ht="15.5">
      <c r="B33" s="31" t="s">
        <v>175</v>
      </c>
      <c r="C33" s="31"/>
    </row>
    <row r="34" spans="2:4">
      <c r="B34" s="8" t="s">
        <v>62</v>
      </c>
      <c r="C34" s="1">
        <v>13</v>
      </c>
    </row>
    <row r="35" spans="2:4">
      <c r="B35" s="8" t="s">
        <v>63</v>
      </c>
      <c r="C35" s="1">
        <v>24</v>
      </c>
    </row>
    <row r="36" spans="2:4">
      <c r="B36" s="8" t="s">
        <v>64</v>
      </c>
      <c r="C36" s="1">
        <v>35</v>
      </c>
    </row>
    <row r="37" spans="2:4">
      <c r="B37" s="8" t="s">
        <v>65</v>
      </c>
      <c r="C37" s="1">
        <v>5</v>
      </c>
    </row>
    <row r="48" spans="2:4" ht="36" customHeight="1">
      <c r="B48" s="30" t="s">
        <v>176</v>
      </c>
      <c r="C48" s="31"/>
      <c r="D48" s="31"/>
    </row>
    <row r="49" spans="1:4">
      <c r="A49">
        <v>1</v>
      </c>
      <c r="B49" s="1" t="s">
        <v>114</v>
      </c>
      <c r="C49" s="1">
        <v>19</v>
      </c>
      <c r="D49" s="12">
        <v>0.25</v>
      </c>
    </row>
    <row r="50" spans="1:4">
      <c r="A50">
        <v>2</v>
      </c>
      <c r="B50" s="1" t="s">
        <v>98</v>
      </c>
      <c r="C50" s="1">
        <v>19</v>
      </c>
      <c r="D50" s="12">
        <v>0.25</v>
      </c>
    </row>
    <row r="51" spans="1:4">
      <c r="A51">
        <v>3</v>
      </c>
      <c r="B51" s="1" t="s">
        <v>130</v>
      </c>
      <c r="C51" s="1">
        <v>17</v>
      </c>
      <c r="D51" s="12">
        <v>0.22</v>
      </c>
    </row>
    <row r="52" spans="1:4">
      <c r="A52">
        <v>4</v>
      </c>
      <c r="B52" s="1" t="s">
        <v>99</v>
      </c>
      <c r="C52" s="1">
        <v>11</v>
      </c>
      <c r="D52" s="12">
        <v>0.14000000000000001</v>
      </c>
    </row>
    <row r="53" spans="1:4">
      <c r="A53">
        <v>5</v>
      </c>
      <c r="B53" s="1" t="s">
        <v>100</v>
      </c>
      <c r="C53" s="1">
        <v>11</v>
      </c>
      <c r="D53" s="12">
        <v>0.14000000000000001</v>
      </c>
    </row>
    <row r="54" spans="1:4">
      <c r="A54">
        <v>6</v>
      </c>
      <c r="B54" s="1" t="s">
        <v>101</v>
      </c>
      <c r="C54" s="1">
        <v>9</v>
      </c>
      <c r="D54" s="12">
        <v>0.12</v>
      </c>
    </row>
    <row r="55" spans="1:4">
      <c r="A55">
        <v>7</v>
      </c>
      <c r="B55" s="1" t="s">
        <v>102</v>
      </c>
      <c r="C55" s="1">
        <v>7</v>
      </c>
      <c r="D55" s="12">
        <v>0.09</v>
      </c>
    </row>
    <row r="56" spans="1:4">
      <c r="A56">
        <v>8</v>
      </c>
      <c r="B56" s="1" t="s">
        <v>103</v>
      </c>
      <c r="C56" s="1">
        <v>6</v>
      </c>
      <c r="D56" s="12">
        <v>0.08</v>
      </c>
    </row>
    <row r="57" spans="1:4">
      <c r="A57">
        <v>9</v>
      </c>
      <c r="B57" s="1" t="s">
        <v>104</v>
      </c>
      <c r="C57" s="1">
        <v>6</v>
      </c>
      <c r="D57" s="12">
        <v>0.08</v>
      </c>
    </row>
    <row r="58" spans="1:4">
      <c r="A58">
        <v>10</v>
      </c>
      <c r="B58" s="1" t="s">
        <v>105</v>
      </c>
      <c r="C58" s="1">
        <v>5</v>
      </c>
      <c r="D58" s="12">
        <v>0.06</v>
      </c>
    </row>
    <row r="59" spans="1:4">
      <c r="A59">
        <v>11</v>
      </c>
      <c r="B59" s="1" t="s">
        <v>106</v>
      </c>
      <c r="C59" s="1">
        <v>3</v>
      </c>
      <c r="D59" s="12">
        <v>0.04</v>
      </c>
    </row>
    <row r="60" spans="1:4">
      <c r="A60">
        <v>12</v>
      </c>
      <c r="B60" s="1" t="s">
        <v>107</v>
      </c>
      <c r="C60" s="1">
        <v>2</v>
      </c>
      <c r="D60" s="12">
        <v>0.03</v>
      </c>
    </row>
    <row r="61" spans="1:4">
      <c r="A61">
        <v>13</v>
      </c>
      <c r="B61" s="1" t="s">
        <v>108</v>
      </c>
      <c r="C61" s="1">
        <v>2</v>
      </c>
      <c r="D61" s="12">
        <v>0.03</v>
      </c>
    </row>
    <row r="62" spans="1:4">
      <c r="A62">
        <v>14</v>
      </c>
      <c r="B62" s="1" t="s">
        <v>109</v>
      </c>
      <c r="C62" s="1">
        <v>2</v>
      </c>
      <c r="D62" s="12">
        <v>0.03</v>
      </c>
    </row>
    <row r="63" spans="1:4">
      <c r="A63">
        <v>15</v>
      </c>
      <c r="B63" s="1" t="s">
        <v>110</v>
      </c>
      <c r="C63" s="1">
        <v>2</v>
      </c>
      <c r="D63" s="12">
        <v>0.03</v>
      </c>
    </row>
    <row r="64" spans="1:4">
      <c r="A64">
        <v>16</v>
      </c>
      <c r="B64" s="1" t="s">
        <v>111</v>
      </c>
      <c r="C64" s="1">
        <v>1</v>
      </c>
      <c r="D64" s="12">
        <v>0.01</v>
      </c>
    </row>
    <row r="65" spans="1:4">
      <c r="A65">
        <v>17</v>
      </c>
      <c r="B65" s="1" t="s">
        <v>112</v>
      </c>
      <c r="C65" s="1">
        <v>1</v>
      </c>
      <c r="D65" s="12">
        <v>0.01</v>
      </c>
    </row>
    <row r="66" spans="1:4">
      <c r="A66">
        <v>18</v>
      </c>
      <c r="B66" s="1" t="s">
        <v>113</v>
      </c>
      <c r="C66" s="1">
        <v>1</v>
      </c>
      <c r="D66" s="12">
        <v>0.01</v>
      </c>
    </row>
    <row r="79" spans="1:4">
      <c r="B79" s="29" t="s">
        <v>178</v>
      </c>
      <c r="C79" s="29"/>
      <c r="D79" s="29"/>
    </row>
    <row r="80" spans="1:4">
      <c r="B80" s="3" t="s">
        <v>177</v>
      </c>
      <c r="C80" s="1">
        <v>23</v>
      </c>
      <c r="D80" s="15">
        <f>C80/77</f>
        <v>0.29870129870129869</v>
      </c>
    </row>
    <row r="81" spans="2:4">
      <c r="B81" s="1" t="s">
        <v>131</v>
      </c>
      <c r="C81" s="1">
        <v>23</v>
      </c>
      <c r="D81" s="15">
        <f t="shared" ref="D81:D97" si="0">C81/77</f>
        <v>0.29870129870129869</v>
      </c>
    </row>
    <row r="82" spans="2:4">
      <c r="B82" s="1" t="s">
        <v>147</v>
      </c>
      <c r="C82" s="1">
        <v>15</v>
      </c>
      <c r="D82" s="15">
        <f t="shared" si="0"/>
        <v>0.19480519480519481</v>
      </c>
    </row>
    <row r="83" spans="2:4">
      <c r="B83" s="1" t="s">
        <v>132</v>
      </c>
      <c r="C83" s="1">
        <v>8</v>
      </c>
      <c r="D83" s="15">
        <f t="shared" si="0"/>
        <v>0.1038961038961039</v>
      </c>
    </row>
    <row r="84" spans="2:4">
      <c r="B84" s="1" t="s">
        <v>133</v>
      </c>
      <c r="C84" s="1">
        <v>8</v>
      </c>
      <c r="D84" s="15">
        <f t="shared" si="0"/>
        <v>0.1038961038961039</v>
      </c>
    </row>
    <row r="85" spans="2:4">
      <c r="B85" s="1" t="s">
        <v>255</v>
      </c>
      <c r="C85" s="1">
        <v>8</v>
      </c>
      <c r="D85" s="15">
        <f t="shared" si="0"/>
        <v>0.1038961038961039</v>
      </c>
    </row>
    <row r="86" spans="2:4">
      <c r="B86" s="1" t="s">
        <v>135</v>
      </c>
      <c r="C86" s="1">
        <v>7</v>
      </c>
      <c r="D86" s="15">
        <f t="shared" si="0"/>
        <v>9.0909090909090912E-2</v>
      </c>
    </row>
    <row r="87" spans="2:4">
      <c r="B87" s="1" t="s">
        <v>136</v>
      </c>
      <c r="C87" s="1">
        <v>6</v>
      </c>
      <c r="D87" s="15">
        <f t="shared" si="0"/>
        <v>7.792207792207792E-2</v>
      </c>
    </row>
    <row r="88" spans="2:4">
      <c r="B88" s="1" t="s">
        <v>137</v>
      </c>
      <c r="C88" s="1">
        <v>6</v>
      </c>
      <c r="D88" s="15">
        <f t="shared" si="0"/>
        <v>7.792207792207792E-2</v>
      </c>
    </row>
    <row r="89" spans="2:4">
      <c r="B89" s="1" t="s">
        <v>138</v>
      </c>
      <c r="C89" s="1">
        <v>4</v>
      </c>
      <c r="D89" s="15">
        <f t="shared" si="0"/>
        <v>5.1948051948051951E-2</v>
      </c>
    </row>
    <row r="90" spans="2:4">
      <c r="B90" s="1" t="s">
        <v>139</v>
      </c>
      <c r="C90" s="1">
        <v>3</v>
      </c>
      <c r="D90" s="15">
        <f t="shared" si="0"/>
        <v>3.896103896103896E-2</v>
      </c>
    </row>
    <row r="91" spans="2:4">
      <c r="B91" s="1" t="s">
        <v>140</v>
      </c>
      <c r="C91" s="1">
        <v>3</v>
      </c>
      <c r="D91" s="15">
        <f t="shared" si="0"/>
        <v>3.896103896103896E-2</v>
      </c>
    </row>
    <row r="92" spans="2:4">
      <c r="B92" s="1" t="s">
        <v>141</v>
      </c>
      <c r="C92" s="1">
        <v>3</v>
      </c>
      <c r="D92" s="15">
        <f t="shared" si="0"/>
        <v>3.896103896103896E-2</v>
      </c>
    </row>
    <row r="93" spans="2:4">
      <c r="B93" s="1" t="s">
        <v>142</v>
      </c>
      <c r="C93" s="1">
        <v>2</v>
      </c>
      <c r="D93" s="15">
        <f t="shared" si="0"/>
        <v>2.5974025974025976E-2</v>
      </c>
    </row>
    <row r="94" spans="2:4">
      <c r="B94" s="1" t="s">
        <v>143</v>
      </c>
      <c r="C94" s="1">
        <v>2</v>
      </c>
      <c r="D94" s="15">
        <f t="shared" si="0"/>
        <v>2.5974025974025976E-2</v>
      </c>
    </row>
    <row r="95" spans="2:4">
      <c r="B95" s="1" t="s">
        <v>144</v>
      </c>
      <c r="C95" s="1">
        <v>2</v>
      </c>
      <c r="D95" s="15">
        <f t="shared" si="0"/>
        <v>2.5974025974025976E-2</v>
      </c>
    </row>
    <row r="96" spans="2:4">
      <c r="B96" s="1" t="s">
        <v>145</v>
      </c>
      <c r="C96" s="1">
        <v>2</v>
      </c>
      <c r="D96" s="15">
        <f t="shared" si="0"/>
        <v>2.5974025974025976E-2</v>
      </c>
    </row>
    <row r="97" spans="2:4">
      <c r="B97" s="1" t="s">
        <v>146</v>
      </c>
      <c r="C97" s="1">
        <v>1</v>
      </c>
      <c r="D97" s="15">
        <f t="shared" si="0"/>
        <v>1.2987012987012988E-2</v>
      </c>
    </row>
    <row r="117" spans="2:4" ht="15.5">
      <c r="B117" s="31" t="s">
        <v>180</v>
      </c>
      <c r="C117" s="31"/>
      <c r="D117" s="31"/>
    </row>
    <row r="118" spans="2:4" ht="29">
      <c r="B118" s="1"/>
      <c r="C118" s="36" t="s">
        <v>128</v>
      </c>
      <c r="D118" s="37" t="s">
        <v>179</v>
      </c>
    </row>
    <row r="119" spans="2:4">
      <c r="B119" s="1" t="s">
        <v>122</v>
      </c>
      <c r="C119" s="12">
        <v>0.25</v>
      </c>
      <c r="D119" s="12">
        <v>0.3</v>
      </c>
    </row>
    <row r="120" spans="2:4">
      <c r="B120" s="1" t="s">
        <v>123</v>
      </c>
      <c r="C120" s="12">
        <v>0.25</v>
      </c>
      <c r="D120" s="12">
        <v>0.1</v>
      </c>
    </row>
    <row r="121" spans="2:4">
      <c r="B121" s="1" t="s">
        <v>129</v>
      </c>
      <c r="C121" s="12">
        <v>0.22</v>
      </c>
      <c r="D121" s="12">
        <v>0.19</v>
      </c>
    </row>
    <row r="122" spans="2:4">
      <c r="B122" s="1" t="s">
        <v>126</v>
      </c>
      <c r="C122" s="12">
        <v>0.14000000000000001</v>
      </c>
      <c r="D122" s="12">
        <v>0.09</v>
      </c>
    </row>
    <row r="123" spans="2:4">
      <c r="B123" s="1" t="s">
        <v>127</v>
      </c>
      <c r="C123" s="12">
        <v>0.14000000000000001</v>
      </c>
      <c r="D123" s="12">
        <v>0.09</v>
      </c>
    </row>
    <row r="124" spans="2:4">
      <c r="B124" s="1" t="s">
        <v>124</v>
      </c>
      <c r="C124" s="12">
        <v>0.12</v>
      </c>
      <c r="D124" s="12">
        <v>0.08</v>
      </c>
    </row>
    <row r="125" spans="2:4">
      <c r="B125" s="1" t="s">
        <v>125</v>
      </c>
      <c r="C125" s="12">
        <v>0.04</v>
      </c>
      <c r="D125" s="12">
        <v>0.08</v>
      </c>
    </row>
    <row r="138" spans="2:3" ht="15.5">
      <c r="B138" s="31" t="s">
        <v>181</v>
      </c>
      <c r="C138" s="31"/>
    </row>
    <row r="139" spans="2:3">
      <c r="B139" s="11" t="s">
        <v>66</v>
      </c>
      <c r="C139" s="12">
        <v>0.61</v>
      </c>
    </row>
    <row r="140" spans="2:3">
      <c r="B140" s="11" t="s">
        <v>67</v>
      </c>
      <c r="C140" s="12">
        <v>0.37</v>
      </c>
    </row>
    <row r="141" spans="2:3">
      <c r="B141" s="11" t="s">
        <v>68</v>
      </c>
      <c r="C141" s="12">
        <v>0.01</v>
      </c>
    </row>
    <row r="142" spans="2:3">
      <c r="B142" s="11" t="s">
        <v>69</v>
      </c>
      <c r="C142" s="12">
        <v>0.01</v>
      </c>
    </row>
    <row r="143" spans="2:3">
      <c r="B143" s="11" t="s">
        <v>70</v>
      </c>
      <c r="C143" s="12">
        <v>0</v>
      </c>
    </row>
    <row r="154" spans="2:3" ht="15.5">
      <c r="B154" s="39" t="s">
        <v>182</v>
      </c>
      <c r="C154" s="32"/>
    </row>
    <row r="155" spans="2:3">
      <c r="B155" s="11" t="s">
        <v>66</v>
      </c>
      <c r="C155" s="1">
        <v>12</v>
      </c>
    </row>
    <row r="156" spans="2:3">
      <c r="B156" s="11" t="s">
        <v>67</v>
      </c>
      <c r="C156" s="1">
        <v>5</v>
      </c>
    </row>
    <row r="157" spans="2:3">
      <c r="B157" s="11" t="s">
        <v>68</v>
      </c>
      <c r="C157" s="1">
        <v>0</v>
      </c>
    </row>
    <row r="158" spans="2:3">
      <c r="B158" s="11" t="s">
        <v>69</v>
      </c>
      <c r="C158" s="1">
        <v>0</v>
      </c>
    </row>
    <row r="159" spans="2:3">
      <c r="B159" s="11" t="s">
        <v>70</v>
      </c>
      <c r="C159" s="1">
        <v>0</v>
      </c>
    </row>
    <row r="166" spans="2:7" ht="15.5">
      <c r="B166" s="32" t="s">
        <v>183</v>
      </c>
      <c r="C166" s="32"/>
      <c r="D166" s="32"/>
      <c r="E166" s="32"/>
      <c r="F166" s="32"/>
      <c r="G166" s="32"/>
    </row>
    <row r="167" spans="2:7" ht="43.5">
      <c r="B167" s="1"/>
      <c r="C167" s="2" t="s">
        <v>72</v>
      </c>
      <c r="D167" s="2" t="s">
        <v>74</v>
      </c>
      <c r="E167" s="2" t="s">
        <v>73</v>
      </c>
      <c r="F167" s="2" t="s">
        <v>75</v>
      </c>
      <c r="G167" s="2" t="s">
        <v>76</v>
      </c>
    </row>
    <row r="168" spans="2:7">
      <c r="B168" s="11" t="s">
        <v>66</v>
      </c>
      <c r="C168" s="1">
        <v>12</v>
      </c>
      <c r="D168" s="1">
        <v>4</v>
      </c>
      <c r="E168" s="1">
        <v>9</v>
      </c>
      <c r="F168" s="1">
        <v>12</v>
      </c>
      <c r="G168" s="1">
        <v>10</v>
      </c>
    </row>
    <row r="169" spans="2:7">
      <c r="B169" s="11" t="s">
        <v>67</v>
      </c>
      <c r="C169" s="1">
        <v>5</v>
      </c>
      <c r="D169" s="1">
        <v>5</v>
      </c>
      <c r="E169" s="1">
        <v>5</v>
      </c>
      <c r="F169" s="1">
        <v>4</v>
      </c>
      <c r="G169" s="1">
        <v>9</v>
      </c>
    </row>
    <row r="170" spans="2:7">
      <c r="B170" s="11" t="s">
        <v>68</v>
      </c>
      <c r="C170" s="1">
        <v>0</v>
      </c>
      <c r="D170" s="1">
        <v>0</v>
      </c>
      <c r="E170" s="1">
        <v>0</v>
      </c>
      <c r="F170" s="1">
        <v>0</v>
      </c>
      <c r="G170" s="1">
        <v>1</v>
      </c>
    </row>
    <row r="171" spans="2:7">
      <c r="B171" s="11" t="s">
        <v>69</v>
      </c>
      <c r="C171" s="1">
        <v>0</v>
      </c>
      <c r="D171" s="1">
        <v>0</v>
      </c>
      <c r="E171" s="1">
        <v>0</v>
      </c>
      <c r="F171" s="1">
        <v>1</v>
      </c>
      <c r="G171" s="1">
        <v>0</v>
      </c>
    </row>
    <row r="172" spans="2:7">
      <c r="B172" s="11" t="s">
        <v>70</v>
      </c>
      <c r="C172" s="1">
        <v>0</v>
      </c>
      <c r="D172" s="1">
        <v>0</v>
      </c>
      <c r="E172" s="1">
        <v>0</v>
      </c>
      <c r="F172" s="1">
        <v>0</v>
      </c>
      <c r="G172" s="1">
        <v>0</v>
      </c>
    </row>
    <row r="175" spans="2:7" ht="29">
      <c r="B175" s="1"/>
      <c r="C175" s="40" t="s">
        <v>75</v>
      </c>
    </row>
    <row r="176" spans="2:7">
      <c r="B176" s="11" t="s">
        <v>66</v>
      </c>
      <c r="C176" s="1">
        <v>12</v>
      </c>
    </row>
    <row r="177" spans="2:9">
      <c r="B177" s="11" t="s">
        <v>67</v>
      </c>
      <c r="C177" s="1">
        <v>4</v>
      </c>
    </row>
    <row r="178" spans="2:9">
      <c r="B178" s="11" t="s">
        <v>69</v>
      </c>
      <c r="C178" s="1">
        <v>1</v>
      </c>
    </row>
    <row r="192" spans="2:9" ht="72.5">
      <c r="B192" s="44" t="s">
        <v>185</v>
      </c>
      <c r="C192" s="2" t="s">
        <v>86</v>
      </c>
      <c r="D192" s="1">
        <v>2</v>
      </c>
      <c r="E192" s="1">
        <v>3</v>
      </c>
      <c r="F192" s="1">
        <v>4</v>
      </c>
      <c r="G192" s="2" t="s">
        <v>85</v>
      </c>
      <c r="H192" s="2" t="s">
        <v>87</v>
      </c>
      <c r="I192" s="2" t="s">
        <v>184</v>
      </c>
    </row>
    <row r="193" spans="2:9">
      <c r="B193" s="11" t="s">
        <v>79</v>
      </c>
      <c r="C193" s="12">
        <v>0.05</v>
      </c>
      <c r="D193" s="12">
        <v>0.05</v>
      </c>
      <c r="E193" s="12">
        <v>0.14000000000000001</v>
      </c>
      <c r="F193" s="12">
        <v>0.43</v>
      </c>
      <c r="G193" s="12">
        <v>0.33</v>
      </c>
      <c r="H193" s="41">
        <v>3.92</v>
      </c>
      <c r="I193" s="12">
        <v>0.09</v>
      </c>
    </row>
    <row r="194" spans="2:9">
      <c r="B194" s="11" t="s">
        <v>5</v>
      </c>
      <c r="C194" s="12">
        <v>7.0000000000000007E-2</v>
      </c>
      <c r="D194" s="12">
        <v>7.0000000000000007E-2</v>
      </c>
      <c r="E194" s="12">
        <v>0.19</v>
      </c>
      <c r="F194" s="12">
        <v>0.44</v>
      </c>
      <c r="G194" s="12">
        <v>0.23</v>
      </c>
      <c r="H194" s="42">
        <v>3.71</v>
      </c>
      <c r="I194" s="12">
        <v>0.15</v>
      </c>
    </row>
    <row r="195" spans="2:9">
      <c r="B195" s="11" t="s">
        <v>80</v>
      </c>
      <c r="C195" s="12">
        <v>7.0000000000000007E-2</v>
      </c>
      <c r="D195" s="12">
        <v>0.09</v>
      </c>
      <c r="E195" s="12">
        <v>0.27</v>
      </c>
      <c r="F195" s="12">
        <v>0.23</v>
      </c>
      <c r="G195" s="12">
        <v>0.34</v>
      </c>
      <c r="H195" s="43">
        <v>3.69</v>
      </c>
      <c r="I195" s="12">
        <v>0.06</v>
      </c>
    </row>
    <row r="196" spans="2:9">
      <c r="B196" s="11" t="s">
        <v>81</v>
      </c>
      <c r="C196" s="12">
        <v>0.16</v>
      </c>
      <c r="D196" s="12">
        <v>0.05</v>
      </c>
      <c r="E196" s="12">
        <v>0.28000000000000003</v>
      </c>
      <c r="F196" s="12">
        <v>0.3</v>
      </c>
      <c r="G196" s="12">
        <v>0.21</v>
      </c>
      <c r="H196" s="43">
        <v>3.35</v>
      </c>
      <c r="I196" s="12">
        <v>0.02</v>
      </c>
    </row>
    <row r="197" spans="2:9">
      <c r="B197" s="14" t="s">
        <v>90</v>
      </c>
      <c r="C197" s="12">
        <v>0.1</v>
      </c>
      <c r="D197" s="12">
        <v>7.0000000000000007E-2</v>
      </c>
      <c r="E197" s="12">
        <v>0.25</v>
      </c>
      <c r="F197" s="12">
        <v>0.35</v>
      </c>
      <c r="G197" s="12">
        <v>0.23</v>
      </c>
      <c r="H197" s="43">
        <v>3.55</v>
      </c>
      <c r="I197" s="12">
        <v>-0.06</v>
      </c>
    </row>
    <row r="198" spans="2:9">
      <c r="B198" s="14" t="s">
        <v>82</v>
      </c>
      <c r="C198" s="12">
        <v>7.0000000000000007E-2</v>
      </c>
      <c r="D198" s="12">
        <v>0.09</v>
      </c>
      <c r="E198" s="15">
        <v>0.19500000000000001</v>
      </c>
      <c r="F198" s="12">
        <v>0.45</v>
      </c>
      <c r="G198" s="15">
        <v>0.19500000000000001</v>
      </c>
      <c r="H198" s="43">
        <v>3.62</v>
      </c>
      <c r="I198" s="12">
        <v>-0.01</v>
      </c>
    </row>
    <row r="199" spans="2:9">
      <c r="B199" s="14" t="s">
        <v>83</v>
      </c>
      <c r="C199" s="12">
        <v>0.1</v>
      </c>
      <c r="D199" s="12">
        <v>0.05</v>
      </c>
      <c r="E199" s="12">
        <v>0.12</v>
      </c>
      <c r="F199" s="12">
        <v>0.43</v>
      </c>
      <c r="G199" s="12">
        <v>0.3</v>
      </c>
      <c r="H199" s="43">
        <v>3.77</v>
      </c>
      <c r="I199" s="12">
        <v>-0.02</v>
      </c>
    </row>
    <row r="200" spans="2:9">
      <c r="B200" s="14" t="s">
        <v>84</v>
      </c>
      <c r="C200" s="12">
        <v>0.18</v>
      </c>
      <c r="D200" s="12">
        <v>0.16</v>
      </c>
      <c r="E200" s="12">
        <v>0.26</v>
      </c>
      <c r="F200" s="12">
        <v>0.23</v>
      </c>
      <c r="G200" s="12">
        <v>0.17</v>
      </c>
      <c r="H200" s="43">
        <v>3.05</v>
      </c>
      <c r="I200" s="12">
        <v>0.02</v>
      </c>
    </row>
    <row r="201" spans="2:9">
      <c r="B201" s="14" t="s">
        <v>12</v>
      </c>
      <c r="C201" s="12">
        <v>0.09</v>
      </c>
      <c r="D201" s="12">
        <v>0</v>
      </c>
      <c r="E201" s="12">
        <v>0.17</v>
      </c>
      <c r="F201" s="12">
        <v>0.39</v>
      </c>
      <c r="G201" s="12">
        <v>0.35</v>
      </c>
      <c r="H201" s="43">
        <v>3.91</v>
      </c>
      <c r="I201" s="1"/>
    </row>
    <row r="223" spans="2:7" ht="15.5">
      <c r="B223" s="45" t="s">
        <v>187</v>
      </c>
      <c r="C223" s="46"/>
      <c r="D223" s="46"/>
      <c r="E223" s="46"/>
      <c r="F223" s="46"/>
      <c r="G223" s="47"/>
    </row>
    <row r="224" spans="2:7" ht="43.5">
      <c r="B224" s="1"/>
      <c r="C224" s="2" t="s">
        <v>72</v>
      </c>
      <c r="D224" s="2" t="s">
        <v>74</v>
      </c>
      <c r="E224" s="2" t="s">
        <v>73</v>
      </c>
      <c r="F224" s="2" t="s">
        <v>75</v>
      </c>
      <c r="G224" s="2" t="s">
        <v>76</v>
      </c>
    </row>
    <row r="225" spans="2:7">
      <c r="B225" s="13" t="s">
        <v>77</v>
      </c>
      <c r="C225" s="12">
        <v>0.47</v>
      </c>
      <c r="D225" s="12">
        <v>0.11</v>
      </c>
      <c r="E225" s="12">
        <v>0.28999999999999998</v>
      </c>
      <c r="F225" s="12">
        <v>0.41</v>
      </c>
      <c r="G225" s="12">
        <v>0.25</v>
      </c>
    </row>
    <row r="226" spans="2:7">
      <c r="B226" s="11">
        <v>4</v>
      </c>
      <c r="C226" s="12">
        <v>0.28999999999999998</v>
      </c>
      <c r="D226" s="12">
        <v>0.78</v>
      </c>
      <c r="E226" s="12">
        <v>0.43</v>
      </c>
      <c r="F226" s="12">
        <v>0.47</v>
      </c>
      <c r="G226" s="12">
        <v>0.35</v>
      </c>
    </row>
    <row r="227" spans="2:7">
      <c r="B227" s="11">
        <v>3</v>
      </c>
      <c r="C227" s="12">
        <v>0.06</v>
      </c>
      <c r="D227" s="12">
        <v>0.11</v>
      </c>
      <c r="E227" s="12">
        <v>0.21</v>
      </c>
      <c r="F227" s="1">
        <v>0</v>
      </c>
      <c r="G227" s="12">
        <v>0.3</v>
      </c>
    </row>
    <row r="228" spans="2:7">
      <c r="B228" s="11">
        <v>2</v>
      </c>
      <c r="C228" s="12">
        <v>0.06</v>
      </c>
      <c r="D228" s="1">
        <v>0</v>
      </c>
      <c r="E228" s="12">
        <v>7.0000000000000007E-2</v>
      </c>
      <c r="F228" s="1">
        <v>0</v>
      </c>
      <c r="G228" s="12">
        <v>0.1</v>
      </c>
    </row>
    <row r="229" spans="2:7">
      <c r="B229" s="13" t="s">
        <v>78</v>
      </c>
      <c r="C229" s="12">
        <v>0.12</v>
      </c>
      <c r="D229" s="1">
        <v>0</v>
      </c>
      <c r="E229" s="1">
        <v>0</v>
      </c>
      <c r="F229" s="12">
        <v>0.12</v>
      </c>
      <c r="G229" s="1">
        <v>0</v>
      </c>
    </row>
    <row r="230" spans="2:7">
      <c r="D230" s="9"/>
      <c r="E230" s="9"/>
    </row>
    <row r="235" spans="2:7" ht="15.5">
      <c r="B235" s="31" t="s">
        <v>186</v>
      </c>
      <c r="C235" s="31"/>
      <c r="D235" s="31"/>
      <c r="E235" s="31"/>
      <c r="F235" s="31"/>
      <c r="G235" s="31"/>
    </row>
    <row r="236" spans="2:7" ht="43.5">
      <c r="B236" s="1"/>
      <c r="C236" s="2" t="s">
        <v>72</v>
      </c>
      <c r="D236" s="2" t="s">
        <v>74</v>
      </c>
      <c r="E236" s="2" t="s">
        <v>73</v>
      </c>
      <c r="F236" s="2" t="s">
        <v>75</v>
      </c>
      <c r="G236" s="2" t="s">
        <v>76</v>
      </c>
    </row>
    <row r="237" spans="2:7">
      <c r="B237" s="13" t="s">
        <v>77</v>
      </c>
      <c r="C237" s="12">
        <v>0.12</v>
      </c>
      <c r="D237" s="12">
        <v>0.22</v>
      </c>
      <c r="E237" s="12">
        <v>0.22</v>
      </c>
      <c r="F237" s="12">
        <v>0.28999999999999998</v>
      </c>
      <c r="G237" s="12">
        <v>0.3</v>
      </c>
    </row>
    <row r="238" spans="2:7">
      <c r="B238" s="11">
        <v>4</v>
      </c>
      <c r="C238" s="12">
        <v>0.41</v>
      </c>
      <c r="D238" s="12">
        <v>0.34</v>
      </c>
      <c r="E238" s="12">
        <v>0.5</v>
      </c>
      <c r="F238" s="12">
        <v>0.47</v>
      </c>
      <c r="G238" s="12">
        <v>0.45</v>
      </c>
    </row>
    <row r="239" spans="2:7">
      <c r="B239" s="11">
        <v>3</v>
      </c>
      <c r="C239" s="12">
        <v>0.28999999999999998</v>
      </c>
      <c r="D239" s="12">
        <v>0.22</v>
      </c>
      <c r="E239" s="12">
        <v>0.14000000000000001</v>
      </c>
      <c r="F239" s="12">
        <v>0.12</v>
      </c>
      <c r="G239" s="12">
        <v>0.2</v>
      </c>
    </row>
    <row r="240" spans="2:7">
      <c r="B240" s="11">
        <v>2</v>
      </c>
      <c r="C240" s="12">
        <v>0.06</v>
      </c>
      <c r="D240" s="12">
        <v>0.11</v>
      </c>
      <c r="E240" s="12">
        <v>0.14000000000000001</v>
      </c>
      <c r="F240" s="1">
        <v>0</v>
      </c>
      <c r="G240" s="12">
        <v>0.05</v>
      </c>
    </row>
    <row r="241" spans="2:7">
      <c r="B241" s="13" t="s">
        <v>78</v>
      </c>
      <c r="C241" s="12">
        <v>0.12</v>
      </c>
      <c r="D241" s="12">
        <v>0.11</v>
      </c>
      <c r="E241" s="1">
        <v>0</v>
      </c>
      <c r="F241" s="12">
        <v>0.12</v>
      </c>
      <c r="G241" s="1">
        <v>0</v>
      </c>
    </row>
    <row r="242" spans="2:7">
      <c r="B242" s="1"/>
      <c r="C242" s="1">
        <f>SUM(C237:C241)</f>
        <v>1</v>
      </c>
      <c r="D242" s="1">
        <f>SUM(D237:D241)</f>
        <v>1</v>
      </c>
      <c r="E242" s="1">
        <f>SUM(E237:E241)</f>
        <v>1</v>
      </c>
      <c r="F242" s="1">
        <f>SUM(F237:F241)</f>
        <v>1</v>
      </c>
      <c r="G242" s="1">
        <f>SUM(G237:G241)</f>
        <v>1</v>
      </c>
    </row>
    <row r="246" spans="2:7" ht="15.5">
      <c r="B246" s="35" t="s">
        <v>189</v>
      </c>
      <c r="C246" s="35"/>
      <c r="D246" s="35"/>
      <c r="E246" s="35"/>
      <c r="F246" s="35"/>
      <c r="G246" s="35"/>
    </row>
    <row r="247" spans="2:7" ht="43.5">
      <c r="B247" s="1"/>
      <c r="C247" s="2" t="s">
        <v>72</v>
      </c>
      <c r="D247" s="2" t="s">
        <v>74</v>
      </c>
      <c r="E247" s="2" t="s">
        <v>73</v>
      </c>
      <c r="F247" s="2" t="s">
        <v>75</v>
      </c>
      <c r="G247" s="2" t="s">
        <v>76</v>
      </c>
    </row>
    <row r="248" spans="2:7">
      <c r="B248" s="13" t="s">
        <v>77</v>
      </c>
      <c r="C248" s="42">
        <v>6</v>
      </c>
      <c r="D248" s="1">
        <v>3</v>
      </c>
      <c r="E248" s="1">
        <v>2</v>
      </c>
      <c r="F248" s="1">
        <v>9</v>
      </c>
      <c r="G248" s="1">
        <v>6</v>
      </c>
    </row>
    <row r="249" spans="2:7">
      <c r="B249" s="11">
        <v>4</v>
      </c>
      <c r="C249" s="42">
        <v>4</v>
      </c>
      <c r="D249" s="1">
        <v>3</v>
      </c>
      <c r="E249" s="1">
        <v>6</v>
      </c>
      <c r="F249" s="1">
        <v>2</v>
      </c>
      <c r="G249" s="1">
        <v>3</v>
      </c>
    </row>
    <row r="250" spans="2:7">
      <c r="B250" s="11">
        <v>3</v>
      </c>
      <c r="C250" s="42">
        <v>5</v>
      </c>
      <c r="D250" s="1">
        <v>2</v>
      </c>
      <c r="E250" s="1">
        <v>3</v>
      </c>
      <c r="F250" s="1">
        <v>3</v>
      </c>
      <c r="G250" s="1">
        <v>8</v>
      </c>
    </row>
    <row r="251" spans="2:7">
      <c r="B251" s="11">
        <v>2</v>
      </c>
      <c r="C251" s="43">
        <v>1</v>
      </c>
      <c r="D251" s="1">
        <v>1</v>
      </c>
      <c r="E251" s="1">
        <v>2</v>
      </c>
      <c r="F251" s="1">
        <v>1</v>
      </c>
      <c r="G251" s="1">
        <v>2</v>
      </c>
    </row>
    <row r="252" spans="2:7">
      <c r="B252" s="13" t="s">
        <v>78</v>
      </c>
      <c r="C252" s="43">
        <v>1</v>
      </c>
      <c r="D252" s="1">
        <v>0</v>
      </c>
      <c r="E252" s="1">
        <v>1</v>
      </c>
      <c r="F252" s="1">
        <v>2</v>
      </c>
      <c r="G252" s="1">
        <v>1</v>
      </c>
    </row>
    <row r="253" spans="2:7">
      <c r="B253" s="1"/>
      <c r="C253" s="1">
        <f>SUM(C248:C252)</f>
        <v>17</v>
      </c>
      <c r="D253" s="1">
        <f>SUM(D248:D252)</f>
        <v>9</v>
      </c>
      <c r="E253" s="1">
        <f>SUM(E248:E252)</f>
        <v>14</v>
      </c>
      <c r="F253" s="1">
        <f>SUM(F248:F252)</f>
        <v>17</v>
      </c>
      <c r="G253" s="1">
        <f>SUM(G248:G252)</f>
        <v>20</v>
      </c>
    </row>
    <row r="255" spans="2:7" ht="15.5">
      <c r="B255" s="48" t="s">
        <v>188</v>
      </c>
      <c r="C255" s="48"/>
      <c r="D255" s="48"/>
      <c r="E255" s="48"/>
      <c r="F255" s="48"/>
      <c r="G255" s="48"/>
    </row>
    <row r="256" spans="2:7" ht="43.5">
      <c r="B256" s="1"/>
      <c r="C256" s="2" t="s">
        <v>72</v>
      </c>
      <c r="D256" s="2" t="s">
        <v>74</v>
      </c>
      <c r="E256" s="2" t="s">
        <v>73</v>
      </c>
      <c r="F256" s="2" t="s">
        <v>75</v>
      </c>
      <c r="G256" s="2" t="s">
        <v>76</v>
      </c>
    </row>
    <row r="257" spans="2:7">
      <c r="B257" s="13" t="s">
        <v>77</v>
      </c>
      <c r="C257" s="12">
        <v>0.35</v>
      </c>
      <c r="D257" s="15">
        <v>0.33500000000000002</v>
      </c>
      <c r="E257" s="12">
        <v>0.14000000000000001</v>
      </c>
      <c r="F257" s="12">
        <v>0.53</v>
      </c>
      <c r="G257" s="12">
        <v>0.3</v>
      </c>
    </row>
    <row r="258" spans="2:7">
      <c r="B258" s="11">
        <v>4</v>
      </c>
      <c r="C258" s="12">
        <v>0.24</v>
      </c>
      <c r="D258" s="15">
        <v>0.33500000000000002</v>
      </c>
      <c r="E258" s="12">
        <v>0.43</v>
      </c>
      <c r="F258" s="12">
        <v>0.12</v>
      </c>
      <c r="G258" s="12">
        <v>0.15</v>
      </c>
    </row>
    <row r="259" spans="2:7">
      <c r="B259" s="11">
        <v>3</v>
      </c>
      <c r="C259" s="12">
        <v>0.28999999999999998</v>
      </c>
      <c r="D259" s="12">
        <v>0.22</v>
      </c>
      <c r="E259" s="12">
        <v>0.22</v>
      </c>
      <c r="F259" s="12">
        <v>0.17</v>
      </c>
      <c r="G259" s="12">
        <v>0.4</v>
      </c>
    </row>
    <row r="260" spans="2:7">
      <c r="B260" s="11">
        <v>2</v>
      </c>
      <c r="C260" s="49">
        <v>0.06</v>
      </c>
      <c r="D260" s="12">
        <v>0.11</v>
      </c>
      <c r="E260" s="12">
        <v>0.14000000000000001</v>
      </c>
      <c r="F260" s="12">
        <v>0.06</v>
      </c>
      <c r="G260" s="12">
        <v>0.1</v>
      </c>
    </row>
    <row r="261" spans="2:7">
      <c r="B261" s="13" t="s">
        <v>78</v>
      </c>
      <c r="C261" s="49">
        <v>0.06</v>
      </c>
      <c r="D261" s="1">
        <v>0</v>
      </c>
      <c r="E261" s="12">
        <v>7.0000000000000007E-2</v>
      </c>
      <c r="F261" s="12">
        <v>0.12</v>
      </c>
      <c r="G261" s="12">
        <v>0.05</v>
      </c>
    </row>
    <row r="262" spans="2:7">
      <c r="B262" s="1"/>
      <c r="C262" s="1">
        <f>SUM(C257:C261)</f>
        <v>1</v>
      </c>
      <c r="D262" s="1">
        <f>SUM(D257:D261)</f>
        <v>1</v>
      </c>
      <c r="E262" s="12">
        <f>SUM(E257:E261)</f>
        <v>1</v>
      </c>
      <c r="F262" s="1">
        <f>SUM(F257:F261)</f>
        <v>1</v>
      </c>
      <c r="G262" s="1">
        <f>SUM(G257:G261)</f>
        <v>1</v>
      </c>
    </row>
    <row r="263" spans="2:7">
      <c r="E263" s="9"/>
    </row>
    <row r="264" spans="2:7" ht="15.5">
      <c r="B264" s="35" t="s">
        <v>190</v>
      </c>
      <c r="C264" s="35"/>
      <c r="D264" s="35"/>
      <c r="E264" s="35"/>
      <c r="F264" s="35"/>
      <c r="G264" s="35"/>
    </row>
    <row r="265" spans="2:7" ht="43.5">
      <c r="B265" s="1"/>
      <c r="C265" s="2" t="s">
        <v>72</v>
      </c>
      <c r="D265" s="2" t="s">
        <v>74</v>
      </c>
      <c r="E265" s="2" t="s">
        <v>73</v>
      </c>
      <c r="F265" s="2" t="s">
        <v>75</v>
      </c>
      <c r="G265" s="2" t="s">
        <v>76</v>
      </c>
    </row>
    <row r="266" spans="2:7">
      <c r="B266" s="13" t="s">
        <v>77</v>
      </c>
      <c r="C266" s="42">
        <v>5</v>
      </c>
      <c r="D266" s="1">
        <v>3</v>
      </c>
      <c r="E266" s="1">
        <v>2</v>
      </c>
      <c r="F266" s="1">
        <v>1</v>
      </c>
      <c r="G266" s="1">
        <v>5</v>
      </c>
    </row>
    <row r="267" spans="2:7">
      <c r="B267" s="11">
        <v>4</v>
      </c>
      <c r="C267" s="42">
        <v>3</v>
      </c>
      <c r="D267" s="1">
        <v>3</v>
      </c>
      <c r="E267" s="1">
        <v>4</v>
      </c>
      <c r="F267" s="1">
        <v>10</v>
      </c>
      <c r="G267" s="1">
        <v>3</v>
      </c>
    </row>
    <row r="268" spans="2:7">
      <c r="B268" s="11">
        <v>3</v>
      </c>
      <c r="C268" s="42">
        <v>5</v>
      </c>
      <c r="D268" s="1">
        <v>3</v>
      </c>
      <c r="E268" s="1">
        <v>3</v>
      </c>
      <c r="F268" s="1">
        <v>2</v>
      </c>
      <c r="G268" s="1">
        <v>9</v>
      </c>
    </row>
    <row r="269" spans="2:7">
      <c r="B269" s="11">
        <v>2</v>
      </c>
      <c r="C269" s="43">
        <v>1</v>
      </c>
      <c r="D269" s="1">
        <v>0</v>
      </c>
      <c r="E269" s="1">
        <v>2</v>
      </c>
      <c r="F269" s="1">
        <v>1</v>
      </c>
      <c r="G269" s="1">
        <v>0</v>
      </c>
    </row>
    <row r="270" spans="2:7">
      <c r="B270" s="13" t="s">
        <v>78</v>
      </c>
      <c r="C270" s="43">
        <v>3</v>
      </c>
      <c r="D270" s="1">
        <v>0</v>
      </c>
      <c r="E270" s="1">
        <v>3</v>
      </c>
      <c r="F270" s="1">
        <v>3</v>
      </c>
      <c r="G270" s="1">
        <v>3</v>
      </c>
    </row>
    <row r="271" spans="2:7">
      <c r="B271" s="1"/>
      <c r="C271" s="1">
        <f>SUM(C266:C270)</f>
        <v>17</v>
      </c>
      <c r="D271" s="1">
        <f>SUM(D266:D270)</f>
        <v>9</v>
      </c>
      <c r="E271" s="1">
        <f>SUM(E266:E270)</f>
        <v>14</v>
      </c>
      <c r="F271" s="1">
        <f>SUM(F266:F270)</f>
        <v>17</v>
      </c>
      <c r="G271" s="1">
        <f>SUM(G266:G270)</f>
        <v>20</v>
      </c>
    </row>
    <row r="273" spans="2:7" ht="15.5">
      <c r="B273" s="35" t="s">
        <v>190</v>
      </c>
      <c r="C273" s="35"/>
      <c r="D273" s="35"/>
      <c r="E273" s="35"/>
      <c r="F273" s="35"/>
      <c r="G273" s="35"/>
    </row>
    <row r="274" spans="2:7" ht="43.5">
      <c r="B274" s="1"/>
      <c r="C274" s="2" t="s">
        <v>72</v>
      </c>
      <c r="D274" s="2" t="s">
        <v>74</v>
      </c>
      <c r="E274" s="2" t="s">
        <v>73</v>
      </c>
      <c r="F274" s="2" t="s">
        <v>75</v>
      </c>
      <c r="G274" s="2" t="s">
        <v>76</v>
      </c>
    </row>
    <row r="275" spans="2:7">
      <c r="B275" s="13" t="s">
        <v>77</v>
      </c>
      <c r="C275" s="12">
        <v>0.28999999999999998</v>
      </c>
      <c r="D275" s="12">
        <v>0.33</v>
      </c>
      <c r="E275" s="12">
        <v>0.14000000000000001</v>
      </c>
      <c r="F275" s="12">
        <v>0.06</v>
      </c>
      <c r="G275" s="12">
        <v>0.25</v>
      </c>
    </row>
    <row r="276" spans="2:7">
      <c r="B276" s="11">
        <v>4</v>
      </c>
      <c r="C276" s="12">
        <v>0.18</v>
      </c>
      <c r="D276" s="12">
        <v>0.33</v>
      </c>
      <c r="E276" s="12">
        <v>0.28999999999999998</v>
      </c>
      <c r="F276" s="12">
        <v>0.59</v>
      </c>
      <c r="G276" s="12">
        <v>0.15</v>
      </c>
    </row>
    <row r="277" spans="2:7">
      <c r="B277" s="11">
        <v>3</v>
      </c>
      <c r="C277" s="12">
        <v>0.28999999999999998</v>
      </c>
      <c r="D277" s="12">
        <v>0.33</v>
      </c>
      <c r="E277" s="15">
        <v>0.215</v>
      </c>
      <c r="F277" s="12">
        <v>0.12</v>
      </c>
      <c r="G277" s="12">
        <v>0.45</v>
      </c>
    </row>
    <row r="278" spans="2:7">
      <c r="B278" s="11">
        <v>2</v>
      </c>
      <c r="C278" s="49">
        <v>0.06</v>
      </c>
      <c r="D278" s="1">
        <v>0</v>
      </c>
      <c r="E278" s="12">
        <v>0.14000000000000001</v>
      </c>
      <c r="F278" s="12">
        <v>0.06</v>
      </c>
      <c r="G278" s="1">
        <v>0</v>
      </c>
    </row>
    <row r="279" spans="2:7">
      <c r="B279" s="13" t="s">
        <v>78</v>
      </c>
      <c r="C279" s="49">
        <v>0.18</v>
      </c>
      <c r="D279" s="1">
        <v>0</v>
      </c>
      <c r="E279" s="15">
        <v>0.215</v>
      </c>
      <c r="F279" s="12">
        <v>0.17</v>
      </c>
      <c r="G279" s="12">
        <v>0.15</v>
      </c>
    </row>
    <row r="280" spans="2:7">
      <c r="B280" s="1"/>
      <c r="C280" s="1">
        <f>SUM(C275:C279)</f>
        <v>1</v>
      </c>
      <c r="D280" s="1">
        <f>SUM(D275:D279)</f>
        <v>0.99</v>
      </c>
      <c r="E280" s="1">
        <f>SUM(E275:E279)</f>
        <v>1</v>
      </c>
      <c r="F280" s="1">
        <f>SUM(F275:F279)</f>
        <v>0.99999999999999989</v>
      </c>
      <c r="G280" s="1">
        <f>SUM(G275:G279)</f>
        <v>1</v>
      </c>
    </row>
    <row r="284" spans="2:7" ht="15.5">
      <c r="B284" s="35" t="s">
        <v>191</v>
      </c>
      <c r="C284" s="35"/>
      <c r="D284" s="35"/>
      <c r="E284" s="35"/>
      <c r="F284" s="35"/>
      <c r="G284" s="35"/>
    </row>
    <row r="285" spans="2:7" ht="43.5">
      <c r="B285" s="1"/>
      <c r="C285" s="2" t="s">
        <v>72</v>
      </c>
      <c r="D285" s="2" t="s">
        <v>74</v>
      </c>
      <c r="E285" s="2" t="s">
        <v>73</v>
      </c>
      <c r="F285" s="2" t="s">
        <v>75</v>
      </c>
      <c r="G285" s="2" t="s">
        <v>76</v>
      </c>
    </row>
    <row r="286" spans="2:7">
      <c r="B286" s="13" t="s">
        <v>77</v>
      </c>
      <c r="C286" s="42">
        <v>5</v>
      </c>
      <c r="D286" s="1">
        <v>3</v>
      </c>
      <c r="E286" s="1">
        <v>4</v>
      </c>
      <c r="F286" s="1">
        <v>2</v>
      </c>
      <c r="G286" s="1">
        <v>4</v>
      </c>
    </row>
    <row r="287" spans="2:7">
      <c r="B287" s="11">
        <v>4</v>
      </c>
      <c r="C287" s="42">
        <v>5</v>
      </c>
      <c r="D287" s="1">
        <v>5</v>
      </c>
      <c r="E287" s="1">
        <v>6</v>
      </c>
      <c r="F287" s="1">
        <v>8</v>
      </c>
      <c r="G287" s="1">
        <v>3</v>
      </c>
    </row>
    <row r="288" spans="2:7">
      <c r="B288" s="11">
        <v>3</v>
      </c>
      <c r="C288" s="42">
        <v>4</v>
      </c>
      <c r="D288" s="1">
        <v>0</v>
      </c>
      <c r="E288" s="1">
        <v>0</v>
      </c>
      <c r="F288" s="1">
        <v>4</v>
      </c>
      <c r="G288" s="1">
        <v>11</v>
      </c>
    </row>
    <row r="289" spans="2:7">
      <c r="B289" s="11">
        <v>2</v>
      </c>
      <c r="C289" s="43">
        <v>1</v>
      </c>
      <c r="D289" s="1">
        <v>1</v>
      </c>
      <c r="E289" s="1">
        <v>3</v>
      </c>
      <c r="F289" s="1">
        <v>0</v>
      </c>
      <c r="G289" s="1">
        <v>1</v>
      </c>
    </row>
    <row r="290" spans="2:7">
      <c r="B290" s="13" t="s">
        <v>78</v>
      </c>
      <c r="C290" s="43">
        <v>2</v>
      </c>
      <c r="D290" s="1">
        <v>0</v>
      </c>
      <c r="E290" s="1">
        <v>1</v>
      </c>
      <c r="F290" s="1">
        <v>3</v>
      </c>
      <c r="G290" s="1">
        <v>1</v>
      </c>
    </row>
    <row r="291" spans="2:7">
      <c r="B291" s="1"/>
      <c r="C291" s="1">
        <f>SUM(C286:C290)</f>
        <v>17</v>
      </c>
      <c r="D291" s="1">
        <f>SUM(D286:D290)</f>
        <v>9</v>
      </c>
      <c r="E291" s="1">
        <f>SUM(E286:E290)</f>
        <v>14</v>
      </c>
      <c r="F291" s="1">
        <f>SUM(F286:F290)</f>
        <v>17</v>
      </c>
      <c r="G291" s="1">
        <f>SUM(G286:G290)</f>
        <v>20</v>
      </c>
    </row>
    <row r="294" spans="2:7" ht="15.5">
      <c r="B294" s="35" t="s">
        <v>191</v>
      </c>
      <c r="C294" s="35"/>
      <c r="D294" s="35"/>
      <c r="E294" s="35"/>
      <c r="F294" s="35"/>
      <c r="G294" s="35"/>
    </row>
    <row r="295" spans="2:7" ht="43.5">
      <c r="B295" s="1"/>
      <c r="C295" s="2" t="s">
        <v>72</v>
      </c>
      <c r="D295" s="2" t="s">
        <v>74</v>
      </c>
      <c r="E295" s="2" t="s">
        <v>73</v>
      </c>
      <c r="F295" s="2" t="s">
        <v>75</v>
      </c>
      <c r="G295" s="2" t="s">
        <v>76</v>
      </c>
    </row>
    <row r="296" spans="2:7">
      <c r="B296" s="13" t="s">
        <v>77</v>
      </c>
      <c r="C296" s="12">
        <v>0.28999999999999998</v>
      </c>
      <c r="D296" s="12">
        <v>0.33</v>
      </c>
      <c r="E296" s="12">
        <v>0.28999999999999998</v>
      </c>
      <c r="F296" s="12">
        <v>0.12</v>
      </c>
      <c r="G296" s="12">
        <v>0.2</v>
      </c>
    </row>
    <row r="297" spans="2:7">
      <c r="B297" s="11">
        <v>4</v>
      </c>
      <c r="C297" s="12">
        <v>0.28999999999999998</v>
      </c>
      <c r="D297" s="12">
        <v>0.56000000000000005</v>
      </c>
      <c r="E297" s="12">
        <v>0.43</v>
      </c>
      <c r="F297" s="12">
        <v>0.47</v>
      </c>
      <c r="G297" s="12">
        <v>0.15</v>
      </c>
    </row>
    <row r="298" spans="2:7">
      <c r="B298" s="11">
        <v>3</v>
      </c>
      <c r="C298" s="12">
        <v>0.24</v>
      </c>
      <c r="D298" s="1">
        <v>0</v>
      </c>
      <c r="E298" s="1">
        <v>0</v>
      </c>
      <c r="F298" s="12">
        <v>0.23</v>
      </c>
      <c r="G298" s="12">
        <v>0.55000000000000004</v>
      </c>
    </row>
    <row r="299" spans="2:7">
      <c r="B299" s="11">
        <v>2</v>
      </c>
      <c r="C299" s="49">
        <v>0.06</v>
      </c>
      <c r="D299" s="12">
        <v>0.11</v>
      </c>
      <c r="E299" s="12">
        <v>0.21</v>
      </c>
      <c r="F299" s="1">
        <v>0</v>
      </c>
      <c r="G299" s="12">
        <v>0.05</v>
      </c>
    </row>
    <row r="300" spans="2:7">
      <c r="B300" s="13" t="s">
        <v>78</v>
      </c>
      <c r="C300" s="49">
        <v>0.12</v>
      </c>
      <c r="D300" s="1">
        <v>0</v>
      </c>
      <c r="E300" s="12">
        <v>7.0000000000000007E-2</v>
      </c>
      <c r="F300" s="12">
        <v>0.18</v>
      </c>
      <c r="G300" s="12">
        <v>0.05</v>
      </c>
    </row>
    <row r="301" spans="2:7">
      <c r="B301" s="1"/>
      <c r="C301" s="1">
        <f>SUM(C296:C300)</f>
        <v>0.99999999999999989</v>
      </c>
      <c r="D301" s="1">
        <f>SUM(D296:D300)</f>
        <v>1.0000000000000002</v>
      </c>
      <c r="E301" s="1">
        <f>SUM(E296:E300)</f>
        <v>1</v>
      </c>
      <c r="F301" s="1">
        <f>SUM(F296:F300)</f>
        <v>1</v>
      </c>
      <c r="G301" s="1">
        <f>SUM(G296:G300)</f>
        <v>1</v>
      </c>
    </row>
    <row r="304" spans="2:7" ht="15.5">
      <c r="B304" s="35" t="s">
        <v>192</v>
      </c>
      <c r="C304" s="35"/>
      <c r="D304" s="35"/>
      <c r="E304" s="35"/>
      <c r="F304" s="35"/>
      <c r="G304" s="35"/>
    </row>
    <row r="305" spans="2:7" ht="43.5">
      <c r="B305" s="1"/>
      <c r="C305" s="2" t="s">
        <v>72</v>
      </c>
      <c r="D305" s="2" t="s">
        <v>74</v>
      </c>
      <c r="E305" s="2" t="s">
        <v>73</v>
      </c>
      <c r="F305" s="2" t="s">
        <v>75</v>
      </c>
      <c r="G305" s="2" t="s">
        <v>76</v>
      </c>
    </row>
    <row r="306" spans="2:7">
      <c r="B306" s="13" t="s">
        <v>77</v>
      </c>
      <c r="C306" s="42">
        <v>2</v>
      </c>
      <c r="D306" s="1">
        <v>2</v>
      </c>
      <c r="E306" s="1">
        <v>3</v>
      </c>
      <c r="F306" s="1">
        <v>4</v>
      </c>
      <c r="G306" s="1">
        <v>4</v>
      </c>
    </row>
    <row r="307" spans="2:7">
      <c r="B307" s="11">
        <v>4</v>
      </c>
      <c r="C307" s="42">
        <v>10</v>
      </c>
      <c r="D307" s="1">
        <v>6</v>
      </c>
      <c r="E307" s="1">
        <v>6</v>
      </c>
      <c r="F307" s="1">
        <v>6</v>
      </c>
      <c r="G307" s="1">
        <v>7</v>
      </c>
    </row>
    <row r="308" spans="2:7">
      <c r="B308" s="11">
        <v>3</v>
      </c>
      <c r="C308" s="42">
        <v>3</v>
      </c>
      <c r="D308" s="1">
        <v>1</v>
      </c>
      <c r="E308" s="1">
        <v>2</v>
      </c>
      <c r="F308" s="1">
        <v>4</v>
      </c>
      <c r="G308" s="1">
        <v>5</v>
      </c>
    </row>
    <row r="309" spans="2:7">
      <c r="B309" s="11">
        <v>2</v>
      </c>
      <c r="C309" s="43">
        <v>1</v>
      </c>
      <c r="D309" s="1">
        <v>0</v>
      </c>
      <c r="E309" s="1">
        <v>3</v>
      </c>
      <c r="F309" s="1">
        <v>1</v>
      </c>
      <c r="G309" s="1">
        <v>1</v>
      </c>
    </row>
    <row r="310" spans="2:7">
      <c r="B310" s="13" t="s">
        <v>78</v>
      </c>
      <c r="C310" s="43">
        <v>1</v>
      </c>
      <c r="D310" s="1">
        <v>0</v>
      </c>
      <c r="E310" s="1">
        <v>0</v>
      </c>
      <c r="F310" s="1">
        <v>2</v>
      </c>
      <c r="G310" s="1">
        <v>3</v>
      </c>
    </row>
    <row r="311" spans="2:7">
      <c r="B311" s="1"/>
      <c r="C311" s="1">
        <f>SUM(C306:C310)</f>
        <v>17</v>
      </c>
      <c r="D311" s="1">
        <f>SUM(D306:D310)</f>
        <v>9</v>
      </c>
      <c r="E311" s="1">
        <f>SUM(E306:E310)</f>
        <v>14</v>
      </c>
      <c r="F311" s="1">
        <f>SUM(F306:F310)</f>
        <v>17</v>
      </c>
      <c r="G311" s="1">
        <f>SUM(G306:G310)</f>
        <v>20</v>
      </c>
    </row>
    <row r="314" spans="2:7" ht="15.5">
      <c r="B314" s="35" t="s">
        <v>192</v>
      </c>
      <c r="C314" s="35"/>
      <c r="D314" s="35"/>
      <c r="E314" s="35"/>
      <c r="F314" s="35"/>
      <c r="G314" s="35"/>
    </row>
    <row r="315" spans="2:7" ht="43.5">
      <c r="B315" s="1"/>
      <c r="C315" s="2" t="s">
        <v>72</v>
      </c>
      <c r="D315" s="2" t="s">
        <v>74</v>
      </c>
      <c r="E315" s="2" t="s">
        <v>73</v>
      </c>
      <c r="F315" s="2" t="s">
        <v>75</v>
      </c>
      <c r="G315" s="2" t="s">
        <v>76</v>
      </c>
    </row>
    <row r="316" spans="2:7">
      <c r="B316" s="13" t="s">
        <v>77</v>
      </c>
      <c r="C316" s="50">
        <v>0.12</v>
      </c>
      <c r="D316" s="50">
        <v>0.22</v>
      </c>
      <c r="E316" s="51">
        <v>0.215</v>
      </c>
      <c r="F316" s="15">
        <v>0.23499999999999999</v>
      </c>
      <c r="G316" s="50">
        <f>G306/20</f>
        <v>0.2</v>
      </c>
    </row>
    <row r="317" spans="2:7">
      <c r="B317" s="11">
        <v>4</v>
      </c>
      <c r="C317" s="50">
        <v>0.59</v>
      </c>
      <c r="D317" s="50">
        <v>0.67</v>
      </c>
      <c r="E317" s="50">
        <v>0.43</v>
      </c>
      <c r="F317" s="50">
        <v>0.35</v>
      </c>
      <c r="G317" s="50">
        <f t="shared" ref="G317:G320" si="1">G307/20</f>
        <v>0.35</v>
      </c>
    </row>
    <row r="318" spans="2:7">
      <c r="B318" s="11">
        <v>3</v>
      </c>
      <c r="C318" s="50">
        <v>0.17</v>
      </c>
      <c r="D318" s="50">
        <v>0.11</v>
      </c>
      <c r="E318" s="50">
        <v>0.14000000000000001</v>
      </c>
      <c r="F318" s="15">
        <v>0.23499999999999999</v>
      </c>
      <c r="G318" s="50">
        <f t="shared" si="1"/>
        <v>0.25</v>
      </c>
    </row>
    <row r="319" spans="2:7">
      <c r="B319" s="11">
        <v>2</v>
      </c>
      <c r="C319" s="50">
        <v>0.06</v>
      </c>
      <c r="D319" s="50">
        <f t="shared" ref="D319:D320" si="2">D309/9</f>
        <v>0</v>
      </c>
      <c r="E319" s="51">
        <v>0.215</v>
      </c>
      <c r="F319" s="50">
        <v>0.06</v>
      </c>
      <c r="G319" s="50">
        <f t="shared" si="1"/>
        <v>0.05</v>
      </c>
    </row>
    <row r="320" spans="2:7">
      <c r="B320" s="13" t="s">
        <v>78</v>
      </c>
      <c r="C320" s="50">
        <v>0.06</v>
      </c>
      <c r="D320" s="50">
        <f t="shared" si="2"/>
        <v>0</v>
      </c>
      <c r="E320" s="50">
        <f t="shared" ref="E320" si="3">E310/14</f>
        <v>0</v>
      </c>
      <c r="F320" s="50">
        <v>0.12</v>
      </c>
      <c r="G320" s="50">
        <f t="shared" si="1"/>
        <v>0.15</v>
      </c>
    </row>
    <row r="321" spans="2:7">
      <c r="B321" s="1"/>
      <c r="C321" s="12">
        <f>SUM(C316:C320)</f>
        <v>1</v>
      </c>
      <c r="D321" s="1">
        <f>SUM(D316:D320)</f>
        <v>1</v>
      </c>
      <c r="E321" s="15">
        <f>SUM(E316:E320)</f>
        <v>1</v>
      </c>
      <c r="F321" s="1">
        <f>SUM(F316:F320)</f>
        <v>0.99999999999999989</v>
      </c>
      <c r="G321" s="1">
        <f>SUM(G316:G320)</f>
        <v>1</v>
      </c>
    </row>
    <row r="322" spans="2:7">
      <c r="B322" s="52"/>
      <c r="C322" s="53"/>
      <c r="D322" s="52"/>
      <c r="E322" s="54"/>
      <c r="F322" s="52"/>
      <c r="G322" s="52"/>
    </row>
    <row r="323" spans="2:7" ht="15.5">
      <c r="B323" s="55" t="s">
        <v>193</v>
      </c>
      <c r="C323" s="55"/>
      <c r="D323" s="55"/>
      <c r="E323" s="55"/>
      <c r="F323" s="55"/>
      <c r="G323" s="55"/>
    </row>
    <row r="324" spans="2:7" ht="43.5">
      <c r="B324" s="2"/>
      <c r="C324" s="2" t="s">
        <v>72</v>
      </c>
      <c r="D324" s="2" t="s">
        <v>74</v>
      </c>
      <c r="E324" s="2" t="s">
        <v>73</v>
      </c>
      <c r="F324" s="2" t="s">
        <v>75</v>
      </c>
      <c r="G324" s="2" t="s">
        <v>76</v>
      </c>
    </row>
    <row r="325" spans="2:7">
      <c r="B325" s="13" t="s">
        <v>77</v>
      </c>
      <c r="C325" s="42">
        <v>7</v>
      </c>
      <c r="D325" s="1">
        <v>4</v>
      </c>
      <c r="E325" s="1">
        <v>4</v>
      </c>
      <c r="F325" s="1">
        <v>4</v>
      </c>
      <c r="G325" s="1">
        <v>4</v>
      </c>
    </row>
    <row r="326" spans="2:7">
      <c r="B326" s="11">
        <v>4</v>
      </c>
      <c r="C326" s="42">
        <v>7</v>
      </c>
      <c r="D326" s="1">
        <v>4</v>
      </c>
      <c r="E326" s="1">
        <v>6</v>
      </c>
      <c r="F326" s="1">
        <v>7</v>
      </c>
      <c r="G326" s="1">
        <v>9</v>
      </c>
    </row>
    <row r="327" spans="2:7">
      <c r="B327" s="11">
        <v>3</v>
      </c>
      <c r="C327" s="42">
        <v>1</v>
      </c>
      <c r="D327" s="1">
        <v>0</v>
      </c>
      <c r="E327" s="1">
        <v>2</v>
      </c>
      <c r="F327" s="1">
        <v>3</v>
      </c>
      <c r="G327" s="1">
        <v>3</v>
      </c>
    </row>
    <row r="328" spans="2:7">
      <c r="B328" s="11">
        <v>2</v>
      </c>
      <c r="C328" s="43">
        <v>0</v>
      </c>
      <c r="D328" s="1">
        <v>0</v>
      </c>
      <c r="E328" s="1">
        <v>1</v>
      </c>
      <c r="F328" s="1">
        <v>1</v>
      </c>
      <c r="G328" s="1">
        <v>2</v>
      </c>
    </row>
    <row r="329" spans="2:7">
      <c r="B329" s="13" t="s">
        <v>78</v>
      </c>
      <c r="C329" s="43">
        <v>2</v>
      </c>
      <c r="D329" s="1">
        <v>1</v>
      </c>
      <c r="E329" s="1">
        <v>1</v>
      </c>
      <c r="F329" s="1">
        <v>2</v>
      </c>
      <c r="G329" s="1">
        <v>2</v>
      </c>
    </row>
    <row r="330" spans="2:7">
      <c r="B330" s="1"/>
      <c r="C330" s="1">
        <f>SUM(C325:C329)</f>
        <v>17</v>
      </c>
      <c r="D330" s="1">
        <f>SUM(D325:D329)</f>
        <v>9</v>
      </c>
      <c r="E330" s="1">
        <f>SUM(E325:E329)</f>
        <v>14</v>
      </c>
      <c r="F330" s="1">
        <f>SUM(F325:F329)</f>
        <v>17</v>
      </c>
      <c r="G330" s="1">
        <f>SUM(G325:G329)</f>
        <v>20</v>
      </c>
    </row>
    <row r="332" spans="2:7" ht="17.5" customHeight="1">
      <c r="B332" s="55" t="s">
        <v>193</v>
      </c>
      <c r="C332" s="55"/>
      <c r="D332" s="55"/>
      <c r="E332" s="55"/>
      <c r="F332" s="55"/>
      <c r="G332" s="55"/>
    </row>
    <row r="333" spans="2:7" ht="43.5">
      <c r="B333" s="2"/>
      <c r="C333" s="2" t="s">
        <v>72</v>
      </c>
      <c r="D333" s="2" t="s">
        <v>74</v>
      </c>
      <c r="E333" s="2" t="s">
        <v>73</v>
      </c>
      <c r="F333" s="2" t="s">
        <v>75</v>
      </c>
      <c r="G333" s="2" t="s">
        <v>76</v>
      </c>
    </row>
    <row r="334" spans="2:7">
      <c r="B334" s="13" t="s">
        <v>77</v>
      </c>
      <c r="C334" s="50">
        <f>C325/17</f>
        <v>0.41176470588235292</v>
      </c>
      <c r="D334" s="51">
        <v>0.44500000000000001</v>
      </c>
      <c r="E334" s="50">
        <f>E325/14</f>
        <v>0.2857142857142857</v>
      </c>
      <c r="F334" s="50">
        <v>0.23</v>
      </c>
      <c r="G334" s="50">
        <f>G325/20</f>
        <v>0.2</v>
      </c>
    </row>
    <row r="335" spans="2:7">
      <c r="B335" s="11">
        <v>4</v>
      </c>
      <c r="C335" s="50">
        <f t="shared" ref="C335:C338" si="4">C326/17</f>
        <v>0.41176470588235292</v>
      </c>
      <c r="D335" s="51">
        <v>0.44500000000000001</v>
      </c>
      <c r="E335" s="50">
        <f t="shared" ref="E335:E338" si="5">E326/14</f>
        <v>0.42857142857142855</v>
      </c>
      <c r="F335" s="50">
        <v>0.41</v>
      </c>
      <c r="G335" s="50">
        <f t="shared" ref="G335:G338" si="6">G326/20</f>
        <v>0.45</v>
      </c>
    </row>
    <row r="336" spans="2:7">
      <c r="B336" s="11">
        <v>3</v>
      </c>
      <c r="C336" s="50">
        <f t="shared" si="4"/>
        <v>5.8823529411764705E-2</v>
      </c>
      <c r="D336" s="50">
        <f t="shared" ref="D336:D337" si="7">D327/9</f>
        <v>0</v>
      </c>
      <c r="E336" s="50">
        <f t="shared" si="5"/>
        <v>0.14285714285714285</v>
      </c>
      <c r="F336" s="50">
        <v>0.18</v>
      </c>
      <c r="G336" s="50">
        <f t="shared" si="6"/>
        <v>0.15</v>
      </c>
    </row>
    <row r="337" spans="2:7">
      <c r="B337" s="11">
        <v>2</v>
      </c>
      <c r="C337" s="50">
        <f t="shared" si="4"/>
        <v>0</v>
      </c>
      <c r="D337" s="50">
        <f t="shared" si="7"/>
        <v>0</v>
      </c>
      <c r="E337" s="50">
        <f t="shared" si="5"/>
        <v>7.1428571428571425E-2</v>
      </c>
      <c r="F337" s="50">
        <v>0.06</v>
      </c>
      <c r="G337" s="50">
        <f t="shared" si="6"/>
        <v>0.1</v>
      </c>
    </row>
    <row r="338" spans="2:7">
      <c r="B338" s="13" t="s">
        <v>78</v>
      </c>
      <c r="C338" s="50">
        <f t="shared" si="4"/>
        <v>0.11764705882352941</v>
      </c>
      <c r="D338" s="50">
        <v>0.11</v>
      </c>
      <c r="E338" s="50">
        <f t="shared" si="5"/>
        <v>7.1428571428571425E-2</v>
      </c>
      <c r="F338" s="50">
        <v>0.12</v>
      </c>
      <c r="G338" s="50">
        <f t="shared" si="6"/>
        <v>0.1</v>
      </c>
    </row>
    <row r="339" spans="2:7">
      <c r="B339" s="1"/>
      <c r="C339" s="1">
        <f>SUM(C334:C338)</f>
        <v>1</v>
      </c>
      <c r="D339" s="1">
        <f>SUM(D334:D338)</f>
        <v>1</v>
      </c>
      <c r="E339" s="1">
        <f>SUM(E334:E338)</f>
        <v>0.99999999999999978</v>
      </c>
      <c r="F339" s="1">
        <f>SUM(F334:F338)</f>
        <v>1</v>
      </c>
      <c r="G339" s="1">
        <f>SUM(G334:G338)</f>
        <v>1</v>
      </c>
    </row>
    <row r="342" spans="2:7" ht="15.5">
      <c r="B342" s="31" t="s">
        <v>194</v>
      </c>
      <c r="C342" s="31"/>
      <c r="D342" s="31"/>
      <c r="E342" s="31"/>
      <c r="F342" s="31"/>
      <c r="G342" s="31"/>
    </row>
    <row r="343" spans="2:7" ht="43.5">
      <c r="B343" s="2"/>
      <c r="C343" s="2" t="s">
        <v>72</v>
      </c>
      <c r="D343" s="2" t="s">
        <v>74</v>
      </c>
      <c r="E343" s="2" t="s">
        <v>73</v>
      </c>
      <c r="F343" s="2" t="s">
        <v>75</v>
      </c>
      <c r="G343" s="2" t="s">
        <v>76</v>
      </c>
    </row>
    <row r="344" spans="2:7">
      <c r="B344" s="13" t="s">
        <v>77</v>
      </c>
      <c r="C344" s="42">
        <v>4</v>
      </c>
      <c r="D344" s="1">
        <v>2</v>
      </c>
      <c r="E344" s="1">
        <v>1</v>
      </c>
      <c r="F344" s="1">
        <v>3</v>
      </c>
      <c r="G344" s="1">
        <v>3</v>
      </c>
    </row>
    <row r="345" spans="2:7">
      <c r="B345" s="11">
        <v>4</v>
      </c>
      <c r="C345" s="42">
        <v>2</v>
      </c>
      <c r="D345" s="1">
        <v>3</v>
      </c>
      <c r="E345" s="1">
        <v>4</v>
      </c>
      <c r="F345" s="1">
        <v>4</v>
      </c>
      <c r="G345" s="1">
        <v>5</v>
      </c>
    </row>
    <row r="346" spans="2:7">
      <c r="B346" s="11">
        <v>3</v>
      </c>
      <c r="C346" s="42">
        <v>6</v>
      </c>
      <c r="D346" s="1">
        <v>3</v>
      </c>
      <c r="E346" s="1">
        <v>2</v>
      </c>
      <c r="F346" s="1">
        <v>3</v>
      </c>
      <c r="G346" s="1">
        <v>6</v>
      </c>
    </row>
    <row r="347" spans="2:7">
      <c r="B347" s="11">
        <v>2</v>
      </c>
      <c r="C347" s="43">
        <v>2</v>
      </c>
      <c r="D347" s="1">
        <v>1</v>
      </c>
      <c r="E347" s="1">
        <v>4</v>
      </c>
      <c r="F347" s="1">
        <v>3</v>
      </c>
      <c r="G347" s="1">
        <v>2</v>
      </c>
    </row>
    <row r="348" spans="2:7">
      <c r="B348" s="13" t="s">
        <v>78</v>
      </c>
      <c r="C348" s="43">
        <v>3</v>
      </c>
      <c r="D348" s="1">
        <v>0</v>
      </c>
      <c r="E348" s="1">
        <v>3</v>
      </c>
      <c r="F348" s="1">
        <v>4</v>
      </c>
      <c r="G348" s="1">
        <v>4</v>
      </c>
    </row>
    <row r="349" spans="2:7">
      <c r="B349" s="1"/>
      <c r="C349" s="1">
        <f>SUM(C344:C348)</f>
        <v>17</v>
      </c>
      <c r="D349" s="1">
        <f>SUM(D344:D348)</f>
        <v>9</v>
      </c>
      <c r="E349" s="1">
        <f>SUM(E344:E348)</f>
        <v>14</v>
      </c>
      <c r="F349" s="1">
        <f>SUM(F344:F348)</f>
        <v>17</v>
      </c>
      <c r="G349" s="1">
        <f>SUM(G344:G348)</f>
        <v>20</v>
      </c>
    </row>
    <row r="351" spans="2:7" ht="15.5">
      <c r="B351" s="31" t="s">
        <v>194</v>
      </c>
      <c r="C351" s="31"/>
      <c r="D351" s="31"/>
      <c r="E351" s="31"/>
      <c r="F351" s="31"/>
      <c r="G351" s="31"/>
    </row>
    <row r="352" spans="2:7" ht="43.5">
      <c r="B352" s="2"/>
      <c r="C352" s="2" t="s">
        <v>72</v>
      </c>
      <c r="D352" s="2" t="s">
        <v>74</v>
      </c>
      <c r="E352" s="2" t="s">
        <v>73</v>
      </c>
      <c r="F352" s="2" t="s">
        <v>75</v>
      </c>
      <c r="G352" s="2" t="s">
        <v>76</v>
      </c>
    </row>
    <row r="353" spans="2:11">
      <c r="B353" s="13" t="s">
        <v>77</v>
      </c>
      <c r="C353" s="50">
        <v>0.23</v>
      </c>
      <c r="D353" s="50">
        <v>0.22</v>
      </c>
      <c r="E353" s="50">
        <f>E344/14</f>
        <v>7.1428571428571425E-2</v>
      </c>
      <c r="F353" s="50">
        <v>0.18</v>
      </c>
      <c r="G353" s="50">
        <f>G344/20</f>
        <v>0.15</v>
      </c>
      <c r="K353" s="16"/>
    </row>
    <row r="354" spans="2:11">
      <c r="B354" s="11">
        <v>4</v>
      </c>
      <c r="C354" s="50">
        <v>0.12</v>
      </c>
      <c r="D354" s="51">
        <v>0.33500000000000002</v>
      </c>
      <c r="E354" s="50">
        <f t="shared" ref="E354:E357" si="8">E345/14</f>
        <v>0.2857142857142857</v>
      </c>
      <c r="F354" s="50">
        <v>0.23</v>
      </c>
      <c r="G354" s="50">
        <f t="shared" ref="G354:G357" si="9">G345/20</f>
        <v>0.25</v>
      </c>
    </row>
    <row r="355" spans="2:11">
      <c r="B355" s="11">
        <v>3</v>
      </c>
      <c r="C355" s="50">
        <v>0.35</v>
      </c>
      <c r="D355" s="51">
        <v>0.33500000000000002</v>
      </c>
      <c r="E355" s="50">
        <f t="shared" si="8"/>
        <v>0.14285714285714285</v>
      </c>
      <c r="F355" s="50">
        <v>0.18</v>
      </c>
      <c r="G355" s="50">
        <f t="shared" si="9"/>
        <v>0.3</v>
      </c>
    </row>
    <row r="356" spans="2:11">
      <c r="B356" s="11">
        <v>2</v>
      </c>
      <c r="C356" s="50">
        <v>0.12</v>
      </c>
      <c r="D356" s="50">
        <v>0.11</v>
      </c>
      <c r="E356" s="50">
        <f t="shared" si="8"/>
        <v>0.2857142857142857</v>
      </c>
      <c r="F356" s="50">
        <v>0.18</v>
      </c>
      <c r="G356" s="50">
        <f t="shared" si="9"/>
        <v>0.1</v>
      </c>
    </row>
    <row r="357" spans="2:11">
      <c r="B357" s="13" t="s">
        <v>78</v>
      </c>
      <c r="C357" s="50">
        <v>0.18</v>
      </c>
      <c r="D357" s="50">
        <f t="shared" ref="D357" si="10">D348/9</f>
        <v>0</v>
      </c>
      <c r="E357" s="50">
        <f t="shared" si="8"/>
        <v>0.21428571428571427</v>
      </c>
      <c r="F357" s="50">
        <v>0.23</v>
      </c>
      <c r="G357" s="50">
        <f t="shared" si="9"/>
        <v>0.2</v>
      </c>
    </row>
    <row r="358" spans="2:11">
      <c r="B358" s="1"/>
      <c r="C358" s="1">
        <f>SUM(C353:C357)</f>
        <v>1</v>
      </c>
      <c r="D358" s="1">
        <f>SUM(D353:D357)</f>
        <v>1.0000000000000002</v>
      </c>
      <c r="E358" s="1">
        <f>SUM(E353:E357)</f>
        <v>0.99999999999999989</v>
      </c>
      <c r="F358" s="1">
        <f>SUM(F353:F357)</f>
        <v>1</v>
      </c>
      <c r="G358" s="1">
        <f>SUM(G353:G357)</f>
        <v>1</v>
      </c>
    </row>
    <row r="360" spans="2:11" ht="21" customHeight="1">
      <c r="B360" s="30" t="s">
        <v>195</v>
      </c>
      <c r="C360" s="30"/>
      <c r="D360" s="30"/>
      <c r="E360" s="30"/>
      <c r="F360" s="30"/>
      <c r="G360" s="30"/>
    </row>
    <row r="361" spans="2:11" ht="43.5">
      <c r="B361" s="2"/>
      <c r="C361" s="2" t="s">
        <v>72</v>
      </c>
      <c r="D361" s="2" t="s">
        <v>74</v>
      </c>
      <c r="E361" s="2" t="s">
        <v>73</v>
      </c>
      <c r="F361" s="2" t="s">
        <v>75</v>
      </c>
      <c r="G361" s="2" t="s">
        <v>76</v>
      </c>
    </row>
    <row r="362" spans="2:11">
      <c r="B362" s="13" t="s">
        <v>77</v>
      </c>
      <c r="C362" s="42">
        <v>4</v>
      </c>
      <c r="D362" s="1">
        <v>4</v>
      </c>
      <c r="E362" s="1">
        <v>7</v>
      </c>
      <c r="F362" s="1">
        <v>6</v>
      </c>
      <c r="G362" s="1">
        <v>6</v>
      </c>
    </row>
    <row r="363" spans="2:11">
      <c r="B363" s="11">
        <v>4</v>
      </c>
      <c r="C363" s="42">
        <v>10</v>
      </c>
      <c r="D363" s="1">
        <v>4</v>
      </c>
      <c r="E363" s="1">
        <v>4</v>
      </c>
      <c r="F363" s="1">
        <v>5</v>
      </c>
      <c r="G363" s="1">
        <v>7</v>
      </c>
    </row>
    <row r="364" spans="2:11">
      <c r="B364" s="11">
        <v>3</v>
      </c>
      <c r="C364" s="42">
        <v>1</v>
      </c>
      <c r="D364" s="1">
        <v>1</v>
      </c>
      <c r="E364" s="1">
        <v>1</v>
      </c>
      <c r="F364" s="1">
        <v>4</v>
      </c>
      <c r="G364" s="1">
        <v>6</v>
      </c>
    </row>
    <row r="365" spans="2:11">
      <c r="B365" s="11">
        <v>2</v>
      </c>
      <c r="C365" s="43">
        <v>0</v>
      </c>
      <c r="D365" s="1">
        <v>0</v>
      </c>
      <c r="E365" s="1">
        <v>0</v>
      </c>
      <c r="F365" s="1">
        <v>0</v>
      </c>
      <c r="G365" s="1">
        <v>0</v>
      </c>
    </row>
    <row r="366" spans="2:11">
      <c r="B366" s="13" t="s">
        <v>78</v>
      </c>
      <c r="C366" s="43">
        <v>2</v>
      </c>
      <c r="D366" s="1">
        <v>0</v>
      </c>
      <c r="E366" s="1">
        <v>2</v>
      </c>
      <c r="F366" s="1">
        <v>2</v>
      </c>
      <c r="G366" s="1">
        <v>1</v>
      </c>
    </row>
    <row r="367" spans="2:11">
      <c r="B367" s="1"/>
      <c r="C367" s="1">
        <f>SUM(C362:C366)</f>
        <v>17</v>
      </c>
      <c r="D367" s="1">
        <f>SUM(D362:D366)</f>
        <v>9</v>
      </c>
      <c r="E367" s="1">
        <f>SUM(E362:E366)</f>
        <v>14</v>
      </c>
      <c r="F367" s="1">
        <f>SUM(F362:F366)</f>
        <v>17</v>
      </c>
      <c r="G367" s="1">
        <f>SUM(G362:G366)</f>
        <v>20</v>
      </c>
    </row>
    <row r="369" spans="2:7" ht="15.5">
      <c r="B369" s="30" t="s">
        <v>195</v>
      </c>
      <c r="C369" s="30"/>
      <c r="D369" s="30"/>
      <c r="E369" s="30"/>
      <c r="F369" s="30"/>
      <c r="G369" s="30"/>
    </row>
    <row r="370" spans="2:7" ht="43.5">
      <c r="B370" s="2"/>
      <c r="C370" s="2" t="s">
        <v>72</v>
      </c>
      <c r="D370" s="2" t="s">
        <v>74</v>
      </c>
      <c r="E370" s="2" t="s">
        <v>73</v>
      </c>
      <c r="F370" s="2" t="s">
        <v>75</v>
      </c>
      <c r="G370" s="2" t="s">
        <v>76</v>
      </c>
    </row>
    <row r="371" spans="2:7">
      <c r="B371" s="13" t="s">
        <v>77</v>
      </c>
      <c r="C371" s="50">
        <v>0.23</v>
      </c>
      <c r="D371" s="51">
        <v>0.44500000000000001</v>
      </c>
      <c r="E371" s="50">
        <f>E362/14</f>
        <v>0.5</v>
      </c>
      <c r="F371" s="50">
        <f>F362/17</f>
        <v>0.35294117647058826</v>
      </c>
      <c r="G371" s="50">
        <f>G362/20</f>
        <v>0.3</v>
      </c>
    </row>
    <row r="372" spans="2:7">
      <c r="B372" s="11">
        <v>4</v>
      </c>
      <c r="C372" s="50">
        <v>0.59</v>
      </c>
      <c r="D372" s="51">
        <v>0.44500000000000001</v>
      </c>
      <c r="E372" s="50">
        <f t="shared" ref="E372:E375" si="11">E363/14</f>
        <v>0.2857142857142857</v>
      </c>
      <c r="F372" s="50">
        <f t="shared" ref="F372:F375" si="12">F363/17</f>
        <v>0.29411764705882354</v>
      </c>
      <c r="G372" s="50">
        <f t="shared" ref="G372:G375" si="13">G363/20</f>
        <v>0.35</v>
      </c>
    </row>
    <row r="373" spans="2:7">
      <c r="B373" s="11">
        <v>3</v>
      </c>
      <c r="C373" s="50">
        <v>0.06</v>
      </c>
      <c r="D373" s="50">
        <v>0.11</v>
      </c>
      <c r="E373" s="50">
        <f t="shared" si="11"/>
        <v>7.1428571428571425E-2</v>
      </c>
      <c r="F373" s="50">
        <f t="shared" si="12"/>
        <v>0.23529411764705882</v>
      </c>
      <c r="G373" s="50">
        <f t="shared" si="13"/>
        <v>0.3</v>
      </c>
    </row>
    <row r="374" spans="2:7">
      <c r="B374" s="11">
        <v>2</v>
      </c>
      <c r="C374" s="50">
        <f t="shared" ref="C374" si="14">C365/17</f>
        <v>0</v>
      </c>
      <c r="D374" s="50">
        <f t="shared" ref="D374:D375" si="15">D365/9</f>
        <v>0</v>
      </c>
      <c r="E374" s="50">
        <f t="shared" si="11"/>
        <v>0</v>
      </c>
      <c r="F374" s="50">
        <f t="shared" si="12"/>
        <v>0</v>
      </c>
      <c r="G374" s="50">
        <f t="shared" si="13"/>
        <v>0</v>
      </c>
    </row>
    <row r="375" spans="2:7">
      <c r="B375" s="13" t="s">
        <v>78</v>
      </c>
      <c r="C375" s="50">
        <v>0.12</v>
      </c>
      <c r="D375" s="50">
        <f t="shared" si="15"/>
        <v>0</v>
      </c>
      <c r="E375" s="50">
        <f t="shared" si="11"/>
        <v>0.14285714285714285</v>
      </c>
      <c r="F375" s="50">
        <f t="shared" si="12"/>
        <v>0.11764705882352941</v>
      </c>
      <c r="G375" s="50">
        <f t="shared" si="13"/>
        <v>0.05</v>
      </c>
    </row>
    <row r="376" spans="2:7">
      <c r="B376" s="1"/>
      <c r="C376" s="1">
        <f>SUM(C371:C375)</f>
        <v>0.99999999999999989</v>
      </c>
      <c r="D376" s="1">
        <f>SUM(D371:D375)</f>
        <v>1</v>
      </c>
      <c r="E376" s="1">
        <f>SUM(E371:E375)</f>
        <v>1</v>
      </c>
      <c r="F376" s="1">
        <f>SUM(F371:F375)</f>
        <v>1</v>
      </c>
      <c r="G376" s="1">
        <f>SUM(G371:G375)</f>
        <v>1</v>
      </c>
    </row>
    <row r="378" spans="2:7" ht="31.5" customHeight="1">
      <c r="B378" s="30" t="s">
        <v>196</v>
      </c>
      <c r="C378" s="31"/>
    </row>
    <row r="379" spans="2:7">
      <c r="B379" s="11" t="s">
        <v>153</v>
      </c>
      <c r="C379" s="12">
        <v>0.14000000000000001</v>
      </c>
    </row>
    <row r="380" spans="2:7">
      <c r="B380" s="11" t="s">
        <v>154</v>
      </c>
      <c r="C380" s="12">
        <v>0.25</v>
      </c>
    </row>
    <row r="381" spans="2:7">
      <c r="B381" s="11" t="s">
        <v>155</v>
      </c>
      <c r="C381" s="12">
        <v>0.1</v>
      </c>
    </row>
    <row r="382" spans="2:7">
      <c r="B382" s="11" t="s">
        <v>156</v>
      </c>
      <c r="C382" s="12">
        <v>0.03</v>
      </c>
    </row>
    <row r="383" spans="2:7">
      <c r="B383" s="14" t="s">
        <v>157</v>
      </c>
      <c r="C383" s="12">
        <v>-0.08</v>
      </c>
    </row>
    <row r="384" spans="2:7">
      <c r="B384" s="14" t="s">
        <v>158</v>
      </c>
      <c r="C384" s="12">
        <v>-0.02</v>
      </c>
    </row>
    <row r="385" spans="2:4">
      <c r="B385" s="14" t="s">
        <v>159</v>
      </c>
      <c r="C385" s="12">
        <v>-0.03</v>
      </c>
    </row>
    <row r="386" spans="2:4">
      <c r="B386" s="14" t="s">
        <v>160</v>
      </c>
      <c r="C386" s="12">
        <v>0.04</v>
      </c>
    </row>
    <row r="397" spans="2:4" ht="15.5">
      <c r="B397" s="31" t="s">
        <v>197</v>
      </c>
      <c r="C397" s="31"/>
      <c r="D397" s="31"/>
    </row>
    <row r="398" spans="2:4">
      <c r="B398" s="1" t="s">
        <v>115</v>
      </c>
      <c r="C398" s="1">
        <v>22</v>
      </c>
      <c r="D398" s="50">
        <f>C398/77</f>
        <v>0.2857142857142857</v>
      </c>
    </row>
    <row r="399" spans="2:4">
      <c r="B399" s="1" t="s">
        <v>116</v>
      </c>
      <c r="C399" s="1">
        <v>15</v>
      </c>
      <c r="D399" s="50">
        <f t="shared" ref="D399:D402" si="16">C399/77</f>
        <v>0.19480519480519481</v>
      </c>
    </row>
    <row r="400" spans="2:4">
      <c r="B400" s="1" t="s">
        <v>117</v>
      </c>
      <c r="C400" s="1">
        <v>15</v>
      </c>
      <c r="D400" s="50">
        <f t="shared" si="16"/>
        <v>0.19480519480519481</v>
      </c>
    </row>
    <row r="401" spans="2:4">
      <c r="B401" s="1" t="s">
        <v>118</v>
      </c>
      <c r="C401" s="1">
        <v>10</v>
      </c>
      <c r="D401" s="50">
        <f t="shared" si="16"/>
        <v>0.12987012987012986</v>
      </c>
    </row>
    <row r="402" spans="2:4">
      <c r="B402" s="1" t="s">
        <v>119</v>
      </c>
      <c r="C402" s="1">
        <v>5</v>
      </c>
      <c r="D402" s="50">
        <f t="shared" si="16"/>
        <v>6.4935064935064929E-2</v>
      </c>
    </row>
    <row r="403" spans="2:4">
      <c r="B403" s="1" t="s">
        <v>91</v>
      </c>
      <c r="C403" s="1">
        <v>4</v>
      </c>
      <c r="D403" s="1"/>
    </row>
    <row r="404" spans="2:4">
      <c r="B404" s="1" t="s">
        <v>92</v>
      </c>
      <c r="C404" s="1">
        <v>4</v>
      </c>
      <c r="D404" s="1"/>
    </row>
    <row r="405" spans="2:4">
      <c r="B405" s="1" t="s">
        <v>93</v>
      </c>
      <c r="C405" s="1">
        <v>4</v>
      </c>
      <c r="D405" s="1"/>
    </row>
    <row r="406" spans="2:4">
      <c r="B406" s="1" t="s">
        <v>94</v>
      </c>
      <c r="C406" s="1">
        <v>4</v>
      </c>
      <c r="D406" s="1"/>
    </row>
    <row r="407" spans="2:4">
      <c r="B407" s="1" t="s">
        <v>95</v>
      </c>
      <c r="C407" s="1">
        <v>3</v>
      </c>
      <c r="D407" s="1"/>
    </row>
    <row r="408" spans="2:4">
      <c r="B408" s="1" t="s">
        <v>96</v>
      </c>
      <c r="C408" s="1">
        <v>3</v>
      </c>
      <c r="D408" s="1"/>
    </row>
    <row r="409" spans="2:4">
      <c r="B409" s="1" t="s">
        <v>97</v>
      </c>
      <c r="C409" s="1">
        <v>2</v>
      </c>
      <c r="D409" s="1"/>
    </row>
    <row r="414" spans="2:4" ht="15.5">
      <c r="B414" s="31" t="s">
        <v>198</v>
      </c>
      <c r="C414" s="31"/>
      <c r="D414" s="31"/>
    </row>
    <row r="415" spans="2:4">
      <c r="B415" s="1" t="s">
        <v>120</v>
      </c>
      <c r="C415" s="1">
        <v>29</v>
      </c>
      <c r="D415" s="12">
        <f>C415/77</f>
        <v>0.37662337662337664</v>
      </c>
    </row>
    <row r="416" spans="2:4">
      <c r="B416" s="1" t="s">
        <v>121</v>
      </c>
      <c r="C416" s="1">
        <v>8</v>
      </c>
      <c r="D416" s="12">
        <f t="shared" ref="D416:D422" si="17">C416/77</f>
        <v>0.1038961038961039</v>
      </c>
    </row>
    <row r="417" spans="2:4">
      <c r="B417" s="1" t="s">
        <v>162</v>
      </c>
      <c r="C417" s="1">
        <v>6</v>
      </c>
      <c r="D417" s="12">
        <f t="shared" si="17"/>
        <v>7.792207792207792E-2</v>
      </c>
    </row>
    <row r="418" spans="2:4">
      <c r="B418" s="1" t="s">
        <v>163</v>
      </c>
      <c r="C418" s="1">
        <v>6</v>
      </c>
      <c r="D418" s="12">
        <f t="shared" si="17"/>
        <v>7.792207792207792E-2</v>
      </c>
    </row>
    <row r="419" spans="2:4">
      <c r="B419" s="1" t="s">
        <v>307</v>
      </c>
      <c r="C419" s="1">
        <v>5</v>
      </c>
      <c r="D419" s="12">
        <f t="shared" si="17"/>
        <v>6.4935064935064929E-2</v>
      </c>
    </row>
    <row r="420" spans="2:4">
      <c r="B420" s="1" t="s">
        <v>150</v>
      </c>
      <c r="C420" s="1">
        <v>4</v>
      </c>
      <c r="D420" s="12">
        <f t="shared" si="17"/>
        <v>5.1948051948051951E-2</v>
      </c>
    </row>
    <row r="421" spans="2:4">
      <c r="B421" s="1" t="s">
        <v>151</v>
      </c>
      <c r="C421" s="1">
        <v>3</v>
      </c>
      <c r="D421" s="12">
        <f t="shared" si="17"/>
        <v>3.896103896103896E-2</v>
      </c>
    </row>
    <row r="422" spans="2:4">
      <c r="B422" s="1" t="s">
        <v>148</v>
      </c>
      <c r="C422" s="1">
        <v>2</v>
      </c>
      <c r="D422" s="12">
        <f t="shared" si="17"/>
        <v>2.5974025974025976E-2</v>
      </c>
    </row>
    <row r="423" spans="2:4">
      <c r="B423" s="1" t="s">
        <v>149</v>
      </c>
      <c r="C423" s="1">
        <v>5</v>
      </c>
      <c r="D423" s="12">
        <f>C423/77</f>
        <v>6.4935064935064929E-2</v>
      </c>
    </row>
    <row r="457" spans="2:2">
      <c r="B457" s="5"/>
    </row>
    <row r="477" spans="3:3">
      <c r="C477" s="9"/>
    </row>
  </sheetData>
  <mergeCells count="28">
    <mergeCell ref="B369:G369"/>
    <mergeCell ref="B378:C378"/>
    <mergeCell ref="B397:D397"/>
    <mergeCell ref="B414:D414"/>
    <mergeCell ref="B332:G332"/>
    <mergeCell ref="B323:G323"/>
    <mergeCell ref="B342:G342"/>
    <mergeCell ref="B351:G351"/>
    <mergeCell ref="B360:G360"/>
    <mergeCell ref="B273:G273"/>
    <mergeCell ref="B284:G284"/>
    <mergeCell ref="B294:G294"/>
    <mergeCell ref="B304:G304"/>
    <mergeCell ref="B314:G314"/>
    <mergeCell ref="B223:G223"/>
    <mergeCell ref="B235:G235"/>
    <mergeCell ref="B246:G246"/>
    <mergeCell ref="B255:G255"/>
    <mergeCell ref="B264:G264"/>
    <mergeCell ref="B33:C33"/>
    <mergeCell ref="B138:C138"/>
    <mergeCell ref="B1:C1"/>
    <mergeCell ref="B18:E18"/>
    <mergeCell ref="B48:D48"/>
    <mergeCell ref="B79:D79"/>
    <mergeCell ref="B117:D117"/>
    <mergeCell ref="B154:C154"/>
    <mergeCell ref="B166:G166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24"/>
  <sheetViews>
    <sheetView workbookViewId="0">
      <selection activeCell="C3" sqref="C3"/>
    </sheetView>
  </sheetViews>
  <sheetFormatPr defaultRowHeight="14.5"/>
  <cols>
    <col min="2" max="2" width="68.81640625" customWidth="1"/>
    <col min="3" max="3" width="33.7265625" customWidth="1"/>
  </cols>
  <sheetData>
    <row r="2" spans="2:3" ht="39.5" customHeight="1">
      <c r="B2" s="30" t="s">
        <v>176</v>
      </c>
      <c r="C2" s="31"/>
    </row>
    <row r="3" spans="2:3" ht="20.5" customHeight="1">
      <c r="B3" s="34" t="s">
        <v>236</v>
      </c>
      <c r="C3" s="33" t="s">
        <v>237</v>
      </c>
    </row>
    <row r="4" spans="2:3">
      <c r="B4" s="57" t="s">
        <v>199</v>
      </c>
      <c r="C4" s="58" t="s">
        <v>200</v>
      </c>
    </row>
    <row r="5" spans="2:3">
      <c r="B5" s="57" t="s">
        <v>201</v>
      </c>
      <c r="C5" s="58" t="s">
        <v>202</v>
      </c>
    </row>
    <row r="6" spans="2:3" ht="29">
      <c r="B6" s="57" t="s">
        <v>203</v>
      </c>
      <c r="C6" s="59" t="s">
        <v>222</v>
      </c>
    </row>
    <row r="7" spans="2:3" ht="43.5">
      <c r="B7" s="57" t="s">
        <v>206</v>
      </c>
      <c r="C7" s="59" t="s">
        <v>223</v>
      </c>
    </row>
    <row r="8" spans="2:3">
      <c r="B8" s="57" t="s">
        <v>204</v>
      </c>
      <c r="C8" s="58" t="s">
        <v>205</v>
      </c>
    </row>
    <row r="9" spans="2:3">
      <c r="B9" s="57" t="s">
        <v>207</v>
      </c>
      <c r="C9" s="58" t="s">
        <v>208</v>
      </c>
    </row>
    <row r="10" spans="2:3">
      <c r="B10" s="57" t="s">
        <v>209</v>
      </c>
      <c r="C10" s="58" t="s">
        <v>210</v>
      </c>
    </row>
    <row r="11" spans="2:3">
      <c r="B11" s="57" t="s">
        <v>212</v>
      </c>
      <c r="C11" s="58" t="s">
        <v>211</v>
      </c>
    </row>
    <row r="12" spans="2:3">
      <c r="B12" s="57" t="s">
        <v>213</v>
      </c>
      <c r="C12" s="58">
        <v>12</v>
      </c>
    </row>
    <row r="13" spans="2:3">
      <c r="B13" s="57" t="s">
        <v>214</v>
      </c>
      <c r="C13" s="58" t="s">
        <v>215</v>
      </c>
    </row>
    <row r="14" spans="2:3">
      <c r="B14" s="57" t="s">
        <v>216</v>
      </c>
      <c r="C14" s="58" t="s">
        <v>217</v>
      </c>
    </row>
    <row r="15" spans="2:3">
      <c r="B15" s="57" t="s">
        <v>218</v>
      </c>
      <c r="C15" s="58" t="s">
        <v>219</v>
      </c>
    </row>
    <row r="16" spans="2:3" ht="29">
      <c r="B16" s="60" t="s">
        <v>221</v>
      </c>
      <c r="C16" s="58" t="s">
        <v>220</v>
      </c>
    </row>
    <row r="17" spans="2:3">
      <c r="B17" s="57" t="s">
        <v>224</v>
      </c>
      <c r="C17" s="58" t="s">
        <v>225</v>
      </c>
    </row>
    <row r="18" spans="2:3">
      <c r="B18" s="57" t="s">
        <v>226</v>
      </c>
      <c r="C18" s="58">
        <v>27</v>
      </c>
    </row>
    <row r="19" spans="2:3">
      <c r="B19" s="57" t="s">
        <v>227</v>
      </c>
      <c r="C19" s="58" t="s">
        <v>228</v>
      </c>
    </row>
    <row r="20" spans="2:3">
      <c r="B20" s="57" t="s">
        <v>229</v>
      </c>
      <c r="C20" s="58" t="s">
        <v>230</v>
      </c>
    </row>
    <row r="21" spans="2:3">
      <c r="B21" s="57" t="s">
        <v>231</v>
      </c>
      <c r="C21" s="58" t="s">
        <v>232</v>
      </c>
    </row>
    <row r="22" spans="2:3">
      <c r="B22" s="57" t="s">
        <v>233</v>
      </c>
      <c r="C22" s="58">
        <v>46</v>
      </c>
    </row>
    <row r="23" spans="2:3">
      <c r="B23" s="57" t="s">
        <v>234</v>
      </c>
      <c r="C23" s="58" t="s">
        <v>235</v>
      </c>
    </row>
    <row r="24" spans="2:3">
      <c r="B24" s="7"/>
    </row>
  </sheetData>
  <mergeCells count="1">
    <mergeCell ref="B2:C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28"/>
  <sheetViews>
    <sheetView topLeftCell="A20" workbookViewId="0">
      <selection activeCell="E6" sqref="E6"/>
    </sheetView>
  </sheetViews>
  <sheetFormatPr defaultRowHeight="14.5"/>
  <cols>
    <col min="2" max="2" width="49.81640625" customWidth="1"/>
    <col min="3" max="3" width="17.90625" style="56" customWidth="1"/>
    <col min="4" max="4" width="38.36328125" customWidth="1"/>
  </cols>
  <sheetData>
    <row r="1" spans="2:4" ht="15.5">
      <c r="B1" s="31" t="s">
        <v>178</v>
      </c>
      <c r="C1" s="31"/>
      <c r="D1" s="31"/>
    </row>
    <row r="2" spans="2:4" ht="15.5">
      <c r="B2" s="61" t="s">
        <v>263</v>
      </c>
      <c r="C2" s="61" t="s">
        <v>262</v>
      </c>
      <c r="D2" s="33" t="s">
        <v>237</v>
      </c>
    </row>
    <row r="3" spans="2:4">
      <c r="B3" s="3" t="s">
        <v>177</v>
      </c>
      <c r="C3" s="58">
        <v>23</v>
      </c>
      <c r="D3" s="1"/>
    </row>
    <row r="4" spans="2:4" ht="32" customHeight="1">
      <c r="B4" s="1" t="s">
        <v>131</v>
      </c>
      <c r="C4" s="58">
        <v>23</v>
      </c>
      <c r="D4" s="2" t="s">
        <v>247</v>
      </c>
    </row>
    <row r="5" spans="2:4" ht="43.5">
      <c r="B5" s="1" t="s">
        <v>147</v>
      </c>
      <c r="C5" s="58">
        <v>15</v>
      </c>
      <c r="D5" s="2" t="s">
        <v>243</v>
      </c>
    </row>
    <row r="6" spans="2:4">
      <c r="B6" s="1" t="s">
        <v>132</v>
      </c>
      <c r="C6" s="58">
        <v>8</v>
      </c>
      <c r="D6" s="1" t="s">
        <v>241</v>
      </c>
    </row>
    <row r="7" spans="2:4">
      <c r="B7" s="1" t="s">
        <v>133</v>
      </c>
      <c r="C7" s="58">
        <v>8</v>
      </c>
      <c r="D7" s="1" t="s">
        <v>254</v>
      </c>
    </row>
    <row r="8" spans="2:4">
      <c r="B8" s="1" t="s">
        <v>134</v>
      </c>
      <c r="C8" s="58">
        <v>8</v>
      </c>
      <c r="D8" s="1" t="s">
        <v>253</v>
      </c>
    </row>
    <row r="9" spans="2:4">
      <c r="B9" s="1" t="s">
        <v>135</v>
      </c>
      <c r="C9" s="58">
        <v>7</v>
      </c>
      <c r="D9" s="1" t="s">
        <v>246</v>
      </c>
    </row>
    <row r="10" spans="2:4">
      <c r="B10" s="1" t="s">
        <v>136</v>
      </c>
      <c r="C10" s="58">
        <v>6</v>
      </c>
      <c r="D10" s="1" t="s">
        <v>240</v>
      </c>
    </row>
    <row r="11" spans="2:4">
      <c r="B11" s="1" t="s">
        <v>137</v>
      </c>
      <c r="C11" s="58">
        <v>6</v>
      </c>
      <c r="D11" s="1" t="s">
        <v>249</v>
      </c>
    </row>
    <row r="12" spans="2:4">
      <c r="B12" s="1" t="s">
        <v>138</v>
      </c>
      <c r="C12" s="58">
        <v>4</v>
      </c>
      <c r="D12" s="1" t="s">
        <v>239</v>
      </c>
    </row>
    <row r="13" spans="2:4">
      <c r="B13" s="1" t="s">
        <v>139</v>
      </c>
      <c r="C13" s="58">
        <v>3</v>
      </c>
      <c r="D13" s="1" t="s">
        <v>251</v>
      </c>
    </row>
    <row r="14" spans="2:4">
      <c r="B14" s="1" t="s">
        <v>140</v>
      </c>
      <c r="C14" s="58">
        <v>3</v>
      </c>
      <c r="D14" s="1" t="s">
        <v>250</v>
      </c>
    </row>
    <row r="15" spans="2:4">
      <c r="B15" s="1" t="s">
        <v>141</v>
      </c>
      <c r="C15" s="58">
        <v>3</v>
      </c>
      <c r="D15" s="1" t="s">
        <v>252</v>
      </c>
    </row>
    <row r="16" spans="2:4">
      <c r="B16" s="1" t="s">
        <v>142</v>
      </c>
      <c r="C16" s="58">
        <v>2</v>
      </c>
      <c r="D16" s="1" t="s">
        <v>256</v>
      </c>
    </row>
    <row r="17" spans="2:4">
      <c r="B17" s="1" t="s">
        <v>143</v>
      </c>
      <c r="C17" s="58">
        <v>2</v>
      </c>
      <c r="D17" s="1" t="s">
        <v>257</v>
      </c>
    </row>
    <row r="18" spans="2:4">
      <c r="B18" s="1" t="s">
        <v>144</v>
      </c>
      <c r="C18" s="58">
        <v>2</v>
      </c>
      <c r="D18" s="1" t="s">
        <v>238</v>
      </c>
    </row>
    <row r="19" spans="2:4">
      <c r="B19" s="1" t="s">
        <v>145</v>
      </c>
      <c r="C19" s="58">
        <v>2</v>
      </c>
      <c r="D19" s="1" t="s">
        <v>248</v>
      </c>
    </row>
    <row r="20" spans="2:4">
      <c r="B20" s="1" t="s">
        <v>146</v>
      </c>
      <c r="C20" s="58">
        <v>1</v>
      </c>
      <c r="D20" s="58">
        <v>16</v>
      </c>
    </row>
    <row r="21" spans="2:4">
      <c r="B21" s="1"/>
      <c r="C21" s="58"/>
      <c r="D21" s="1"/>
    </row>
    <row r="22" spans="2:4">
      <c r="B22" s="1" t="s">
        <v>242</v>
      </c>
      <c r="C22" s="58">
        <v>1</v>
      </c>
      <c r="D22" s="58">
        <v>4</v>
      </c>
    </row>
    <row r="23" spans="2:4">
      <c r="B23" s="1" t="s">
        <v>244</v>
      </c>
      <c r="C23" s="58">
        <v>1</v>
      </c>
      <c r="D23" s="58">
        <v>5</v>
      </c>
    </row>
    <row r="24" spans="2:4">
      <c r="B24" s="1" t="s">
        <v>245</v>
      </c>
      <c r="C24" s="58">
        <v>1</v>
      </c>
      <c r="D24" s="58">
        <v>6</v>
      </c>
    </row>
    <row r="25" spans="2:4">
      <c r="B25" s="1" t="s">
        <v>258</v>
      </c>
      <c r="C25" s="58">
        <v>1</v>
      </c>
      <c r="D25" s="58">
        <v>15</v>
      </c>
    </row>
    <row r="26" spans="2:4">
      <c r="B26" s="1" t="s">
        <v>259</v>
      </c>
      <c r="C26" s="58">
        <v>1</v>
      </c>
      <c r="D26" s="58">
        <v>33</v>
      </c>
    </row>
    <row r="27" spans="2:4">
      <c r="B27" s="1" t="s">
        <v>260</v>
      </c>
      <c r="C27" s="58">
        <v>1</v>
      </c>
      <c r="D27" s="58">
        <v>66</v>
      </c>
    </row>
    <row r="28" spans="2:4">
      <c r="B28" s="1" t="s">
        <v>261</v>
      </c>
      <c r="C28" s="58">
        <v>1</v>
      </c>
      <c r="D28" s="58">
        <v>67</v>
      </c>
    </row>
  </sheetData>
  <mergeCells count="1">
    <mergeCell ref="B1:D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26"/>
  <sheetViews>
    <sheetView workbookViewId="0">
      <selection activeCell="C2" sqref="C2:D2"/>
    </sheetView>
  </sheetViews>
  <sheetFormatPr defaultRowHeight="14.5"/>
  <cols>
    <col min="2" max="2" width="39.90625" customWidth="1"/>
    <col min="3" max="3" width="19.08984375" style="56" customWidth="1"/>
    <col min="4" max="4" width="33.453125" style="56" customWidth="1"/>
  </cols>
  <sheetData>
    <row r="1" spans="2:4" ht="15.5">
      <c r="B1" s="31" t="s">
        <v>276</v>
      </c>
      <c r="C1" s="31"/>
      <c r="D1" s="31"/>
    </row>
    <row r="2" spans="2:4" ht="15.5">
      <c r="B2" s="61" t="s">
        <v>277</v>
      </c>
      <c r="C2" s="61" t="s">
        <v>262</v>
      </c>
      <c r="D2" s="33" t="s">
        <v>237</v>
      </c>
    </row>
    <row r="3" spans="2:4">
      <c r="B3" s="1" t="s">
        <v>115</v>
      </c>
      <c r="C3" s="58">
        <v>22</v>
      </c>
      <c r="D3" s="58" t="s">
        <v>265</v>
      </c>
    </row>
    <row r="4" spans="2:4">
      <c r="B4" s="1" t="s">
        <v>116</v>
      </c>
      <c r="C4" s="58">
        <v>15</v>
      </c>
      <c r="D4" s="58" t="s">
        <v>266</v>
      </c>
    </row>
    <row r="5" spans="2:4">
      <c r="B5" s="1" t="s">
        <v>117</v>
      </c>
      <c r="C5" s="58">
        <v>15</v>
      </c>
      <c r="D5" s="58" t="s">
        <v>274</v>
      </c>
    </row>
    <row r="6" spans="2:4">
      <c r="B6" s="1" t="s">
        <v>118</v>
      </c>
      <c r="C6" s="58">
        <v>10</v>
      </c>
      <c r="D6" s="58" t="s">
        <v>264</v>
      </c>
    </row>
    <row r="7" spans="2:4">
      <c r="B7" s="1" t="s">
        <v>119</v>
      </c>
      <c r="C7" s="58">
        <v>5</v>
      </c>
      <c r="D7" s="58" t="s">
        <v>271</v>
      </c>
    </row>
    <row r="8" spans="2:4">
      <c r="B8" s="1" t="s">
        <v>91</v>
      </c>
      <c r="C8" s="58">
        <v>4</v>
      </c>
      <c r="D8" s="58" t="s">
        <v>270</v>
      </c>
    </row>
    <row r="9" spans="2:4">
      <c r="B9" s="1" t="s">
        <v>92</v>
      </c>
      <c r="C9" s="58">
        <v>4</v>
      </c>
      <c r="D9" s="58" t="s">
        <v>268</v>
      </c>
    </row>
    <row r="10" spans="2:4">
      <c r="B10" s="1" t="s">
        <v>93</v>
      </c>
      <c r="C10" s="58">
        <v>4</v>
      </c>
      <c r="D10" s="58" t="s">
        <v>273</v>
      </c>
    </row>
    <row r="11" spans="2:4">
      <c r="B11" s="1" t="s">
        <v>94</v>
      </c>
      <c r="C11" s="58">
        <v>4</v>
      </c>
      <c r="D11" s="58" t="s">
        <v>275</v>
      </c>
    </row>
    <row r="12" spans="2:4">
      <c r="B12" s="1" t="s">
        <v>95</v>
      </c>
      <c r="C12" s="58">
        <v>3</v>
      </c>
      <c r="D12" s="58" t="s">
        <v>272</v>
      </c>
    </row>
    <row r="13" spans="2:4">
      <c r="B13" s="1" t="s">
        <v>96</v>
      </c>
      <c r="C13" s="58">
        <v>3</v>
      </c>
      <c r="D13" s="58" t="s">
        <v>267</v>
      </c>
    </row>
    <row r="14" spans="2:4">
      <c r="B14" s="1" t="s">
        <v>97</v>
      </c>
      <c r="C14" s="58">
        <v>2</v>
      </c>
      <c r="D14" s="58" t="s">
        <v>269</v>
      </c>
    </row>
    <row r="16" spans="2:4">
      <c r="B16" s="1" t="s">
        <v>278</v>
      </c>
      <c r="C16" s="58">
        <v>1</v>
      </c>
      <c r="D16" s="58">
        <v>5</v>
      </c>
    </row>
    <row r="17" spans="2:4">
      <c r="B17" s="1" t="s">
        <v>279</v>
      </c>
      <c r="C17" s="58">
        <v>1</v>
      </c>
      <c r="D17" s="58">
        <v>31</v>
      </c>
    </row>
    <row r="18" spans="2:4">
      <c r="B18" s="1" t="s">
        <v>280</v>
      </c>
      <c r="C18" s="58">
        <v>1</v>
      </c>
      <c r="D18" s="58">
        <v>33</v>
      </c>
    </row>
    <row r="19" spans="2:4">
      <c r="B19" s="1" t="s">
        <v>281</v>
      </c>
      <c r="C19" s="58">
        <v>1</v>
      </c>
      <c r="D19" s="58">
        <v>37</v>
      </c>
    </row>
    <row r="20" spans="2:4">
      <c r="B20" s="1" t="s">
        <v>282</v>
      </c>
      <c r="C20" s="58">
        <v>1</v>
      </c>
      <c r="D20" s="58">
        <v>39</v>
      </c>
    </row>
    <row r="21" spans="2:4">
      <c r="B21" s="1" t="s">
        <v>283</v>
      </c>
      <c r="C21" s="58">
        <v>1</v>
      </c>
      <c r="D21" s="58">
        <v>40</v>
      </c>
    </row>
    <row r="22" spans="2:4">
      <c r="B22" s="1" t="s">
        <v>284</v>
      </c>
      <c r="C22" s="58">
        <v>1</v>
      </c>
      <c r="D22" s="58">
        <v>61</v>
      </c>
    </row>
    <row r="23" spans="2:4">
      <c r="B23" s="1" t="s">
        <v>285</v>
      </c>
      <c r="C23" s="58">
        <v>1</v>
      </c>
      <c r="D23" s="58">
        <v>64</v>
      </c>
    </row>
    <row r="24" spans="2:4">
      <c r="B24" s="1" t="s">
        <v>286</v>
      </c>
      <c r="C24" s="58">
        <v>1</v>
      </c>
      <c r="D24" s="58">
        <v>65</v>
      </c>
    </row>
    <row r="25" spans="2:4">
      <c r="B25" s="1" t="s">
        <v>287</v>
      </c>
      <c r="C25" s="58">
        <v>1</v>
      </c>
      <c r="D25" s="58">
        <v>69</v>
      </c>
    </row>
    <row r="26" spans="2:4">
      <c r="B26" s="1" t="s">
        <v>288</v>
      </c>
      <c r="C26" s="58">
        <v>1</v>
      </c>
      <c r="D26" s="58">
        <v>70</v>
      </c>
    </row>
  </sheetData>
  <mergeCells count="1">
    <mergeCell ref="B1:D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49"/>
  <sheetViews>
    <sheetView topLeftCell="A2" workbookViewId="0">
      <selection activeCell="B14" sqref="B14"/>
    </sheetView>
  </sheetViews>
  <sheetFormatPr defaultRowHeight="14.5"/>
  <cols>
    <col min="2" max="2" width="38.6328125" customWidth="1"/>
    <col min="3" max="3" width="16.90625" customWidth="1"/>
    <col min="4" max="4" width="27.1796875" style="56" customWidth="1"/>
  </cols>
  <sheetData>
    <row r="1" spans="2:4">
      <c r="B1" s="62" t="s">
        <v>289</v>
      </c>
      <c r="C1" s="38"/>
      <c r="D1" s="38"/>
    </row>
    <row r="2" spans="2:4" ht="15.5">
      <c r="B2" s="61" t="s">
        <v>290</v>
      </c>
      <c r="C2" s="61" t="s">
        <v>262</v>
      </c>
      <c r="D2" s="63" t="s">
        <v>237</v>
      </c>
    </row>
    <row r="3" spans="2:4" ht="58">
      <c r="B3" s="1" t="s">
        <v>120</v>
      </c>
      <c r="C3" s="58">
        <v>29</v>
      </c>
      <c r="D3" s="59" t="s">
        <v>311</v>
      </c>
    </row>
    <row r="4" spans="2:4">
      <c r="B4" s="1" t="s">
        <v>121</v>
      </c>
      <c r="C4" s="58">
        <v>8</v>
      </c>
      <c r="D4" s="58" t="s">
        <v>291</v>
      </c>
    </row>
    <row r="5" spans="2:4">
      <c r="B5" s="1" t="s">
        <v>162</v>
      </c>
      <c r="C5" s="58">
        <v>6</v>
      </c>
      <c r="D5" s="58" t="s">
        <v>300</v>
      </c>
    </row>
    <row r="6" spans="2:4">
      <c r="B6" s="1" t="s">
        <v>163</v>
      </c>
      <c r="C6" s="64">
        <v>6</v>
      </c>
      <c r="D6" s="58" t="s">
        <v>306</v>
      </c>
    </row>
    <row r="7" spans="2:4">
      <c r="B7" s="1" t="s">
        <v>307</v>
      </c>
      <c r="C7" s="64">
        <v>5</v>
      </c>
      <c r="D7" s="58" t="s">
        <v>302</v>
      </c>
    </row>
    <row r="8" spans="2:4">
      <c r="B8" s="1" t="s">
        <v>150</v>
      </c>
      <c r="C8" s="58">
        <v>4</v>
      </c>
      <c r="D8" s="58" t="s">
        <v>305</v>
      </c>
    </row>
    <row r="9" spans="2:4">
      <c r="B9" s="1" t="s">
        <v>151</v>
      </c>
      <c r="C9" s="58">
        <v>3</v>
      </c>
      <c r="D9" s="58" t="s">
        <v>292</v>
      </c>
    </row>
    <row r="10" spans="2:4">
      <c r="B10" s="1" t="s">
        <v>148</v>
      </c>
      <c r="C10" s="58">
        <v>2</v>
      </c>
      <c r="D10" s="58" t="s">
        <v>299</v>
      </c>
    </row>
    <row r="11" spans="2:4">
      <c r="B11" s="1" t="s">
        <v>149</v>
      </c>
      <c r="C11" s="58">
        <v>5</v>
      </c>
      <c r="D11" s="58"/>
    </row>
    <row r="12" spans="2:4">
      <c r="C12" s="56"/>
    </row>
    <row r="13" spans="2:4">
      <c r="C13" s="56"/>
    </row>
    <row r="14" spans="2:4" ht="58">
      <c r="B14" s="2" t="s">
        <v>293</v>
      </c>
      <c r="C14" s="58">
        <v>1</v>
      </c>
      <c r="D14" s="58">
        <v>5</v>
      </c>
    </row>
    <row r="15" spans="2:4">
      <c r="B15" s="1" t="s">
        <v>294</v>
      </c>
      <c r="C15" s="58">
        <v>2</v>
      </c>
      <c r="D15" s="58" t="s">
        <v>295</v>
      </c>
    </row>
    <row r="16" spans="2:4" ht="87">
      <c r="B16" s="2" t="s">
        <v>297</v>
      </c>
      <c r="C16" s="58">
        <v>3</v>
      </c>
      <c r="D16" s="58" t="s">
        <v>296</v>
      </c>
    </row>
    <row r="17" spans="2:4">
      <c r="B17" s="1" t="s">
        <v>298</v>
      </c>
      <c r="C17" s="58">
        <v>1</v>
      </c>
      <c r="D17" s="58">
        <v>19</v>
      </c>
    </row>
    <row r="18" spans="2:4">
      <c r="B18" s="2" t="s">
        <v>285</v>
      </c>
      <c r="C18" s="58">
        <v>6</v>
      </c>
      <c r="D18" s="58" t="s">
        <v>301</v>
      </c>
    </row>
    <row r="19" spans="2:4" ht="29">
      <c r="B19" s="2" t="s">
        <v>303</v>
      </c>
      <c r="C19" s="58">
        <v>1</v>
      </c>
      <c r="D19" s="58">
        <v>40</v>
      </c>
    </row>
    <row r="20" spans="2:4" ht="43.5">
      <c r="B20" s="2" t="s">
        <v>304</v>
      </c>
      <c r="C20" s="58">
        <v>1</v>
      </c>
      <c r="D20" s="58">
        <v>44</v>
      </c>
    </row>
    <row r="21" spans="2:4" ht="43.5">
      <c r="B21" s="2" t="s">
        <v>308</v>
      </c>
      <c r="C21" s="58">
        <v>1</v>
      </c>
      <c r="D21" s="58">
        <v>56</v>
      </c>
    </row>
    <row r="22" spans="2:4" ht="43.5">
      <c r="B22" s="2" t="s">
        <v>309</v>
      </c>
      <c r="C22" s="58">
        <v>1</v>
      </c>
      <c r="D22" s="58">
        <v>59</v>
      </c>
    </row>
    <row r="23" spans="2:4">
      <c r="B23" s="2" t="s">
        <v>310</v>
      </c>
      <c r="C23" s="58">
        <v>1</v>
      </c>
      <c r="D23" s="58">
        <v>60</v>
      </c>
    </row>
    <row r="24" spans="2:4" ht="29">
      <c r="B24" s="2" t="s">
        <v>312</v>
      </c>
      <c r="C24" s="58">
        <v>2</v>
      </c>
      <c r="D24" s="58" t="s">
        <v>313</v>
      </c>
    </row>
    <row r="25" spans="2:4">
      <c r="B25" s="2" t="s">
        <v>314</v>
      </c>
      <c r="C25" s="58">
        <v>1</v>
      </c>
      <c r="D25" s="58">
        <v>73</v>
      </c>
    </row>
    <row r="26" spans="2:4" ht="44" customHeight="1">
      <c r="B26" s="2" t="s">
        <v>315</v>
      </c>
      <c r="C26" s="58">
        <v>1</v>
      </c>
      <c r="D26" s="58">
        <v>76</v>
      </c>
    </row>
    <row r="27" spans="2:4">
      <c r="B27" s="2" t="s">
        <v>316</v>
      </c>
      <c r="C27" s="58">
        <v>1</v>
      </c>
      <c r="D27" s="58">
        <v>77</v>
      </c>
    </row>
    <row r="28" spans="2:4">
      <c r="C28" s="56"/>
    </row>
    <row r="29" spans="2:4">
      <c r="C29" s="56"/>
    </row>
    <row r="30" spans="2:4">
      <c r="C30" s="56"/>
    </row>
    <row r="31" spans="2:4">
      <c r="C31" s="56"/>
    </row>
    <row r="32" spans="2:4">
      <c r="C32" s="56"/>
    </row>
    <row r="33" spans="3:3">
      <c r="C33" s="56"/>
    </row>
    <row r="34" spans="3:3">
      <c r="C34" s="56"/>
    </row>
    <row r="35" spans="3:3">
      <c r="C35" s="56"/>
    </row>
    <row r="36" spans="3:3">
      <c r="C36" s="56"/>
    </row>
    <row r="37" spans="3:3">
      <c r="C37" s="56"/>
    </row>
    <row r="38" spans="3:3">
      <c r="C38" s="56"/>
    </row>
    <row r="39" spans="3:3">
      <c r="C39" s="56"/>
    </row>
    <row r="40" spans="3:3">
      <c r="C40" s="56"/>
    </row>
    <row r="41" spans="3:3">
      <c r="C41" s="56"/>
    </row>
    <row r="42" spans="3:3">
      <c r="C42" s="56"/>
    </row>
    <row r="43" spans="3:3">
      <c r="C43" s="56"/>
    </row>
    <row r="44" spans="3:3">
      <c r="C44" s="56"/>
    </row>
    <row r="45" spans="3:3">
      <c r="C45" s="56"/>
    </row>
    <row r="46" spans="3:3">
      <c r="C46" s="56"/>
    </row>
    <row r="47" spans="3:3">
      <c r="C47" s="56"/>
    </row>
    <row r="48" spans="3:3">
      <c r="C48" s="56"/>
    </row>
    <row r="49" spans="3:3">
      <c r="C49" s="56"/>
    </row>
  </sheetData>
  <mergeCells count="1">
    <mergeCell ref="B1:D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General</vt:lpstr>
      <vt:lpstr>Sheet7</vt:lpstr>
      <vt:lpstr>OCI </vt:lpstr>
      <vt:lpstr>Amount</vt:lpstr>
      <vt:lpstr>Charts</vt:lpstr>
      <vt:lpstr>Areas of Investment</vt:lpstr>
      <vt:lpstr>Areas of Investment_2nd chance</vt:lpstr>
      <vt:lpstr>Best Aspects</vt:lpstr>
      <vt:lpstr>Improvement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2018-10-01T07:51:14Z</dcterms:modified>
</cp:coreProperties>
</file>