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16\Documents\Github\Cavendish\"/>
    </mc:Choice>
  </mc:AlternateContent>
  <xr:revisionPtr revIDLastSave="0" documentId="13_ncr:1_{995C4991-DA87-426B-8D54-A599C9511331}" xr6:coauthVersionLast="47" xr6:coauthVersionMax="47" xr10:uidLastSave="{00000000-0000-0000-0000-000000000000}"/>
  <bookViews>
    <workbookView xWindow="-96" yWindow="0" windowWidth="23232" windowHeight="25296" xr2:uid="{1D68DD74-590A-9A42-9F0F-02A85E27B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4" i="1"/>
  <c r="C14" i="1" s="1"/>
  <c r="J5" i="1"/>
  <c r="J9" i="1"/>
  <c r="J10" i="1" s="1"/>
  <c r="J11" i="1" s="1"/>
  <c r="B4" i="1" s="1"/>
  <c r="C2" i="1"/>
  <c r="B19" i="1" s="1"/>
  <c r="C3" i="1"/>
  <c r="G7" i="1"/>
  <c r="G6" i="1"/>
  <c r="C6" i="1"/>
  <c r="G5" i="1"/>
  <c r="G4" i="1"/>
  <c r="G3" i="1"/>
  <c r="G2" i="1"/>
  <c r="B5" i="1"/>
  <c r="C5" i="1" s="1"/>
  <c r="B15" i="1"/>
  <c r="N5" i="1"/>
  <c r="N6" i="1" s="1"/>
  <c r="B3" i="1" s="1"/>
  <c r="B8" i="1" l="1"/>
  <c r="B18" i="1" s="1"/>
  <c r="C4" i="1"/>
  <c r="B13" i="1" s="1"/>
  <c r="C13" i="1" s="1"/>
</calcChain>
</file>

<file path=xl/sharedStrings.xml><?xml version="1.0" encoding="utf-8"?>
<sst xmlns="http://schemas.openxmlformats.org/spreadsheetml/2006/main" count="41" uniqueCount="39">
  <si>
    <t>I</t>
  </si>
  <si>
    <t>omega</t>
  </si>
  <si>
    <t>alpha</t>
  </si>
  <si>
    <t>r</t>
  </si>
  <si>
    <t>d</t>
  </si>
  <si>
    <t>G</t>
  </si>
  <si>
    <t>Masses</t>
  </si>
  <si>
    <t>Big 1</t>
  </si>
  <si>
    <t>Big 2</t>
  </si>
  <si>
    <t>Small 1</t>
  </si>
  <si>
    <t>Small 2</t>
  </si>
  <si>
    <t>Alpha</t>
  </si>
  <si>
    <t>alpha_cw</t>
  </si>
  <si>
    <t>alpha_ccw</t>
  </si>
  <si>
    <t>offset</t>
  </si>
  <si>
    <t>Omega</t>
  </si>
  <si>
    <t>T 1</t>
  </si>
  <si>
    <t>T 2</t>
  </si>
  <si>
    <t>T 3</t>
  </si>
  <si>
    <t>T avg</t>
  </si>
  <si>
    <t>G_ac</t>
  </si>
  <si>
    <t>Measure</t>
  </si>
  <si>
    <t>Calc</t>
  </si>
  <si>
    <t>Units Corrected</t>
  </si>
  <si>
    <t>left side</t>
  </si>
  <si>
    <t>right side</t>
  </si>
  <si>
    <t>Rad Big 1</t>
  </si>
  <si>
    <t>Rad Big 2</t>
  </si>
  <si>
    <t>volt diff</t>
  </si>
  <si>
    <t>rad/volt</t>
  </si>
  <si>
    <t>radian diff</t>
  </si>
  <si>
    <t>glass width</t>
  </si>
  <si>
    <t>bar length</t>
  </si>
  <si>
    <t>alpha V</t>
  </si>
  <si>
    <t>alpharad</t>
  </si>
  <si>
    <t>k</t>
  </si>
  <si>
    <t>denom</t>
  </si>
  <si>
    <t>G_katy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</si>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</sst>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2053-3127-E04F-924B-0330846E1F82}">
  <dimension ref="A1:N19"/>
  <sheetViews>
    <sheetView tabSelected="1" workbookViewId="0">
      <selection activeCell="C35" sqref="C35"/>
    </sheetView>
  </sheetViews>
  <sheetFormatPr defaultColWidth="11.19921875" defaultRowHeight="15.6" x14ac:dyDescent="0.3"/>
  <cols>
    <col min="2" max="2" width="12.19921875" bestFit="1" customWidth="1"/>
    <col min="10" max="10" width="12.19921875" bestFit="1" customWidth="1"/>
  </cols>
  <sheetData>
    <row r="1" spans="1:14" x14ac:dyDescent="0.3">
      <c r="A1" t="s">
        <v>22</v>
      </c>
      <c r="B1" t="s">
        <v>21</v>
      </c>
      <c r="C1" t="s">
        <v>23</v>
      </c>
      <c r="E1" t="s">
        <v>6</v>
      </c>
      <c r="F1" t="s">
        <v>21</v>
      </c>
      <c r="I1" t="s">
        <v>11</v>
      </c>
      <c r="M1" t="s">
        <v>15</v>
      </c>
    </row>
    <row r="2" spans="1:14" x14ac:dyDescent="0.3">
      <c r="A2" t="s">
        <v>0</v>
      </c>
      <c r="B2">
        <v>1400.9847</v>
      </c>
      <c r="C2">
        <f>B2/10000000</f>
        <v>1.4009847000000001E-4</v>
      </c>
      <c r="E2" t="s">
        <v>7</v>
      </c>
      <c r="F2">
        <v>875</v>
      </c>
      <c r="G2">
        <f>F2/1000</f>
        <v>0.875</v>
      </c>
      <c r="I2" t="s">
        <v>14</v>
      </c>
      <c r="J2">
        <v>3.6889999999999999E-2</v>
      </c>
      <c r="M2" t="s">
        <v>16</v>
      </c>
      <c r="N2">
        <v>55.216639999999998</v>
      </c>
    </row>
    <row r="3" spans="1:14" x14ac:dyDescent="0.3">
      <c r="A3" t="s">
        <v>1</v>
      </c>
      <c r="B3">
        <f>N6</f>
        <v>0.11403389277691586</v>
      </c>
      <c r="C3">
        <f>B3</f>
        <v>0.11403389277691586</v>
      </c>
      <c r="E3" t="s">
        <v>8</v>
      </c>
      <c r="F3">
        <v>884</v>
      </c>
      <c r="G3">
        <f>F3/1000</f>
        <v>0.88400000000000001</v>
      </c>
      <c r="I3" t="s">
        <v>12</v>
      </c>
      <c r="J3">
        <v>4.1689999999999998E-2</v>
      </c>
      <c r="M3" t="s">
        <v>17</v>
      </c>
      <c r="N3">
        <v>55.180039999999998</v>
      </c>
    </row>
    <row r="4" spans="1:14" x14ac:dyDescent="0.3">
      <c r="A4" t="s">
        <v>2</v>
      </c>
      <c r="B4">
        <f>J11</f>
        <v>2.5323723263300604E-5</v>
      </c>
      <c r="C4">
        <f>B4</f>
        <v>2.5323723263300604E-5</v>
      </c>
      <c r="E4" t="s">
        <v>9</v>
      </c>
      <c r="F4">
        <v>14.633599999999999</v>
      </c>
      <c r="G4">
        <f>F4/1000</f>
        <v>1.46336E-2</v>
      </c>
      <c r="I4" t="s">
        <v>13</v>
      </c>
      <c r="J4">
        <v>3.943E-2</v>
      </c>
      <c r="M4" t="s">
        <v>18</v>
      </c>
      <c r="N4">
        <v>54.919960000000003</v>
      </c>
    </row>
    <row r="5" spans="1:14" x14ac:dyDescent="0.3">
      <c r="A5" t="s">
        <v>3</v>
      </c>
      <c r="B5">
        <f>1.5</f>
        <v>1.5</v>
      </c>
      <c r="C5">
        <f>B5/100</f>
        <v>1.4999999999999999E-2</v>
      </c>
      <c r="E5" t="s">
        <v>10</v>
      </c>
      <c r="F5">
        <v>14.5878</v>
      </c>
      <c r="G5">
        <f>F5/1000</f>
        <v>1.45878E-2</v>
      </c>
      <c r="I5" t="s">
        <v>33</v>
      </c>
      <c r="J5">
        <f>(J3-J4)/2</f>
        <v>1.1299999999999991E-3</v>
      </c>
      <c r="M5" t="s">
        <v>19</v>
      </c>
      <c r="N5">
        <f>SUM(N2:N4)/3</f>
        <v>55.105546666666669</v>
      </c>
    </row>
    <row r="6" spans="1:14" x14ac:dyDescent="0.3">
      <c r="A6" t="s">
        <v>4</v>
      </c>
      <c r="B6">
        <v>13.312099999999999</v>
      </c>
      <c r="C6">
        <f>B6/200</f>
        <v>6.6560499999999995E-2</v>
      </c>
      <c r="E6" t="s">
        <v>26</v>
      </c>
      <c r="F6">
        <v>4.7750000000000004</v>
      </c>
      <c r="G6">
        <f>F6/100</f>
        <v>4.7750000000000001E-2</v>
      </c>
      <c r="I6" t="s">
        <v>28</v>
      </c>
      <c r="J6">
        <v>7.9878</v>
      </c>
      <c r="M6" t="s">
        <v>1</v>
      </c>
      <c r="N6">
        <f>2*3.14195/N5</f>
        <v>0.11403389277691586</v>
      </c>
    </row>
    <row r="7" spans="1:14" x14ac:dyDescent="0.3">
      <c r="A7" t="s">
        <v>24</v>
      </c>
      <c r="B7">
        <f>G2*G4*C6/G6^2</f>
        <v>0.3737911860749431</v>
      </c>
      <c r="E7" t="s">
        <v>27</v>
      </c>
      <c r="F7">
        <v>5.2489999999999997</v>
      </c>
      <c r="G7">
        <f>F7/100</f>
        <v>5.2489999999999995E-2</v>
      </c>
      <c r="I7" t="s">
        <v>31</v>
      </c>
      <c r="J7">
        <v>26.954999999999998</v>
      </c>
    </row>
    <row r="8" spans="1:14" x14ac:dyDescent="0.3">
      <c r="A8" t="s">
        <v>25</v>
      </c>
      <c r="B8">
        <f>G3*G5*C6/G7^2</f>
        <v>0.31153403178215627</v>
      </c>
      <c r="I8" t="s">
        <v>32</v>
      </c>
      <c r="J8">
        <v>149.76689999999999</v>
      </c>
    </row>
    <row r="9" spans="1:14" x14ac:dyDescent="0.3">
      <c r="I9" t="s">
        <v>30</v>
      </c>
      <c r="J9">
        <f>SIN(J7/J8)</f>
        <v>0.17900958998459535</v>
      </c>
    </row>
    <row r="10" spans="1:14" x14ac:dyDescent="0.3">
      <c r="I10" t="s">
        <v>29</v>
      </c>
      <c r="J10">
        <f>J9/J6</f>
        <v>2.2410374569292589E-2</v>
      </c>
    </row>
    <row r="11" spans="1:14" x14ac:dyDescent="0.3">
      <c r="I11" t="s">
        <v>34</v>
      </c>
      <c r="J11">
        <f>J5*J10</f>
        <v>2.5323723263300604E-5</v>
      </c>
    </row>
    <row r="12" spans="1:14" x14ac:dyDescent="0.3">
      <c r="C12" t="s">
        <v>38</v>
      </c>
    </row>
    <row r="13" spans="1:14" x14ac:dyDescent="0.3">
      <c r="A13" t="s">
        <v>5</v>
      </c>
      <c r="B13">
        <f>C2*C3^2*C4/(B7+B8)</f>
        <v>6.7318144776280294E-11</v>
      </c>
      <c r="C13">
        <f>(B13-B15)/B15</f>
        <v>8.6173048301739531E-3</v>
      </c>
    </row>
    <row r="14" spans="1:14" x14ac:dyDescent="0.3">
      <c r="A14" t="s">
        <v>37</v>
      </c>
      <c r="B14">
        <f>6.7355*10^(-11)</f>
        <v>6.7354999999999996E-11</v>
      </c>
      <c r="C14">
        <f>(B14-B15)/B15</f>
        <v>9.1695009214449869E-3</v>
      </c>
    </row>
    <row r="15" spans="1:14" x14ac:dyDescent="0.3">
      <c r="A15" t="s">
        <v>20</v>
      </c>
      <c r="B15">
        <f>6.6743*10^(-11)</f>
        <v>6.6742999999999994E-11</v>
      </c>
    </row>
    <row r="18" spans="1:2" x14ac:dyDescent="0.3">
      <c r="A18" t="s">
        <v>36</v>
      </c>
      <c r="B18">
        <f>B7+B8</f>
        <v>0.68532521785709943</v>
      </c>
    </row>
    <row r="19" spans="1:2" x14ac:dyDescent="0.3">
      <c r="A19" t="s">
        <v>35</v>
      </c>
      <c r="B19">
        <f>C2*C3^2</f>
        <v>1.8218024954252721E-6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Corbin Rochlle</cp:lastModifiedBy>
  <dcterms:created xsi:type="dcterms:W3CDTF">2023-02-07T01:58:44Z</dcterms:created>
  <dcterms:modified xsi:type="dcterms:W3CDTF">2023-02-07T15:07:55Z</dcterms:modified>
</cp:coreProperties>
</file>