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16\Documents\Github\Lab-Katers_Pendulum\"/>
    </mc:Choice>
  </mc:AlternateContent>
  <xr:revisionPtr revIDLastSave="0" documentId="13_ncr:1_{6A50ED76-168C-404C-AA77-D5E56D8FACA3}" xr6:coauthVersionLast="47" xr6:coauthVersionMax="47" xr10:uidLastSave="{00000000-0000-0000-0000-000000000000}"/>
  <bookViews>
    <workbookView xWindow="57480" yWindow="4980" windowWidth="38640" windowHeight="21120" activeTab="19" xr2:uid="{3710AB6E-696C-4D35-BD03-D31FEBFD1003}"/>
  </bookViews>
  <sheets>
    <sheet name="Rough" sheetId="1" r:id="rId1"/>
    <sheet name="U -4" sheetId="2" r:id="rId2"/>
    <sheet name="U -3" sheetId="3" r:id="rId3"/>
    <sheet name="U -2" sheetId="4" r:id="rId4"/>
    <sheet name="U -1" sheetId="5" r:id="rId5"/>
    <sheet name="U 0" sheetId="6" r:id="rId6"/>
    <sheet name="U +1" sheetId="7" r:id="rId7"/>
    <sheet name="U +2" sheetId="8" r:id="rId8"/>
    <sheet name="U +3" sheetId="9" r:id="rId9"/>
    <sheet name="U +4" sheetId="10" r:id="rId10"/>
    <sheet name="D -4" sheetId="11" r:id="rId11"/>
    <sheet name="D -3" sheetId="12" r:id="rId12"/>
    <sheet name="D -2" sheetId="13" r:id="rId13"/>
    <sheet name="D -1" sheetId="14" r:id="rId14"/>
    <sheet name="D 0" sheetId="15" r:id="rId15"/>
    <sheet name="D +1" sheetId="16" r:id="rId16"/>
    <sheet name="D +2" sheetId="17" r:id="rId17"/>
    <sheet name="D +3" sheetId="18" r:id="rId18"/>
    <sheet name="D +4" sheetId="19" r:id="rId19"/>
    <sheet name="Fine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66" i="20" l="1"/>
  <c r="P78" i="20"/>
  <c r="P77" i="20"/>
  <c r="P75" i="20"/>
  <c r="G24" i="20" l="1"/>
  <c r="C19" i="20"/>
  <c r="C20" i="20"/>
  <c r="C21" i="20"/>
  <c r="C22" i="20"/>
  <c r="C23" i="20"/>
  <c r="C24" i="20"/>
  <c r="C25" i="20"/>
  <c r="C18" i="20"/>
  <c r="D37" i="20"/>
  <c r="L46" i="20"/>
  <c r="J46" i="20"/>
  <c r="I52" i="20"/>
  <c r="J52" i="20" s="1"/>
  <c r="I47" i="20"/>
  <c r="K47" i="20" s="1"/>
  <c r="I48" i="20"/>
  <c r="J48" i="20" s="1"/>
  <c r="I49" i="20"/>
  <c r="J49" i="20" s="1"/>
  <c r="I50" i="20"/>
  <c r="J50" i="20" s="1"/>
  <c r="I51" i="20"/>
  <c r="J51" i="20" s="1"/>
  <c r="I46" i="20"/>
  <c r="K46" i="20" s="1"/>
  <c r="C32" i="20"/>
  <c r="C33" i="20"/>
  <c r="C34" i="20"/>
  <c r="C35" i="20"/>
  <c r="C36" i="20"/>
  <c r="C37" i="20"/>
  <c r="C38" i="20"/>
  <c r="C31" i="20"/>
  <c r="M32" i="20"/>
  <c r="M33" i="20"/>
  <c r="M34" i="20"/>
  <c r="M35" i="20"/>
  <c r="M36" i="20"/>
  <c r="M37" i="20"/>
  <c r="M38" i="20"/>
  <c r="M39" i="20"/>
  <c r="M31" i="20"/>
  <c r="J33" i="20"/>
  <c r="J35" i="20"/>
  <c r="I32" i="20"/>
  <c r="J32" i="20" s="1"/>
  <c r="I33" i="20"/>
  <c r="K33" i="20" s="1"/>
  <c r="I34" i="20"/>
  <c r="L34" i="20" s="1"/>
  <c r="I35" i="20"/>
  <c r="L35" i="20" s="1"/>
  <c r="I36" i="20"/>
  <c r="J36" i="20" s="1"/>
  <c r="I37" i="20"/>
  <c r="K37" i="20" s="1"/>
  <c r="I38" i="20"/>
  <c r="L38" i="20" s="1"/>
  <c r="I39" i="20"/>
  <c r="L39" i="20" s="1"/>
  <c r="I31" i="20"/>
  <c r="J31" i="20" s="1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5" i="10"/>
  <c r="E5" i="9"/>
  <c r="C5" i="9"/>
  <c r="C5" i="8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5" i="9"/>
  <c r="AV30" i="20"/>
  <c r="AV29" i="20"/>
  <c r="AU16" i="20"/>
  <c r="AU15" i="20"/>
  <c r="K52" i="20" l="1"/>
  <c r="L51" i="20"/>
  <c r="J47" i="20"/>
  <c r="L52" i="20"/>
  <c r="K51" i="20"/>
  <c r="L50" i="20"/>
  <c r="K50" i="20"/>
  <c r="L49" i="20"/>
  <c r="K49" i="20"/>
  <c r="L48" i="20"/>
  <c r="K48" i="20"/>
  <c r="L47" i="20"/>
  <c r="K36" i="20"/>
  <c r="K35" i="20"/>
  <c r="L37" i="20"/>
  <c r="L36" i="20"/>
  <c r="J39" i="20"/>
  <c r="L33" i="20"/>
  <c r="O34" i="20" a="1"/>
  <c r="O34" i="20" s="1"/>
  <c r="O31" i="20" a="1"/>
  <c r="O31" i="20" s="1"/>
  <c r="J38" i="20"/>
  <c r="K39" i="20"/>
  <c r="L31" i="20"/>
  <c r="L32" i="20"/>
  <c r="K32" i="20"/>
  <c r="J37" i="20"/>
  <c r="K38" i="20"/>
  <c r="K31" i="20"/>
  <c r="J34" i="20"/>
  <c r="K34" i="20"/>
  <c r="AQ24" i="20"/>
  <c r="AO30" i="20"/>
  <c r="AO29" i="20"/>
  <c r="AC31" i="20"/>
  <c r="AC32" i="20"/>
  <c r="AC33" i="20"/>
  <c r="AC34" i="20"/>
  <c r="AD34" i="20" s="1"/>
  <c r="AC35" i="20"/>
  <c r="AC36" i="20"/>
  <c r="AE36" i="20" s="1"/>
  <c r="AC30" i="20"/>
  <c r="AD30" i="20" s="1"/>
  <c r="AE31" i="20"/>
  <c r="AD31" i="20"/>
  <c r="AF31" i="20"/>
  <c r="AE32" i="20"/>
  <c r="AE33" i="20"/>
  <c r="AF34" i="20"/>
  <c r="AF35" i="20"/>
  <c r="AQ6" i="20"/>
  <c r="AO16" i="20"/>
  <c r="AO15" i="20"/>
  <c r="AC17" i="20"/>
  <c r="AD17" i="20" s="1"/>
  <c r="AC18" i="20"/>
  <c r="AC19" i="20"/>
  <c r="AC20" i="20"/>
  <c r="AC21" i="20"/>
  <c r="AD21" i="20" s="1"/>
  <c r="AC22" i="20"/>
  <c r="AE22" i="20" s="1"/>
  <c r="AC23" i="20"/>
  <c r="AC24" i="20"/>
  <c r="AC16" i="20"/>
  <c r="AD16" i="20" s="1"/>
  <c r="AC4" i="20"/>
  <c r="AC5" i="20"/>
  <c r="AC6" i="20"/>
  <c r="AC7" i="20"/>
  <c r="AC8" i="20"/>
  <c r="AC9" i="20"/>
  <c r="AC10" i="20"/>
  <c r="AE10" i="20" s="1"/>
  <c r="AC11" i="20"/>
  <c r="AF11" i="20" s="1"/>
  <c r="AC3" i="20"/>
  <c r="AE3" i="20" s="1"/>
  <c r="AF18" i="20"/>
  <c r="AF19" i="20"/>
  <c r="AF23" i="20"/>
  <c r="O49" i="20" l="1" a="1"/>
  <c r="O49" i="20" s="1"/>
  <c r="O46" i="20" a="1"/>
  <c r="P32" i="20"/>
  <c r="O35" i="20"/>
  <c r="O37" i="20" a="1"/>
  <c r="P31" i="20"/>
  <c r="O32" i="20"/>
  <c r="AE35" i="20"/>
  <c r="AE34" i="20"/>
  <c r="AD35" i="20"/>
  <c r="AF33" i="20"/>
  <c r="AD33" i="20"/>
  <c r="AF32" i="20"/>
  <c r="AD32" i="20"/>
  <c r="AJ32" i="20" s="1" a="1"/>
  <c r="AF30" i="20"/>
  <c r="AD36" i="20"/>
  <c r="AE30" i="20"/>
  <c r="AF36" i="20"/>
  <c r="AF16" i="20"/>
  <c r="AE16" i="20"/>
  <c r="AE21" i="20"/>
  <c r="AF22" i="20"/>
  <c r="AE17" i="20"/>
  <c r="AF21" i="20"/>
  <c r="AF17" i="20"/>
  <c r="AE20" i="20"/>
  <c r="AF20" i="20"/>
  <c r="AD20" i="20"/>
  <c r="AD19" i="20"/>
  <c r="AD18" i="20"/>
  <c r="AE19" i="20"/>
  <c r="AE18" i="20"/>
  <c r="AD23" i="20"/>
  <c r="AD22" i="20"/>
  <c r="AE23" i="20"/>
  <c r="AE7" i="20"/>
  <c r="AD9" i="20"/>
  <c r="AD6" i="20"/>
  <c r="AF5" i="20"/>
  <c r="AE4" i="20"/>
  <c r="AF8" i="20"/>
  <c r="AE8" i="20"/>
  <c r="AD8" i="20"/>
  <c r="AF10" i="20"/>
  <c r="AD3" i="20"/>
  <c r="AD10" i="20"/>
  <c r="AE11" i="20"/>
  <c r="AF3" i="20"/>
  <c r="AF4" i="20"/>
  <c r="AD11" i="20"/>
  <c r="O50" i="20" l="1"/>
  <c r="P46" i="20"/>
  <c r="O46" i="20"/>
  <c r="P47" i="20"/>
  <c r="O47" i="20"/>
  <c r="O38" i="20"/>
  <c r="P37" i="20"/>
  <c r="O37" i="20"/>
  <c r="P38" i="20"/>
  <c r="P41" i="20" s="1"/>
  <c r="AJ33" i="20"/>
  <c r="AJ32" i="20"/>
  <c r="AJ29" i="20" a="1"/>
  <c r="AE5" i="20"/>
  <c r="AF24" i="20"/>
  <c r="AE24" i="20"/>
  <c r="AJ18" i="20" s="1" a="1"/>
  <c r="AD24" i="20"/>
  <c r="AD4" i="20"/>
  <c r="AE6" i="20"/>
  <c r="AF6" i="20"/>
  <c r="AD5" i="20"/>
  <c r="AF7" i="20"/>
  <c r="AD7" i="20"/>
  <c r="AE9" i="20"/>
  <c r="AF9" i="20"/>
  <c r="O52" i="20" l="1" a="1"/>
  <c r="O52" i="20" s="1"/>
  <c r="P40" i="20"/>
  <c r="O40" i="20" a="1"/>
  <c r="AK29" i="20"/>
  <c r="AK30" i="20"/>
  <c r="AJ29" i="20"/>
  <c r="AJ30" i="20"/>
  <c r="AJ18" i="20"/>
  <c r="AJ19" i="20"/>
  <c r="AJ15" i="20" a="1"/>
  <c r="AJ5" i="20" a="1"/>
  <c r="AJ5" i="20" s="1"/>
  <c r="AJ2" i="20" a="1"/>
  <c r="AJ2" i="20" s="1"/>
  <c r="P56" i="20" l="1"/>
  <c r="P55" i="20"/>
  <c r="O55" i="20" a="1"/>
  <c r="O55" i="20" s="1"/>
  <c r="O41" i="20"/>
  <c r="O40" i="20"/>
  <c r="AJ35" i="20" a="1"/>
  <c r="AJ16" i="20"/>
  <c r="AJ15" i="20"/>
  <c r="AK16" i="20"/>
  <c r="AK15" i="20"/>
  <c r="AJ6" i="20"/>
  <c r="AJ3" i="20"/>
  <c r="AK2" i="20"/>
  <c r="AK3" i="20"/>
  <c r="AJ36" i="20" l="1"/>
  <c r="AJ35" i="20"/>
  <c r="AK35" i="20"/>
  <c r="AK36" i="20"/>
  <c r="AJ21" i="20" a="1"/>
  <c r="AJ8" i="20" a="1"/>
  <c r="AK9" i="20" s="1"/>
  <c r="AO3" i="20" s="1"/>
  <c r="AN29" i="20" l="1" a="1"/>
  <c r="AN29" i="20" s="1"/>
  <c r="AJ22" i="20"/>
  <c r="AK21" i="20"/>
  <c r="AK22" i="20"/>
  <c r="AJ21" i="20"/>
  <c r="AN15" i="20" s="1" a="1"/>
  <c r="AK8" i="20"/>
  <c r="AJ9" i="20"/>
  <c r="AJ8" i="20"/>
  <c r="AO2" i="20" s="1"/>
  <c r="AN30" i="20" l="1"/>
  <c r="AG31" i="20" s="1"/>
  <c r="AN2" i="20" a="1"/>
  <c r="AN2" i="20" s="1"/>
  <c r="AN15" i="20"/>
  <c r="AN16" i="20"/>
  <c r="AG30" i="20" l="1"/>
  <c r="AG34" i="20"/>
  <c r="AG33" i="20"/>
  <c r="AG32" i="20"/>
  <c r="AG35" i="20"/>
  <c r="AG36" i="20"/>
  <c r="AG18" i="20"/>
  <c r="AG19" i="20"/>
  <c r="AG20" i="20"/>
  <c r="AG22" i="20"/>
  <c r="AG23" i="20"/>
  <c r="AG24" i="20"/>
  <c r="AG17" i="20"/>
  <c r="AG16" i="20"/>
  <c r="AG21" i="20"/>
  <c r="AN3" i="20"/>
  <c r="AG3" i="20" s="1"/>
  <c r="AN32" i="20" l="1"/>
  <c r="AN33" i="20" s="1"/>
  <c r="AN18" i="20"/>
  <c r="AN19" i="20" s="1"/>
  <c r="AG10" i="20"/>
  <c r="AG7" i="20"/>
  <c r="AG8" i="20"/>
  <c r="AG4" i="20"/>
  <c r="AG11" i="20"/>
  <c r="AG6" i="20"/>
  <c r="AG5" i="20"/>
  <c r="AG9" i="20"/>
  <c r="AN5" i="20" l="1"/>
  <c r="AN6" i="20" s="1"/>
  <c r="C25" i="1" l="1"/>
  <c r="C24" i="1"/>
  <c r="C23" i="1"/>
  <c r="C22" i="1"/>
  <c r="C21" i="1"/>
  <c r="C20" i="1"/>
  <c r="C19" i="1"/>
  <c r="C18" i="1"/>
  <c r="C17" i="1"/>
  <c r="C26" i="1"/>
  <c r="B26" i="1"/>
  <c r="B25" i="1"/>
  <c r="B24" i="1"/>
  <c r="B23" i="1"/>
  <c r="B22" i="1"/>
  <c r="B21" i="1"/>
  <c r="B20" i="1"/>
  <c r="B19" i="1"/>
  <c r="B18" i="1"/>
  <c r="B17" i="1"/>
  <c r="C1" i="2"/>
  <c r="D1" i="2" s="1"/>
  <c r="C1" i="19"/>
  <c r="D1" i="19" s="1"/>
  <c r="C1" i="18"/>
  <c r="D1" i="18" s="1"/>
  <c r="C1" i="17"/>
  <c r="D1" i="17" s="1"/>
  <c r="C1" i="16"/>
  <c r="D1" i="16" s="1"/>
  <c r="C1" i="15"/>
  <c r="D1" i="15" s="1"/>
  <c r="C1" i="14"/>
  <c r="D1" i="14" s="1"/>
  <c r="C1" i="13"/>
  <c r="D1" i="13" s="1"/>
  <c r="C1" i="12"/>
  <c r="D1" i="12" s="1"/>
  <c r="C1" i="11"/>
  <c r="D1" i="11" s="1"/>
  <c r="C1" i="10"/>
  <c r="D1" i="10" s="1"/>
  <c r="C1" i="9"/>
  <c r="D1" i="9" s="1"/>
  <c r="C1" i="8"/>
  <c r="D1" i="8" s="1"/>
  <c r="C1" i="7"/>
  <c r="D1" i="7" s="1"/>
  <c r="C1" i="6"/>
  <c r="D1" i="6" s="1"/>
  <c r="C1" i="5"/>
  <c r="D1" i="5" s="1"/>
  <c r="C1" i="4"/>
  <c r="D1" i="4" s="1"/>
  <c r="C1" i="3"/>
  <c r="D1" i="3" s="1"/>
  <c r="F88" i="19"/>
  <c r="E88" i="19"/>
  <c r="D88" i="19"/>
  <c r="F87" i="19"/>
  <c r="E87" i="19"/>
  <c r="D87" i="19"/>
  <c r="F86" i="19"/>
  <c r="E86" i="19"/>
  <c r="D86" i="19"/>
  <c r="F85" i="19"/>
  <c r="E85" i="19"/>
  <c r="D85" i="19"/>
  <c r="F84" i="19"/>
  <c r="E84" i="19"/>
  <c r="D84" i="19"/>
  <c r="F83" i="19"/>
  <c r="E83" i="19"/>
  <c r="D83" i="19"/>
  <c r="F82" i="19"/>
  <c r="E82" i="19"/>
  <c r="D82" i="19"/>
  <c r="F81" i="19"/>
  <c r="E81" i="19"/>
  <c r="D81" i="19"/>
  <c r="F80" i="19"/>
  <c r="E80" i="19"/>
  <c r="D80" i="19"/>
  <c r="F79" i="19"/>
  <c r="E79" i="19"/>
  <c r="D79" i="19"/>
  <c r="F78" i="19"/>
  <c r="E78" i="19"/>
  <c r="D78" i="19"/>
  <c r="F77" i="19"/>
  <c r="E77" i="19"/>
  <c r="D77" i="19"/>
  <c r="F76" i="19"/>
  <c r="E76" i="19"/>
  <c r="D76" i="19"/>
  <c r="F75" i="19"/>
  <c r="E75" i="19"/>
  <c r="D75" i="19"/>
  <c r="F74" i="19"/>
  <c r="E74" i="19"/>
  <c r="D74" i="19"/>
  <c r="F73" i="19"/>
  <c r="E73" i="19"/>
  <c r="D73" i="19"/>
  <c r="F72" i="19"/>
  <c r="E72" i="19"/>
  <c r="D72" i="19"/>
  <c r="F71" i="19"/>
  <c r="E71" i="19"/>
  <c r="D71" i="19"/>
  <c r="F70" i="19"/>
  <c r="E70" i="19"/>
  <c r="D70" i="19"/>
  <c r="F69" i="19"/>
  <c r="E69" i="19"/>
  <c r="D69" i="19"/>
  <c r="F68" i="19"/>
  <c r="E68" i="19"/>
  <c r="D68" i="19"/>
  <c r="F67" i="19"/>
  <c r="E67" i="19"/>
  <c r="D67" i="19"/>
  <c r="F66" i="19"/>
  <c r="E66" i="19"/>
  <c r="D66" i="19"/>
  <c r="F65" i="19"/>
  <c r="E65" i="19"/>
  <c r="D65" i="19"/>
  <c r="F64" i="19"/>
  <c r="E64" i="19"/>
  <c r="D64" i="19"/>
  <c r="F63" i="19"/>
  <c r="E63" i="19"/>
  <c r="D63" i="19"/>
  <c r="F62" i="19"/>
  <c r="E62" i="19"/>
  <c r="D62" i="19"/>
  <c r="F61" i="19"/>
  <c r="E61" i="19"/>
  <c r="D61" i="19"/>
  <c r="F60" i="19"/>
  <c r="E60" i="19"/>
  <c r="D60" i="19"/>
  <c r="F59" i="19"/>
  <c r="E59" i="19"/>
  <c r="D59" i="19"/>
  <c r="F58" i="19"/>
  <c r="E58" i="19"/>
  <c r="D58" i="19"/>
  <c r="F57" i="19"/>
  <c r="E57" i="19"/>
  <c r="D57" i="19"/>
  <c r="F56" i="19"/>
  <c r="E56" i="19"/>
  <c r="D56" i="19"/>
  <c r="F55" i="19"/>
  <c r="E55" i="19"/>
  <c r="D55" i="19"/>
  <c r="F54" i="19"/>
  <c r="E54" i="19"/>
  <c r="D54" i="19"/>
  <c r="F53" i="19"/>
  <c r="E53" i="19"/>
  <c r="D53" i="19"/>
  <c r="F52" i="19"/>
  <c r="E52" i="19"/>
  <c r="D52" i="19"/>
  <c r="F51" i="19"/>
  <c r="E51" i="19"/>
  <c r="D51" i="19"/>
  <c r="F50" i="19"/>
  <c r="E50" i="19"/>
  <c r="D50" i="19"/>
  <c r="F49" i="19"/>
  <c r="E49" i="19"/>
  <c r="D49" i="19"/>
  <c r="F48" i="19"/>
  <c r="E48" i="19"/>
  <c r="D48" i="19"/>
  <c r="F47" i="19"/>
  <c r="E47" i="19"/>
  <c r="D47" i="19"/>
  <c r="F46" i="19"/>
  <c r="E46" i="19"/>
  <c r="D46" i="19"/>
  <c r="F45" i="19"/>
  <c r="E45" i="19"/>
  <c r="D45" i="19"/>
  <c r="F44" i="19"/>
  <c r="E44" i="19"/>
  <c r="D44" i="19"/>
  <c r="F43" i="19"/>
  <c r="E43" i="19"/>
  <c r="D43" i="19"/>
  <c r="F42" i="19"/>
  <c r="E42" i="19"/>
  <c r="D42" i="19"/>
  <c r="F41" i="19"/>
  <c r="E41" i="19"/>
  <c r="D41" i="19"/>
  <c r="F40" i="19"/>
  <c r="E40" i="19"/>
  <c r="D40" i="19"/>
  <c r="F39" i="19"/>
  <c r="E39" i="19"/>
  <c r="D39" i="19"/>
  <c r="F38" i="19"/>
  <c r="E38" i="19"/>
  <c r="D38" i="19"/>
  <c r="F37" i="19"/>
  <c r="E37" i="19"/>
  <c r="D37" i="19"/>
  <c r="F36" i="19"/>
  <c r="E36" i="19"/>
  <c r="D36" i="19"/>
  <c r="F35" i="19"/>
  <c r="E35" i="19"/>
  <c r="D35" i="19"/>
  <c r="F34" i="19"/>
  <c r="E34" i="19"/>
  <c r="D34" i="19"/>
  <c r="F33" i="19"/>
  <c r="E33" i="19"/>
  <c r="D33" i="19"/>
  <c r="F32" i="19"/>
  <c r="E32" i="19"/>
  <c r="D32" i="19"/>
  <c r="F31" i="19"/>
  <c r="E31" i="19"/>
  <c r="D31" i="19"/>
  <c r="F30" i="19"/>
  <c r="E30" i="19"/>
  <c r="D30" i="19"/>
  <c r="F29" i="19"/>
  <c r="E29" i="19"/>
  <c r="D29" i="19"/>
  <c r="F28" i="19"/>
  <c r="E28" i="19"/>
  <c r="D28" i="19"/>
  <c r="F27" i="19"/>
  <c r="E27" i="19"/>
  <c r="D27" i="19"/>
  <c r="F26" i="19"/>
  <c r="E26" i="19"/>
  <c r="D26" i="19"/>
  <c r="F25" i="19"/>
  <c r="E25" i="19"/>
  <c r="D25" i="19"/>
  <c r="F24" i="19"/>
  <c r="E24" i="19"/>
  <c r="D24" i="19"/>
  <c r="F23" i="19"/>
  <c r="E23" i="19"/>
  <c r="D23" i="19"/>
  <c r="F22" i="19"/>
  <c r="E22" i="19"/>
  <c r="D22" i="19"/>
  <c r="F21" i="19"/>
  <c r="E21" i="19"/>
  <c r="D21" i="19"/>
  <c r="F20" i="19"/>
  <c r="E20" i="19"/>
  <c r="D20" i="19"/>
  <c r="F19" i="19"/>
  <c r="E19" i="19"/>
  <c r="D19" i="19"/>
  <c r="F18" i="19"/>
  <c r="E18" i="19"/>
  <c r="D18" i="19"/>
  <c r="F17" i="19"/>
  <c r="E17" i="19"/>
  <c r="D17" i="19"/>
  <c r="F16" i="19"/>
  <c r="E16" i="19"/>
  <c r="D16" i="19"/>
  <c r="F15" i="19"/>
  <c r="E15" i="19"/>
  <c r="D15" i="19"/>
  <c r="F14" i="19"/>
  <c r="E14" i="19"/>
  <c r="D14" i="19"/>
  <c r="F13" i="19"/>
  <c r="E13" i="19"/>
  <c r="D13" i="19"/>
  <c r="F12" i="19"/>
  <c r="E12" i="19"/>
  <c r="D12" i="19"/>
  <c r="F11" i="19"/>
  <c r="E11" i="19"/>
  <c r="D11" i="19"/>
  <c r="F10" i="19"/>
  <c r="E10" i="19"/>
  <c r="D10" i="19"/>
  <c r="F9" i="19"/>
  <c r="E9" i="19"/>
  <c r="D9" i="19"/>
  <c r="F8" i="19"/>
  <c r="E8" i="19"/>
  <c r="D8" i="19"/>
  <c r="F7" i="19"/>
  <c r="E7" i="19"/>
  <c r="D7" i="19"/>
  <c r="F6" i="19"/>
  <c r="E6" i="19"/>
  <c r="D6" i="19"/>
  <c r="F5" i="19"/>
  <c r="E5" i="19"/>
  <c r="D5" i="19"/>
  <c r="F88" i="18"/>
  <c r="E88" i="18"/>
  <c r="D88" i="18"/>
  <c r="F87" i="18"/>
  <c r="E87" i="18"/>
  <c r="D87" i="18"/>
  <c r="F86" i="18"/>
  <c r="E86" i="18"/>
  <c r="D86" i="18"/>
  <c r="F85" i="18"/>
  <c r="E85" i="18"/>
  <c r="D85" i="18"/>
  <c r="F84" i="18"/>
  <c r="E84" i="18"/>
  <c r="D84" i="18"/>
  <c r="F83" i="18"/>
  <c r="E83" i="18"/>
  <c r="D83" i="18"/>
  <c r="F82" i="18"/>
  <c r="E82" i="18"/>
  <c r="D82" i="18"/>
  <c r="F81" i="18"/>
  <c r="E81" i="18"/>
  <c r="D81" i="18"/>
  <c r="F80" i="18"/>
  <c r="E80" i="18"/>
  <c r="D80" i="18"/>
  <c r="F79" i="18"/>
  <c r="E79" i="18"/>
  <c r="D79" i="18"/>
  <c r="F78" i="18"/>
  <c r="E78" i="18"/>
  <c r="D78" i="18"/>
  <c r="F77" i="18"/>
  <c r="E77" i="18"/>
  <c r="D77" i="18"/>
  <c r="F76" i="18"/>
  <c r="E76" i="18"/>
  <c r="D76" i="18"/>
  <c r="F75" i="18"/>
  <c r="E75" i="18"/>
  <c r="D75" i="18"/>
  <c r="F74" i="18"/>
  <c r="E74" i="18"/>
  <c r="D74" i="18"/>
  <c r="F73" i="18"/>
  <c r="E73" i="18"/>
  <c r="D73" i="18"/>
  <c r="F72" i="18"/>
  <c r="E72" i="18"/>
  <c r="D72" i="18"/>
  <c r="F71" i="18"/>
  <c r="E71" i="18"/>
  <c r="D71" i="18"/>
  <c r="F70" i="18"/>
  <c r="E70" i="18"/>
  <c r="D70" i="18"/>
  <c r="F69" i="18"/>
  <c r="E69" i="18"/>
  <c r="D69" i="18"/>
  <c r="F68" i="18"/>
  <c r="E68" i="18"/>
  <c r="D68" i="18"/>
  <c r="F67" i="18"/>
  <c r="E67" i="18"/>
  <c r="D67" i="18"/>
  <c r="F66" i="18"/>
  <c r="E66" i="18"/>
  <c r="D66" i="18"/>
  <c r="F65" i="18"/>
  <c r="E65" i="18"/>
  <c r="D65" i="18"/>
  <c r="F64" i="18"/>
  <c r="E64" i="18"/>
  <c r="D64" i="18"/>
  <c r="F63" i="18"/>
  <c r="E63" i="18"/>
  <c r="D63" i="18"/>
  <c r="F62" i="18"/>
  <c r="E62" i="18"/>
  <c r="D62" i="18"/>
  <c r="F61" i="18"/>
  <c r="E61" i="18"/>
  <c r="D61" i="18"/>
  <c r="F60" i="18"/>
  <c r="E60" i="18"/>
  <c r="D60" i="18"/>
  <c r="F59" i="18"/>
  <c r="E59" i="18"/>
  <c r="D59" i="18"/>
  <c r="F58" i="18"/>
  <c r="E58" i="18"/>
  <c r="D58" i="18"/>
  <c r="F57" i="18"/>
  <c r="E57" i="18"/>
  <c r="D57" i="18"/>
  <c r="F56" i="18"/>
  <c r="E56" i="18"/>
  <c r="D56" i="18"/>
  <c r="F55" i="18"/>
  <c r="E55" i="18"/>
  <c r="D55" i="18"/>
  <c r="F54" i="18"/>
  <c r="E54" i="18"/>
  <c r="D54" i="18"/>
  <c r="F53" i="18"/>
  <c r="E53" i="18"/>
  <c r="D53" i="18"/>
  <c r="F52" i="18"/>
  <c r="E52" i="18"/>
  <c r="D52" i="18"/>
  <c r="F51" i="18"/>
  <c r="E51" i="18"/>
  <c r="D51" i="18"/>
  <c r="F50" i="18"/>
  <c r="E50" i="18"/>
  <c r="D50" i="18"/>
  <c r="F49" i="18"/>
  <c r="E49" i="18"/>
  <c r="D49" i="18"/>
  <c r="F48" i="18"/>
  <c r="E48" i="18"/>
  <c r="D48" i="18"/>
  <c r="F47" i="18"/>
  <c r="E47" i="18"/>
  <c r="D47" i="18"/>
  <c r="F46" i="18"/>
  <c r="E46" i="18"/>
  <c r="D46" i="18"/>
  <c r="F45" i="18"/>
  <c r="E45" i="18"/>
  <c r="D45" i="18"/>
  <c r="F44" i="18"/>
  <c r="E44" i="18"/>
  <c r="D44" i="18"/>
  <c r="F43" i="18"/>
  <c r="E43" i="18"/>
  <c r="D43" i="18"/>
  <c r="F42" i="18"/>
  <c r="E42" i="18"/>
  <c r="D42" i="18"/>
  <c r="F41" i="18"/>
  <c r="E41" i="18"/>
  <c r="D41" i="18"/>
  <c r="F40" i="18"/>
  <c r="E40" i="18"/>
  <c r="D40" i="18"/>
  <c r="F39" i="18"/>
  <c r="E39" i="18"/>
  <c r="D39" i="18"/>
  <c r="F38" i="18"/>
  <c r="E38" i="18"/>
  <c r="D38" i="18"/>
  <c r="F37" i="18"/>
  <c r="E37" i="18"/>
  <c r="D37" i="18"/>
  <c r="F36" i="18"/>
  <c r="E36" i="18"/>
  <c r="D36" i="18"/>
  <c r="F35" i="18"/>
  <c r="E35" i="18"/>
  <c r="D35" i="18"/>
  <c r="F34" i="18"/>
  <c r="E34" i="18"/>
  <c r="D34" i="18"/>
  <c r="F33" i="18"/>
  <c r="E33" i="18"/>
  <c r="D33" i="18"/>
  <c r="F32" i="18"/>
  <c r="E32" i="18"/>
  <c r="D32" i="18"/>
  <c r="F31" i="18"/>
  <c r="E31" i="18"/>
  <c r="D31" i="18"/>
  <c r="F30" i="18"/>
  <c r="E30" i="18"/>
  <c r="D30" i="18"/>
  <c r="F29" i="18"/>
  <c r="E29" i="18"/>
  <c r="D29" i="18"/>
  <c r="F28" i="18"/>
  <c r="E28" i="18"/>
  <c r="D28" i="18"/>
  <c r="F27" i="18"/>
  <c r="E27" i="18"/>
  <c r="D27" i="18"/>
  <c r="F26" i="18"/>
  <c r="E26" i="18"/>
  <c r="D26" i="18"/>
  <c r="F25" i="18"/>
  <c r="E25" i="18"/>
  <c r="D25" i="18"/>
  <c r="F24" i="18"/>
  <c r="E24" i="18"/>
  <c r="D24" i="18"/>
  <c r="F23" i="18"/>
  <c r="E23" i="18"/>
  <c r="D23" i="18"/>
  <c r="F22" i="18"/>
  <c r="E22" i="18"/>
  <c r="D22" i="18"/>
  <c r="F21" i="18"/>
  <c r="E21" i="18"/>
  <c r="D21" i="18"/>
  <c r="F20" i="18"/>
  <c r="E20" i="18"/>
  <c r="D20" i="18"/>
  <c r="F19" i="18"/>
  <c r="E19" i="18"/>
  <c r="D19" i="18"/>
  <c r="F18" i="18"/>
  <c r="E18" i="18"/>
  <c r="D18" i="18"/>
  <c r="F17" i="18"/>
  <c r="E17" i="18"/>
  <c r="D17" i="18"/>
  <c r="F16" i="18"/>
  <c r="E16" i="18"/>
  <c r="D16" i="18"/>
  <c r="F15" i="18"/>
  <c r="E15" i="18"/>
  <c r="D15" i="18"/>
  <c r="F14" i="18"/>
  <c r="E14" i="18"/>
  <c r="D14" i="18"/>
  <c r="F13" i="18"/>
  <c r="E13" i="18"/>
  <c r="D13" i="18"/>
  <c r="F12" i="18"/>
  <c r="E12" i="18"/>
  <c r="D12" i="18"/>
  <c r="F11" i="18"/>
  <c r="E11" i="18"/>
  <c r="D11" i="18"/>
  <c r="F10" i="18"/>
  <c r="E10" i="18"/>
  <c r="D10" i="18"/>
  <c r="F9" i="18"/>
  <c r="E9" i="18"/>
  <c r="D9" i="18"/>
  <c r="F8" i="18"/>
  <c r="E8" i="18"/>
  <c r="D8" i="18"/>
  <c r="F7" i="18"/>
  <c r="E7" i="18"/>
  <c r="D7" i="18"/>
  <c r="F6" i="18"/>
  <c r="E6" i="18"/>
  <c r="D6" i="18"/>
  <c r="F5" i="18"/>
  <c r="E5" i="18"/>
  <c r="D5" i="18"/>
  <c r="F88" i="17"/>
  <c r="E88" i="17"/>
  <c r="D88" i="17"/>
  <c r="F87" i="17"/>
  <c r="E87" i="17"/>
  <c r="D87" i="17"/>
  <c r="F86" i="17"/>
  <c r="E86" i="17"/>
  <c r="D86" i="17"/>
  <c r="F85" i="17"/>
  <c r="E85" i="17"/>
  <c r="D85" i="17"/>
  <c r="F84" i="17"/>
  <c r="E84" i="17"/>
  <c r="D84" i="17"/>
  <c r="F83" i="17"/>
  <c r="E83" i="17"/>
  <c r="D83" i="17"/>
  <c r="F82" i="17"/>
  <c r="E82" i="17"/>
  <c r="D82" i="17"/>
  <c r="F81" i="17"/>
  <c r="E81" i="17"/>
  <c r="D81" i="17"/>
  <c r="F80" i="17"/>
  <c r="E80" i="17"/>
  <c r="D80" i="17"/>
  <c r="F79" i="17"/>
  <c r="E79" i="17"/>
  <c r="D79" i="17"/>
  <c r="F78" i="17"/>
  <c r="E78" i="17"/>
  <c r="D78" i="17"/>
  <c r="F77" i="17"/>
  <c r="E77" i="17"/>
  <c r="D77" i="17"/>
  <c r="F76" i="17"/>
  <c r="E76" i="17"/>
  <c r="D76" i="17"/>
  <c r="F75" i="17"/>
  <c r="E75" i="17"/>
  <c r="D75" i="17"/>
  <c r="F74" i="17"/>
  <c r="E74" i="17"/>
  <c r="D74" i="17"/>
  <c r="F73" i="17"/>
  <c r="E73" i="17"/>
  <c r="D73" i="17"/>
  <c r="F72" i="17"/>
  <c r="E72" i="17"/>
  <c r="D72" i="17"/>
  <c r="F71" i="17"/>
  <c r="E71" i="17"/>
  <c r="D71" i="17"/>
  <c r="F70" i="17"/>
  <c r="E70" i="17"/>
  <c r="D70" i="17"/>
  <c r="F69" i="17"/>
  <c r="E69" i="17"/>
  <c r="D69" i="17"/>
  <c r="F68" i="17"/>
  <c r="E68" i="17"/>
  <c r="D68" i="17"/>
  <c r="F67" i="17"/>
  <c r="E67" i="17"/>
  <c r="D67" i="17"/>
  <c r="F66" i="17"/>
  <c r="E66" i="17"/>
  <c r="D66" i="17"/>
  <c r="F65" i="17"/>
  <c r="E65" i="17"/>
  <c r="D65" i="17"/>
  <c r="F64" i="17"/>
  <c r="E64" i="17"/>
  <c r="D64" i="17"/>
  <c r="F63" i="17"/>
  <c r="E63" i="17"/>
  <c r="D63" i="17"/>
  <c r="F62" i="17"/>
  <c r="E62" i="17"/>
  <c r="D62" i="17"/>
  <c r="F61" i="17"/>
  <c r="E61" i="17"/>
  <c r="D61" i="17"/>
  <c r="F60" i="17"/>
  <c r="E60" i="17"/>
  <c r="D60" i="17"/>
  <c r="F59" i="17"/>
  <c r="E59" i="17"/>
  <c r="D59" i="17"/>
  <c r="F58" i="17"/>
  <c r="E58" i="17"/>
  <c r="D58" i="17"/>
  <c r="F57" i="17"/>
  <c r="E57" i="17"/>
  <c r="D57" i="17"/>
  <c r="F56" i="17"/>
  <c r="E56" i="17"/>
  <c r="D56" i="17"/>
  <c r="F55" i="17"/>
  <c r="E55" i="17"/>
  <c r="D55" i="17"/>
  <c r="F54" i="17"/>
  <c r="E54" i="17"/>
  <c r="D54" i="17"/>
  <c r="F53" i="17"/>
  <c r="E53" i="17"/>
  <c r="D53" i="17"/>
  <c r="F52" i="17"/>
  <c r="E52" i="17"/>
  <c r="D52" i="17"/>
  <c r="F51" i="17"/>
  <c r="E51" i="17"/>
  <c r="D51" i="17"/>
  <c r="F50" i="17"/>
  <c r="E50" i="17"/>
  <c r="D50" i="17"/>
  <c r="F49" i="17"/>
  <c r="E49" i="17"/>
  <c r="D49" i="17"/>
  <c r="F48" i="17"/>
  <c r="E48" i="17"/>
  <c r="D48" i="17"/>
  <c r="F47" i="17"/>
  <c r="E47" i="17"/>
  <c r="D47" i="17"/>
  <c r="F46" i="17"/>
  <c r="E46" i="17"/>
  <c r="D46" i="17"/>
  <c r="F45" i="17"/>
  <c r="E45" i="17"/>
  <c r="D45" i="17"/>
  <c r="F44" i="17"/>
  <c r="E44" i="17"/>
  <c r="D44" i="17"/>
  <c r="F43" i="17"/>
  <c r="E43" i="17"/>
  <c r="D43" i="17"/>
  <c r="F42" i="17"/>
  <c r="E42" i="17"/>
  <c r="D42" i="17"/>
  <c r="F41" i="17"/>
  <c r="E41" i="17"/>
  <c r="D41" i="17"/>
  <c r="F40" i="17"/>
  <c r="E40" i="17"/>
  <c r="D40" i="17"/>
  <c r="F39" i="17"/>
  <c r="E39" i="17"/>
  <c r="D39" i="17"/>
  <c r="F38" i="17"/>
  <c r="E38" i="17"/>
  <c r="D38" i="17"/>
  <c r="F37" i="17"/>
  <c r="E37" i="17"/>
  <c r="D37" i="17"/>
  <c r="F36" i="17"/>
  <c r="E36" i="17"/>
  <c r="D36" i="17"/>
  <c r="F35" i="17"/>
  <c r="E35" i="17"/>
  <c r="D35" i="17"/>
  <c r="F34" i="17"/>
  <c r="E34" i="17"/>
  <c r="D34" i="17"/>
  <c r="F33" i="17"/>
  <c r="E33" i="17"/>
  <c r="D33" i="17"/>
  <c r="F32" i="17"/>
  <c r="E32" i="17"/>
  <c r="D32" i="17"/>
  <c r="F31" i="17"/>
  <c r="E31" i="17"/>
  <c r="D31" i="17"/>
  <c r="F30" i="17"/>
  <c r="E30" i="17"/>
  <c r="D30" i="17"/>
  <c r="F29" i="17"/>
  <c r="E29" i="17"/>
  <c r="D29" i="17"/>
  <c r="F28" i="17"/>
  <c r="E28" i="17"/>
  <c r="D28" i="17"/>
  <c r="F27" i="17"/>
  <c r="E27" i="17"/>
  <c r="D27" i="17"/>
  <c r="F26" i="17"/>
  <c r="E26" i="17"/>
  <c r="D26" i="17"/>
  <c r="F25" i="17"/>
  <c r="E25" i="17"/>
  <c r="D25" i="17"/>
  <c r="F24" i="17"/>
  <c r="E24" i="17"/>
  <c r="D24" i="17"/>
  <c r="F23" i="17"/>
  <c r="E23" i="17"/>
  <c r="D23" i="17"/>
  <c r="F22" i="17"/>
  <c r="E22" i="17"/>
  <c r="D22" i="17"/>
  <c r="F21" i="17"/>
  <c r="E21" i="17"/>
  <c r="D21" i="17"/>
  <c r="F20" i="17"/>
  <c r="E20" i="17"/>
  <c r="D20" i="17"/>
  <c r="F19" i="17"/>
  <c r="E19" i="17"/>
  <c r="D19" i="17"/>
  <c r="F18" i="17"/>
  <c r="E18" i="17"/>
  <c r="D18" i="17"/>
  <c r="F17" i="17"/>
  <c r="E17" i="17"/>
  <c r="D17" i="17"/>
  <c r="F16" i="17"/>
  <c r="E16" i="17"/>
  <c r="D16" i="17"/>
  <c r="F15" i="17"/>
  <c r="E15" i="17"/>
  <c r="D15" i="17"/>
  <c r="F14" i="17"/>
  <c r="E14" i="17"/>
  <c r="D14" i="17"/>
  <c r="F13" i="17"/>
  <c r="E13" i="17"/>
  <c r="D13" i="17"/>
  <c r="F12" i="17"/>
  <c r="E12" i="17"/>
  <c r="D12" i="17"/>
  <c r="F11" i="17"/>
  <c r="E11" i="17"/>
  <c r="D11" i="17"/>
  <c r="F10" i="17"/>
  <c r="E10" i="17"/>
  <c r="D10" i="17"/>
  <c r="F9" i="17"/>
  <c r="E9" i="17"/>
  <c r="D9" i="17"/>
  <c r="F8" i="17"/>
  <c r="E8" i="17"/>
  <c r="D8" i="17"/>
  <c r="F7" i="17"/>
  <c r="E7" i="17"/>
  <c r="D7" i="17"/>
  <c r="F6" i="17"/>
  <c r="E6" i="17"/>
  <c r="D6" i="17"/>
  <c r="F5" i="17"/>
  <c r="E5" i="17"/>
  <c r="D5" i="17"/>
  <c r="F88" i="16"/>
  <c r="E88" i="16"/>
  <c r="D88" i="16"/>
  <c r="F87" i="16"/>
  <c r="E87" i="16"/>
  <c r="D87" i="16"/>
  <c r="F86" i="16"/>
  <c r="E86" i="16"/>
  <c r="D86" i="16"/>
  <c r="F85" i="16"/>
  <c r="E85" i="16"/>
  <c r="D85" i="16"/>
  <c r="F84" i="16"/>
  <c r="E84" i="16"/>
  <c r="D84" i="16"/>
  <c r="F83" i="16"/>
  <c r="E83" i="16"/>
  <c r="D83" i="16"/>
  <c r="F82" i="16"/>
  <c r="E82" i="16"/>
  <c r="D82" i="16"/>
  <c r="F81" i="16"/>
  <c r="E81" i="16"/>
  <c r="D81" i="16"/>
  <c r="F80" i="16"/>
  <c r="E80" i="16"/>
  <c r="D80" i="16"/>
  <c r="F79" i="16"/>
  <c r="E79" i="16"/>
  <c r="D79" i="16"/>
  <c r="F78" i="16"/>
  <c r="E78" i="16"/>
  <c r="D78" i="16"/>
  <c r="F77" i="16"/>
  <c r="E77" i="16"/>
  <c r="D77" i="16"/>
  <c r="F76" i="16"/>
  <c r="E76" i="16"/>
  <c r="D76" i="16"/>
  <c r="F75" i="16"/>
  <c r="E75" i="16"/>
  <c r="D75" i="16"/>
  <c r="F74" i="16"/>
  <c r="E74" i="16"/>
  <c r="D74" i="16"/>
  <c r="F73" i="16"/>
  <c r="E73" i="16"/>
  <c r="D73" i="16"/>
  <c r="F72" i="16"/>
  <c r="E72" i="16"/>
  <c r="D72" i="16"/>
  <c r="F71" i="16"/>
  <c r="E71" i="16"/>
  <c r="D71" i="16"/>
  <c r="F70" i="16"/>
  <c r="E70" i="16"/>
  <c r="D70" i="16"/>
  <c r="F69" i="16"/>
  <c r="E69" i="16"/>
  <c r="D69" i="16"/>
  <c r="F68" i="16"/>
  <c r="E68" i="16"/>
  <c r="D68" i="16"/>
  <c r="F67" i="16"/>
  <c r="E67" i="16"/>
  <c r="D67" i="16"/>
  <c r="F66" i="16"/>
  <c r="E66" i="16"/>
  <c r="D66" i="16"/>
  <c r="F65" i="16"/>
  <c r="E65" i="16"/>
  <c r="D65" i="16"/>
  <c r="F64" i="16"/>
  <c r="E64" i="16"/>
  <c r="D64" i="16"/>
  <c r="F63" i="16"/>
  <c r="E63" i="16"/>
  <c r="D63" i="16"/>
  <c r="F62" i="16"/>
  <c r="E62" i="16"/>
  <c r="D62" i="16"/>
  <c r="F61" i="16"/>
  <c r="E61" i="16"/>
  <c r="D61" i="16"/>
  <c r="F60" i="16"/>
  <c r="E60" i="16"/>
  <c r="D60" i="16"/>
  <c r="F59" i="16"/>
  <c r="E59" i="16"/>
  <c r="D59" i="16"/>
  <c r="F58" i="16"/>
  <c r="E58" i="16"/>
  <c r="D58" i="16"/>
  <c r="F57" i="16"/>
  <c r="E57" i="16"/>
  <c r="D57" i="16"/>
  <c r="F56" i="16"/>
  <c r="E56" i="16"/>
  <c r="D56" i="16"/>
  <c r="F55" i="16"/>
  <c r="E55" i="16"/>
  <c r="D55" i="16"/>
  <c r="F54" i="16"/>
  <c r="E54" i="16"/>
  <c r="D54" i="16"/>
  <c r="F53" i="16"/>
  <c r="E53" i="16"/>
  <c r="D53" i="16"/>
  <c r="F52" i="16"/>
  <c r="E52" i="16"/>
  <c r="D52" i="16"/>
  <c r="F51" i="16"/>
  <c r="E51" i="16"/>
  <c r="D51" i="16"/>
  <c r="F50" i="16"/>
  <c r="E50" i="16"/>
  <c r="D50" i="16"/>
  <c r="F49" i="16"/>
  <c r="E49" i="16"/>
  <c r="D49" i="16"/>
  <c r="F48" i="16"/>
  <c r="E48" i="16"/>
  <c r="D48" i="16"/>
  <c r="F47" i="16"/>
  <c r="E47" i="16"/>
  <c r="D47" i="16"/>
  <c r="F46" i="16"/>
  <c r="E46" i="16"/>
  <c r="D46" i="16"/>
  <c r="F45" i="16"/>
  <c r="E45" i="16"/>
  <c r="D45" i="16"/>
  <c r="F44" i="16"/>
  <c r="E44" i="16"/>
  <c r="D44" i="16"/>
  <c r="F43" i="16"/>
  <c r="E43" i="16"/>
  <c r="D43" i="16"/>
  <c r="F42" i="16"/>
  <c r="E42" i="16"/>
  <c r="D42" i="16"/>
  <c r="F41" i="16"/>
  <c r="E41" i="16"/>
  <c r="D41" i="16"/>
  <c r="F40" i="16"/>
  <c r="E40" i="16"/>
  <c r="D40" i="16"/>
  <c r="F39" i="16"/>
  <c r="E39" i="16"/>
  <c r="D39" i="16"/>
  <c r="F38" i="16"/>
  <c r="E38" i="16"/>
  <c r="D38" i="16"/>
  <c r="F37" i="16"/>
  <c r="E37" i="16"/>
  <c r="D37" i="16"/>
  <c r="F36" i="16"/>
  <c r="E36" i="16"/>
  <c r="D36" i="16"/>
  <c r="F35" i="16"/>
  <c r="E35" i="16"/>
  <c r="D35" i="16"/>
  <c r="F34" i="16"/>
  <c r="E34" i="16"/>
  <c r="D34" i="16"/>
  <c r="F33" i="16"/>
  <c r="E33" i="16"/>
  <c r="D33" i="16"/>
  <c r="F32" i="16"/>
  <c r="E32" i="16"/>
  <c r="D32" i="16"/>
  <c r="F31" i="16"/>
  <c r="E31" i="16"/>
  <c r="D31" i="16"/>
  <c r="F30" i="16"/>
  <c r="E30" i="16"/>
  <c r="D30" i="16"/>
  <c r="F29" i="16"/>
  <c r="E29" i="16"/>
  <c r="D29" i="16"/>
  <c r="F28" i="16"/>
  <c r="E28" i="16"/>
  <c r="D28" i="16"/>
  <c r="F27" i="16"/>
  <c r="E27" i="16"/>
  <c r="D27" i="16"/>
  <c r="F26" i="16"/>
  <c r="E26" i="16"/>
  <c r="D26" i="16"/>
  <c r="F25" i="16"/>
  <c r="E25" i="16"/>
  <c r="D25" i="16"/>
  <c r="F24" i="16"/>
  <c r="E24" i="16"/>
  <c r="D24" i="16"/>
  <c r="F23" i="16"/>
  <c r="E23" i="16"/>
  <c r="D23" i="16"/>
  <c r="F22" i="16"/>
  <c r="E22" i="16"/>
  <c r="D22" i="16"/>
  <c r="F21" i="16"/>
  <c r="E21" i="16"/>
  <c r="D21" i="16"/>
  <c r="F20" i="16"/>
  <c r="E20" i="16"/>
  <c r="D20" i="16"/>
  <c r="F19" i="16"/>
  <c r="E19" i="16"/>
  <c r="D19" i="16"/>
  <c r="F18" i="16"/>
  <c r="E18" i="16"/>
  <c r="D18" i="16"/>
  <c r="F17" i="16"/>
  <c r="E17" i="16"/>
  <c r="D17" i="16"/>
  <c r="F16" i="16"/>
  <c r="E16" i="16"/>
  <c r="D16" i="16"/>
  <c r="F15" i="16"/>
  <c r="E15" i="16"/>
  <c r="D15" i="16"/>
  <c r="F14" i="16"/>
  <c r="E14" i="16"/>
  <c r="D14" i="16"/>
  <c r="F13" i="16"/>
  <c r="E13" i="16"/>
  <c r="D13" i="16"/>
  <c r="F12" i="16"/>
  <c r="E12" i="16"/>
  <c r="D12" i="16"/>
  <c r="F11" i="16"/>
  <c r="E11" i="16"/>
  <c r="D11" i="16"/>
  <c r="F10" i="16"/>
  <c r="E10" i="16"/>
  <c r="D10" i="16"/>
  <c r="F9" i="16"/>
  <c r="E9" i="16"/>
  <c r="D9" i="16"/>
  <c r="F8" i="16"/>
  <c r="E8" i="16"/>
  <c r="D8" i="16"/>
  <c r="F7" i="16"/>
  <c r="E7" i="16"/>
  <c r="D7" i="16"/>
  <c r="F6" i="16"/>
  <c r="E6" i="16"/>
  <c r="D6" i="16"/>
  <c r="F5" i="16"/>
  <c r="E5" i="16"/>
  <c r="D5" i="16"/>
  <c r="F88" i="15"/>
  <c r="E88" i="15"/>
  <c r="F87" i="15"/>
  <c r="E87" i="15"/>
  <c r="D87" i="15"/>
  <c r="F86" i="15"/>
  <c r="E86" i="15"/>
  <c r="D86" i="15"/>
  <c r="F85" i="15"/>
  <c r="E85" i="15"/>
  <c r="D85" i="15"/>
  <c r="F84" i="15"/>
  <c r="E84" i="15"/>
  <c r="D84" i="15"/>
  <c r="F83" i="15"/>
  <c r="E83" i="15"/>
  <c r="D83" i="15"/>
  <c r="F82" i="15"/>
  <c r="E82" i="15"/>
  <c r="D82" i="15"/>
  <c r="F81" i="15"/>
  <c r="E81" i="15"/>
  <c r="D81" i="15"/>
  <c r="F80" i="15"/>
  <c r="E80" i="15"/>
  <c r="D80" i="15"/>
  <c r="F79" i="15"/>
  <c r="E79" i="15"/>
  <c r="D79" i="15"/>
  <c r="F78" i="15"/>
  <c r="E78" i="15"/>
  <c r="D78" i="15"/>
  <c r="F77" i="15"/>
  <c r="E77" i="15"/>
  <c r="D77" i="15"/>
  <c r="F76" i="15"/>
  <c r="E76" i="15"/>
  <c r="D76" i="15"/>
  <c r="F75" i="15"/>
  <c r="E75" i="15"/>
  <c r="D75" i="15"/>
  <c r="F74" i="15"/>
  <c r="E74" i="15"/>
  <c r="D74" i="15"/>
  <c r="F73" i="15"/>
  <c r="E73" i="15"/>
  <c r="D73" i="15"/>
  <c r="F72" i="15"/>
  <c r="E72" i="15"/>
  <c r="D72" i="15"/>
  <c r="F71" i="15"/>
  <c r="E71" i="15"/>
  <c r="D71" i="15"/>
  <c r="F70" i="15"/>
  <c r="E70" i="15"/>
  <c r="D70" i="15"/>
  <c r="F69" i="15"/>
  <c r="E69" i="15"/>
  <c r="D69" i="15"/>
  <c r="F68" i="15"/>
  <c r="E68" i="15"/>
  <c r="D68" i="15"/>
  <c r="F67" i="15"/>
  <c r="E67" i="15"/>
  <c r="D67" i="15"/>
  <c r="F66" i="15"/>
  <c r="E66" i="15"/>
  <c r="D66" i="15"/>
  <c r="F65" i="15"/>
  <c r="E65" i="15"/>
  <c r="D65" i="15"/>
  <c r="F64" i="15"/>
  <c r="E64" i="15"/>
  <c r="D64" i="15"/>
  <c r="F63" i="15"/>
  <c r="E63" i="15"/>
  <c r="D63" i="15"/>
  <c r="F62" i="15"/>
  <c r="E62" i="15"/>
  <c r="D62" i="15"/>
  <c r="F61" i="15"/>
  <c r="E61" i="15"/>
  <c r="D61" i="15"/>
  <c r="F60" i="15"/>
  <c r="E60" i="15"/>
  <c r="D60" i="15"/>
  <c r="F59" i="15"/>
  <c r="E59" i="15"/>
  <c r="D59" i="15"/>
  <c r="F58" i="15"/>
  <c r="E58" i="15"/>
  <c r="D58" i="15"/>
  <c r="F57" i="15"/>
  <c r="E57" i="15"/>
  <c r="D57" i="15"/>
  <c r="F56" i="15"/>
  <c r="E56" i="15"/>
  <c r="D56" i="15"/>
  <c r="F55" i="15"/>
  <c r="E55" i="15"/>
  <c r="D55" i="15"/>
  <c r="F54" i="15"/>
  <c r="E54" i="15"/>
  <c r="D54" i="15"/>
  <c r="F53" i="15"/>
  <c r="E53" i="15"/>
  <c r="D53" i="15"/>
  <c r="F52" i="15"/>
  <c r="E52" i="15"/>
  <c r="D52" i="15"/>
  <c r="F51" i="15"/>
  <c r="E51" i="15"/>
  <c r="D51" i="15"/>
  <c r="F50" i="15"/>
  <c r="E50" i="15"/>
  <c r="D50" i="15"/>
  <c r="F49" i="15"/>
  <c r="E49" i="15"/>
  <c r="D49" i="15"/>
  <c r="F48" i="15"/>
  <c r="E48" i="15"/>
  <c r="D48" i="15"/>
  <c r="F47" i="15"/>
  <c r="E47" i="15"/>
  <c r="D47" i="15"/>
  <c r="F46" i="15"/>
  <c r="E46" i="15"/>
  <c r="D46" i="15"/>
  <c r="F45" i="15"/>
  <c r="E45" i="15"/>
  <c r="D45" i="15"/>
  <c r="F44" i="15"/>
  <c r="E44" i="15"/>
  <c r="D44" i="15"/>
  <c r="F43" i="15"/>
  <c r="E43" i="15"/>
  <c r="D43" i="15"/>
  <c r="F42" i="15"/>
  <c r="E42" i="15"/>
  <c r="D42" i="15"/>
  <c r="F41" i="15"/>
  <c r="E41" i="15"/>
  <c r="D41" i="15"/>
  <c r="F40" i="15"/>
  <c r="E40" i="15"/>
  <c r="D40" i="15"/>
  <c r="F39" i="15"/>
  <c r="E39" i="15"/>
  <c r="D39" i="15"/>
  <c r="F38" i="15"/>
  <c r="E38" i="15"/>
  <c r="D38" i="15"/>
  <c r="F37" i="15"/>
  <c r="E37" i="15"/>
  <c r="D37" i="15"/>
  <c r="F36" i="15"/>
  <c r="E36" i="15"/>
  <c r="D36" i="15"/>
  <c r="F35" i="15"/>
  <c r="E35" i="15"/>
  <c r="D35" i="15"/>
  <c r="F34" i="15"/>
  <c r="E34" i="15"/>
  <c r="D34" i="15"/>
  <c r="F33" i="15"/>
  <c r="E33" i="15"/>
  <c r="D33" i="15"/>
  <c r="F32" i="15"/>
  <c r="E32" i="15"/>
  <c r="D32" i="15"/>
  <c r="F31" i="15"/>
  <c r="E31" i="15"/>
  <c r="D31" i="15"/>
  <c r="F30" i="15"/>
  <c r="E30" i="15"/>
  <c r="D30" i="15"/>
  <c r="F29" i="15"/>
  <c r="E29" i="15"/>
  <c r="D29" i="15"/>
  <c r="F28" i="15"/>
  <c r="E28" i="15"/>
  <c r="D28" i="15"/>
  <c r="F27" i="15"/>
  <c r="E27" i="15"/>
  <c r="D27" i="15"/>
  <c r="F26" i="15"/>
  <c r="E26" i="15"/>
  <c r="D26" i="15"/>
  <c r="F25" i="15"/>
  <c r="E25" i="15"/>
  <c r="D25" i="15"/>
  <c r="F24" i="15"/>
  <c r="E24" i="15"/>
  <c r="D24" i="15"/>
  <c r="F23" i="15"/>
  <c r="E23" i="15"/>
  <c r="D23" i="15"/>
  <c r="F22" i="15"/>
  <c r="E22" i="15"/>
  <c r="D22" i="15"/>
  <c r="F21" i="15"/>
  <c r="E21" i="15"/>
  <c r="D21" i="15"/>
  <c r="F20" i="15"/>
  <c r="E20" i="15"/>
  <c r="D20" i="15"/>
  <c r="F19" i="15"/>
  <c r="E19" i="15"/>
  <c r="D19" i="15"/>
  <c r="F18" i="15"/>
  <c r="E18" i="15"/>
  <c r="D18" i="15"/>
  <c r="F17" i="15"/>
  <c r="E17" i="15"/>
  <c r="D17" i="15"/>
  <c r="F16" i="15"/>
  <c r="E16" i="15"/>
  <c r="D16" i="15"/>
  <c r="F15" i="15"/>
  <c r="E15" i="15"/>
  <c r="D15" i="15"/>
  <c r="F14" i="15"/>
  <c r="E14" i="15"/>
  <c r="D14" i="15"/>
  <c r="F13" i="15"/>
  <c r="E13" i="15"/>
  <c r="D13" i="15"/>
  <c r="F12" i="15"/>
  <c r="E12" i="15"/>
  <c r="D12" i="15"/>
  <c r="F11" i="15"/>
  <c r="E11" i="15"/>
  <c r="D11" i="15"/>
  <c r="F10" i="15"/>
  <c r="E10" i="15"/>
  <c r="D10" i="15"/>
  <c r="F9" i="15"/>
  <c r="E9" i="15"/>
  <c r="D9" i="15"/>
  <c r="F8" i="15"/>
  <c r="E8" i="15"/>
  <c r="D8" i="15"/>
  <c r="F7" i="15"/>
  <c r="E7" i="15"/>
  <c r="D7" i="15"/>
  <c r="F6" i="15"/>
  <c r="E6" i="15"/>
  <c r="D6" i="15"/>
  <c r="F5" i="15"/>
  <c r="E5" i="15"/>
  <c r="D5" i="15"/>
  <c r="F60" i="14"/>
  <c r="E60" i="14"/>
  <c r="D60" i="14"/>
  <c r="F59" i="14"/>
  <c r="E59" i="14"/>
  <c r="D59" i="14"/>
  <c r="F58" i="14"/>
  <c r="E58" i="14"/>
  <c r="D58" i="14"/>
  <c r="F57" i="14"/>
  <c r="E57" i="14"/>
  <c r="D57" i="14"/>
  <c r="F56" i="14"/>
  <c r="E56" i="14"/>
  <c r="D56" i="14"/>
  <c r="F55" i="14"/>
  <c r="E55" i="14"/>
  <c r="D55" i="14"/>
  <c r="F54" i="14"/>
  <c r="E54" i="14"/>
  <c r="D54" i="14"/>
  <c r="F53" i="14"/>
  <c r="E53" i="14"/>
  <c r="D53" i="14"/>
  <c r="F52" i="14"/>
  <c r="E52" i="14"/>
  <c r="D52" i="14"/>
  <c r="F51" i="14"/>
  <c r="E51" i="14"/>
  <c r="D51" i="14"/>
  <c r="F50" i="14"/>
  <c r="E50" i="14"/>
  <c r="D50" i="14"/>
  <c r="F49" i="14"/>
  <c r="E49" i="14"/>
  <c r="D49" i="14"/>
  <c r="F48" i="14"/>
  <c r="E48" i="14"/>
  <c r="D48" i="14"/>
  <c r="F47" i="14"/>
  <c r="E47" i="14"/>
  <c r="D47" i="14"/>
  <c r="F46" i="14"/>
  <c r="E46" i="14"/>
  <c r="D46" i="14"/>
  <c r="F45" i="14"/>
  <c r="E45" i="14"/>
  <c r="D45" i="14"/>
  <c r="F44" i="14"/>
  <c r="E44" i="14"/>
  <c r="D44" i="14"/>
  <c r="F43" i="14"/>
  <c r="E43" i="14"/>
  <c r="D43" i="14"/>
  <c r="F42" i="14"/>
  <c r="E42" i="14"/>
  <c r="D42" i="14"/>
  <c r="F41" i="14"/>
  <c r="E41" i="14"/>
  <c r="D41" i="14"/>
  <c r="F40" i="14"/>
  <c r="E40" i="14"/>
  <c r="D40" i="14"/>
  <c r="F39" i="14"/>
  <c r="E39" i="14"/>
  <c r="D39" i="14"/>
  <c r="F38" i="14"/>
  <c r="E38" i="14"/>
  <c r="D38" i="14"/>
  <c r="F37" i="14"/>
  <c r="E37" i="14"/>
  <c r="D37" i="14"/>
  <c r="F36" i="14"/>
  <c r="E36" i="14"/>
  <c r="D36" i="14"/>
  <c r="F35" i="14"/>
  <c r="E35" i="14"/>
  <c r="D35" i="14"/>
  <c r="F34" i="14"/>
  <c r="E34" i="14"/>
  <c r="D34" i="14"/>
  <c r="F33" i="14"/>
  <c r="E33" i="14"/>
  <c r="D33" i="14"/>
  <c r="F32" i="14"/>
  <c r="E32" i="14"/>
  <c r="D32" i="14"/>
  <c r="F31" i="14"/>
  <c r="E31" i="14"/>
  <c r="D31" i="14"/>
  <c r="F30" i="14"/>
  <c r="E30" i="14"/>
  <c r="D30" i="14"/>
  <c r="F29" i="14"/>
  <c r="E29" i="14"/>
  <c r="D29" i="14"/>
  <c r="F28" i="14"/>
  <c r="E28" i="14"/>
  <c r="D28" i="14"/>
  <c r="F27" i="14"/>
  <c r="E27" i="14"/>
  <c r="D27" i="14"/>
  <c r="F26" i="14"/>
  <c r="E26" i="14"/>
  <c r="D26" i="14"/>
  <c r="F25" i="14"/>
  <c r="E25" i="14"/>
  <c r="D25" i="14"/>
  <c r="F24" i="14"/>
  <c r="E24" i="14"/>
  <c r="D24" i="14"/>
  <c r="F23" i="14"/>
  <c r="E23" i="14"/>
  <c r="D23" i="14"/>
  <c r="F22" i="14"/>
  <c r="E22" i="14"/>
  <c r="D22" i="14"/>
  <c r="F21" i="14"/>
  <c r="E21" i="14"/>
  <c r="D21" i="14"/>
  <c r="F20" i="14"/>
  <c r="E20" i="14"/>
  <c r="D20" i="14"/>
  <c r="F19" i="14"/>
  <c r="E19" i="14"/>
  <c r="D19" i="14"/>
  <c r="F18" i="14"/>
  <c r="E18" i="14"/>
  <c r="D18" i="14"/>
  <c r="F17" i="14"/>
  <c r="E17" i="14"/>
  <c r="D17" i="14"/>
  <c r="F16" i="14"/>
  <c r="E16" i="14"/>
  <c r="D16" i="14"/>
  <c r="F15" i="14"/>
  <c r="E15" i="14"/>
  <c r="D15" i="14"/>
  <c r="F14" i="14"/>
  <c r="E14" i="14"/>
  <c r="D14" i="14"/>
  <c r="F13" i="14"/>
  <c r="E13" i="14"/>
  <c r="D13" i="14"/>
  <c r="F12" i="14"/>
  <c r="E12" i="14"/>
  <c r="D12" i="14"/>
  <c r="F11" i="14"/>
  <c r="E11" i="14"/>
  <c r="D11" i="14"/>
  <c r="F10" i="14"/>
  <c r="E10" i="14"/>
  <c r="D10" i="14"/>
  <c r="F9" i="14"/>
  <c r="E9" i="14"/>
  <c r="D9" i="14"/>
  <c r="F8" i="14"/>
  <c r="E8" i="14"/>
  <c r="D8" i="14"/>
  <c r="F7" i="14"/>
  <c r="E7" i="14"/>
  <c r="D7" i="14"/>
  <c r="F6" i="14"/>
  <c r="E6" i="14"/>
  <c r="D6" i="14"/>
  <c r="F5" i="14"/>
  <c r="E5" i="14"/>
  <c r="D5" i="14"/>
  <c r="F88" i="13"/>
  <c r="E88" i="13"/>
  <c r="D88" i="13"/>
  <c r="F87" i="13"/>
  <c r="E87" i="13"/>
  <c r="D87" i="13"/>
  <c r="F86" i="13"/>
  <c r="E86" i="13"/>
  <c r="D86" i="13"/>
  <c r="F85" i="13"/>
  <c r="E85" i="13"/>
  <c r="D85" i="13"/>
  <c r="F84" i="13"/>
  <c r="E84" i="13"/>
  <c r="D84" i="13"/>
  <c r="F83" i="13"/>
  <c r="E83" i="13"/>
  <c r="D83" i="13"/>
  <c r="F82" i="13"/>
  <c r="E82" i="13"/>
  <c r="D82" i="13"/>
  <c r="F81" i="13"/>
  <c r="E81" i="13"/>
  <c r="D81" i="13"/>
  <c r="F80" i="13"/>
  <c r="E80" i="13"/>
  <c r="D80" i="13"/>
  <c r="F79" i="13"/>
  <c r="E79" i="13"/>
  <c r="D79" i="13"/>
  <c r="F78" i="13"/>
  <c r="E78" i="13"/>
  <c r="D78" i="13"/>
  <c r="F77" i="13"/>
  <c r="E77" i="13"/>
  <c r="D77" i="13"/>
  <c r="F76" i="13"/>
  <c r="E76" i="13"/>
  <c r="D76" i="13"/>
  <c r="F75" i="13"/>
  <c r="E75" i="13"/>
  <c r="D75" i="13"/>
  <c r="F74" i="13"/>
  <c r="E74" i="13"/>
  <c r="D74" i="13"/>
  <c r="F73" i="13"/>
  <c r="E73" i="13"/>
  <c r="D73" i="13"/>
  <c r="F72" i="13"/>
  <c r="E72" i="13"/>
  <c r="D72" i="13"/>
  <c r="F71" i="13"/>
  <c r="E71" i="13"/>
  <c r="D71" i="13"/>
  <c r="F70" i="13"/>
  <c r="E70" i="13"/>
  <c r="D70" i="13"/>
  <c r="F69" i="13"/>
  <c r="E69" i="13"/>
  <c r="D69" i="13"/>
  <c r="F68" i="13"/>
  <c r="E68" i="13"/>
  <c r="D68" i="13"/>
  <c r="F67" i="13"/>
  <c r="E67" i="13"/>
  <c r="D67" i="13"/>
  <c r="F66" i="13"/>
  <c r="E66" i="13"/>
  <c r="D66" i="13"/>
  <c r="F65" i="13"/>
  <c r="E65" i="13"/>
  <c r="D65" i="13"/>
  <c r="F64" i="13"/>
  <c r="E64" i="13"/>
  <c r="D64" i="13"/>
  <c r="F63" i="13"/>
  <c r="E63" i="13"/>
  <c r="D63" i="13"/>
  <c r="F62" i="13"/>
  <c r="E62" i="13"/>
  <c r="D62" i="13"/>
  <c r="F61" i="13"/>
  <c r="E61" i="13"/>
  <c r="D61" i="13"/>
  <c r="F60" i="13"/>
  <c r="E60" i="13"/>
  <c r="D60" i="13"/>
  <c r="F59" i="13"/>
  <c r="E59" i="13"/>
  <c r="D59" i="13"/>
  <c r="F58" i="13"/>
  <c r="E58" i="13"/>
  <c r="D58" i="13"/>
  <c r="F57" i="13"/>
  <c r="E57" i="13"/>
  <c r="D57" i="13"/>
  <c r="F56" i="13"/>
  <c r="E56" i="13"/>
  <c r="D56" i="13"/>
  <c r="F55" i="13"/>
  <c r="E55" i="13"/>
  <c r="D55" i="13"/>
  <c r="F54" i="13"/>
  <c r="E54" i="13"/>
  <c r="D54" i="13"/>
  <c r="F53" i="13"/>
  <c r="E53" i="13"/>
  <c r="D53" i="13"/>
  <c r="F52" i="13"/>
  <c r="E52" i="13"/>
  <c r="D52" i="13"/>
  <c r="F51" i="13"/>
  <c r="E51" i="13"/>
  <c r="D51" i="13"/>
  <c r="F50" i="13"/>
  <c r="E50" i="13"/>
  <c r="D50" i="13"/>
  <c r="F49" i="13"/>
  <c r="E49" i="13"/>
  <c r="D49" i="13"/>
  <c r="F48" i="13"/>
  <c r="E48" i="13"/>
  <c r="D48" i="13"/>
  <c r="F47" i="13"/>
  <c r="E47" i="13"/>
  <c r="D47" i="13"/>
  <c r="F46" i="13"/>
  <c r="E46" i="13"/>
  <c r="D46" i="13"/>
  <c r="F45" i="13"/>
  <c r="E45" i="13"/>
  <c r="D45" i="13"/>
  <c r="F44" i="13"/>
  <c r="E44" i="13"/>
  <c r="D44" i="13"/>
  <c r="F43" i="13"/>
  <c r="E43" i="13"/>
  <c r="D43" i="13"/>
  <c r="F42" i="13"/>
  <c r="E42" i="13"/>
  <c r="D42" i="13"/>
  <c r="F41" i="13"/>
  <c r="E41" i="13"/>
  <c r="D41" i="13"/>
  <c r="F40" i="13"/>
  <c r="E40" i="13"/>
  <c r="D40" i="13"/>
  <c r="F39" i="13"/>
  <c r="E39" i="13"/>
  <c r="D39" i="13"/>
  <c r="F38" i="13"/>
  <c r="E38" i="13"/>
  <c r="D38" i="13"/>
  <c r="F37" i="13"/>
  <c r="E37" i="13"/>
  <c r="D37" i="13"/>
  <c r="F36" i="13"/>
  <c r="E36" i="13"/>
  <c r="D36" i="13"/>
  <c r="F35" i="13"/>
  <c r="E35" i="13"/>
  <c r="D35" i="13"/>
  <c r="F34" i="13"/>
  <c r="E34" i="13"/>
  <c r="D34" i="13"/>
  <c r="F33" i="13"/>
  <c r="E33" i="13"/>
  <c r="D33" i="13"/>
  <c r="F32" i="13"/>
  <c r="E32" i="13"/>
  <c r="D32" i="13"/>
  <c r="F31" i="13"/>
  <c r="E31" i="13"/>
  <c r="D31" i="13"/>
  <c r="F30" i="13"/>
  <c r="E30" i="13"/>
  <c r="D30" i="13"/>
  <c r="F29" i="13"/>
  <c r="E29" i="13"/>
  <c r="D29" i="13"/>
  <c r="F28" i="13"/>
  <c r="E28" i="13"/>
  <c r="D28" i="13"/>
  <c r="F27" i="13"/>
  <c r="E27" i="13"/>
  <c r="D27" i="13"/>
  <c r="F26" i="13"/>
  <c r="E26" i="13"/>
  <c r="D26" i="13"/>
  <c r="F25" i="13"/>
  <c r="E25" i="13"/>
  <c r="D25" i="13"/>
  <c r="F24" i="13"/>
  <c r="E24" i="13"/>
  <c r="D24" i="13"/>
  <c r="F23" i="13"/>
  <c r="E23" i="13"/>
  <c r="D23" i="13"/>
  <c r="F22" i="13"/>
  <c r="E22" i="13"/>
  <c r="D22" i="13"/>
  <c r="F21" i="13"/>
  <c r="E21" i="13"/>
  <c r="D21" i="13"/>
  <c r="F20" i="13"/>
  <c r="E20" i="13"/>
  <c r="D20" i="13"/>
  <c r="F19" i="13"/>
  <c r="E19" i="13"/>
  <c r="D19" i="13"/>
  <c r="F18" i="13"/>
  <c r="E18" i="13"/>
  <c r="D18" i="13"/>
  <c r="F17" i="13"/>
  <c r="E17" i="13"/>
  <c r="D17" i="13"/>
  <c r="F16" i="13"/>
  <c r="E16" i="13"/>
  <c r="D16" i="13"/>
  <c r="F15" i="13"/>
  <c r="E15" i="13"/>
  <c r="D15" i="13"/>
  <c r="F14" i="13"/>
  <c r="E14" i="13"/>
  <c r="D14" i="13"/>
  <c r="F13" i="13"/>
  <c r="E13" i="13"/>
  <c r="D13" i="13"/>
  <c r="F12" i="13"/>
  <c r="E12" i="13"/>
  <c r="D12" i="13"/>
  <c r="F11" i="13"/>
  <c r="E11" i="13"/>
  <c r="D11" i="13"/>
  <c r="F10" i="13"/>
  <c r="E10" i="13"/>
  <c r="D10" i="13"/>
  <c r="F9" i="13"/>
  <c r="E9" i="13"/>
  <c r="D9" i="13"/>
  <c r="F8" i="13"/>
  <c r="E8" i="13"/>
  <c r="D8" i="13"/>
  <c r="F7" i="13"/>
  <c r="E7" i="13"/>
  <c r="D7" i="13"/>
  <c r="F6" i="13"/>
  <c r="E6" i="13"/>
  <c r="D6" i="13"/>
  <c r="F5" i="13"/>
  <c r="E5" i="13"/>
  <c r="D5" i="13"/>
  <c r="F88" i="12"/>
  <c r="E88" i="12"/>
  <c r="D88" i="12"/>
  <c r="F87" i="12"/>
  <c r="E87" i="12"/>
  <c r="D87" i="12"/>
  <c r="F86" i="12"/>
  <c r="E86" i="12"/>
  <c r="D86" i="12"/>
  <c r="F85" i="12"/>
  <c r="E85" i="12"/>
  <c r="D85" i="12"/>
  <c r="F84" i="12"/>
  <c r="E84" i="12"/>
  <c r="D84" i="12"/>
  <c r="F83" i="12"/>
  <c r="E83" i="12"/>
  <c r="D83" i="12"/>
  <c r="F82" i="12"/>
  <c r="E82" i="12"/>
  <c r="D82" i="12"/>
  <c r="F81" i="12"/>
  <c r="E81" i="12"/>
  <c r="D81" i="12"/>
  <c r="F80" i="12"/>
  <c r="E80" i="12"/>
  <c r="D80" i="12"/>
  <c r="F79" i="12"/>
  <c r="E79" i="12"/>
  <c r="D79" i="12"/>
  <c r="F78" i="12"/>
  <c r="E78" i="12"/>
  <c r="D78" i="12"/>
  <c r="F77" i="12"/>
  <c r="E77" i="12"/>
  <c r="D77" i="12"/>
  <c r="F76" i="12"/>
  <c r="E76" i="12"/>
  <c r="D76" i="12"/>
  <c r="F75" i="12"/>
  <c r="E75" i="12"/>
  <c r="D75" i="12"/>
  <c r="F74" i="12"/>
  <c r="E74" i="12"/>
  <c r="D74" i="12"/>
  <c r="F73" i="12"/>
  <c r="E73" i="12"/>
  <c r="D73" i="12"/>
  <c r="F72" i="12"/>
  <c r="E72" i="12"/>
  <c r="D72" i="12"/>
  <c r="F71" i="12"/>
  <c r="E71" i="12"/>
  <c r="D71" i="12"/>
  <c r="F70" i="12"/>
  <c r="E70" i="12"/>
  <c r="D70" i="12"/>
  <c r="F69" i="12"/>
  <c r="E69" i="12"/>
  <c r="D69" i="12"/>
  <c r="F68" i="12"/>
  <c r="E68" i="12"/>
  <c r="D68" i="12"/>
  <c r="F67" i="12"/>
  <c r="E67" i="12"/>
  <c r="D67" i="12"/>
  <c r="F66" i="12"/>
  <c r="E66" i="12"/>
  <c r="D66" i="12"/>
  <c r="F65" i="12"/>
  <c r="E65" i="12"/>
  <c r="D65" i="12"/>
  <c r="F64" i="12"/>
  <c r="E64" i="12"/>
  <c r="D64" i="12"/>
  <c r="F63" i="12"/>
  <c r="E63" i="12"/>
  <c r="D63" i="12"/>
  <c r="F62" i="12"/>
  <c r="E62" i="12"/>
  <c r="D62" i="12"/>
  <c r="F61" i="12"/>
  <c r="E61" i="12"/>
  <c r="D61" i="12"/>
  <c r="F60" i="12"/>
  <c r="E60" i="12"/>
  <c r="D60" i="12"/>
  <c r="F59" i="12"/>
  <c r="E59" i="12"/>
  <c r="D59" i="12"/>
  <c r="F58" i="12"/>
  <c r="E58" i="12"/>
  <c r="D58" i="12"/>
  <c r="F57" i="12"/>
  <c r="E57" i="12"/>
  <c r="D57" i="12"/>
  <c r="F56" i="12"/>
  <c r="E56" i="12"/>
  <c r="D56" i="12"/>
  <c r="F55" i="12"/>
  <c r="E55" i="12"/>
  <c r="D55" i="12"/>
  <c r="F54" i="12"/>
  <c r="E54" i="12"/>
  <c r="D54" i="12"/>
  <c r="F53" i="12"/>
  <c r="E53" i="12"/>
  <c r="D53" i="12"/>
  <c r="F52" i="12"/>
  <c r="E52" i="12"/>
  <c r="D52" i="12"/>
  <c r="F51" i="12"/>
  <c r="E51" i="12"/>
  <c r="D51" i="12"/>
  <c r="F50" i="12"/>
  <c r="E50" i="12"/>
  <c r="D50" i="12"/>
  <c r="F49" i="12"/>
  <c r="E49" i="12"/>
  <c r="D49" i="12"/>
  <c r="F48" i="12"/>
  <c r="E48" i="12"/>
  <c r="D48" i="12"/>
  <c r="F47" i="12"/>
  <c r="E47" i="12"/>
  <c r="D47" i="12"/>
  <c r="F46" i="12"/>
  <c r="E46" i="12"/>
  <c r="D46" i="12"/>
  <c r="F45" i="12"/>
  <c r="E45" i="12"/>
  <c r="D45" i="12"/>
  <c r="F44" i="12"/>
  <c r="E44" i="12"/>
  <c r="D44" i="12"/>
  <c r="F43" i="12"/>
  <c r="E43" i="12"/>
  <c r="D43" i="12"/>
  <c r="F42" i="12"/>
  <c r="E42" i="12"/>
  <c r="D42" i="12"/>
  <c r="F41" i="12"/>
  <c r="E41" i="12"/>
  <c r="D41" i="12"/>
  <c r="F40" i="12"/>
  <c r="E40" i="12"/>
  <c r="D40" i="12"/>
  <c r="F39" i="12"/>
  <c r="E39" i="12"/>
  <c r="D39" i="12"/>
  <c r="F38" i="12"/>
  <c r="E38" i="12"/>
  <c r="D38" i="12"/>
  <c r="F37" i="12"/>
  <c r="E37" i="12"/>
  <c r="D37" i="12"/>
  <c r="F36" i="12"/>
  <c r="E36" i="12"/>
  <c r="D36" i="12"/>
  <c r="F35" i="12"/>
  <c r="E35" i="12"/>
  <c r="D35" i="12"/>
  <c r="F34" i="12"/>
  <c r="E34" i="12"/>
  <c r="D34" i="12"/>
  <c r="F33" i="12"/>
  <c r="E33" i="12"/>
  <c r="D33" i="12"/>
  <c r="F32" i="12"/>
  <c r="E32" i="12"/>
  <c r="D32" i="12"/>
  <c r="F31" i="12"/>
  <c r="E31" i="12"/>
  <c r="D31" i="12"/>
  <c r="F30" i="12"/>
  <c r="E30" i="12"/>
  <c r="D30" i="12"/>
  <c r="F29" i="12"/>
  <c r="E29" i="12"/>
  <c r="D29" i="12"/>
  <c r="F28" i="12"/>
  <c r="E28" i="12"/>
  <c r="D28" i="12"/>
  <c r="F27" i="12"/>
  <c r="E27" i="12"/>
  <c r="D27" i="12"/>
  <c r="F26" i="12"/>
  <c r="E26" i="12"/>
  <c r="D26" i="12"/>
  <c r="F25" i="12"/>
  <c r="E25" i="12"/>
  <c r="D25" i="12"/>
  <c r="F24" i="12"/>
  <c r="E24" i="12"/>
  <c r="D24" i="12"/>
  <c r="F23" i="12"/>
  <c r="E23" i="12"/>
  <c r="D23" i="12"/>
  <c r="F22" i="12"/>
  <c r="E22" i="12"/>
  <c r="D22" i="12"/>
  <c r="F21" i="12"/>
  <c r="E21" i="12"/>
  <c r="D21" i="12"/>
  <c r="F20" i="12"/>
  <c r="E20" i="12"/>
  <c r="D20" i="12"/>
  <c r="F19" i="12"/>
  <c r="E19" i="12"/>
  <c r="D19" i="12"/>
  <c r="F18" i="12"/>
  <c r="E18" i="12"/>
  <c r="D18" i="12"/>
  <c r="F17" i="12"/>
  <c r="E17" i="12"/>
  <c r="D17" i="12"/>
  <c r="F16" i="12"/>
  <c r="E16" i="12"/>
  <c r="D16" i="12"/>
  <c r="F15" i="12"/>
  <c r="E15" i="12"/>
  <c r="D15" i="12"/>
  <c r="F14" i="12"/>
  <c r="E14" i="12"/>
  <c r="D14" i="12"/>
  <c r="F13" i="12"/>
  <c r="E13" i="12"/>
  <c r="D13" i="12"/>
  <c r="F12" i="12"/>
  <c r="E12" i="12"/>
  <c r="D12" i="12"/>
  <c r="F11" i="12"/>
  <c r="E11" i="12"/>
  <c r="D11" i="12"/>
  <c r="F10" i="12"/>
  <c r="E10" i="12"/>
  <c r="D10" i="12"/>
  <c r="F9" i="12"/>
  <c r="E9" i="12"/>
  <c r="D9" i="12"/>
  <c r="F8" i="12"/>
  <c r="E8" i="12"/>
  <c r="D8" i="12"/>
  <c r="F7" i="12"/>
  <c r="E7" i="12"/>
  <c r="D7" i="12"/>
  <c r="F6" i="12"/>
  <c r="E6" i="12"/>
  <c r="D6" i="12"/>
  <c r="F5" i="12"/>
  <c r="E5" i="12"/>
  <c r="D5" i="12"/>
  <c r="F88" i="11"/>
  <c r="E88" i="11"/>
  <c r="D88" i="11"/>
  <c r="F87" i="11"/>
  <c r="E87" i="11"/>
  <c r="D87" i="11"/>
  <c r="F86" i="11"/>
  <c r="E86" i="11"/>
  <c r="D86" i="11"/>
  <c r="F85" i="11"/>
  <c r="E85" i="11"/>
  <c r="D85" i="11"/>
  <c r="F84" i="11"/>
  <c r="E84" i="11"/>
  <c r="D84" i="11"/>
  <c r="F83" i="11"/>
  <c r="E83" i="11"/>
  <c r="D83" i="11"/>
  <c r="F82" i="11"/>
  <c r="E82" i="11"/>
  <c r="D82" i="11"/>
  <c r="F81" i="11"/>
  <c r="E81" i="11"/>
  <c r="D81" i="11"/>
  <c r="F80" i="11"/>
  <c r="E80" i="11"/>
  <c r="D80" i="11"/>
  <c r="F79" i="11"/>
  <c r="E79" i="11"/>
  <c r="D79" i="11"/>
  <c r="F78" i="11"/>
  <c r="E78" i="11"/>
  <c r="D78" i="11"/>
  <c r="F77" i="11"/>
  <c r="E77" i="11"/>
  <c r="D77" i="11"/>
  <c r="F76" i="11"/>
  <c r="E76" i="11"/>
  <c r="D76" i="11"/>
  <c r="F75" i="11"/>
  <c r="E75" i="11"/>
  <c r="D75" i="11"/>
  <c r="F74" i="11"/>
  <c r="E74" i="11"/>
  <c r="D74" i="11"/>
  <c r="F73" i="11"/>
  <c r="E73" i="11"/>
  <c r="D73" i="11"/>
  <c r="F72" i="11"/>
  <c r="E72" i="11"/>
  <c r="D72" i="11"/>
  <c r="F71" i="11"/>
  <c r="E71" i="11"/>
  <c r="D71" i="11"/>
  <c r="F70" i="11"/>
  <c r="E70" i="11"/>
  <c r="D70" i="11"/>
  <c r="F69" i="11"/>
  <c r="E69" i="11"/>
  <c r="D69" i="11"/>
  <c r="F68" i="11"/>
  <c r="E68" i="11"/>
  <c r="D68" i="11"/>
  <c r="F67" i="11"/>
  <c r="E67" i="11"/>
  <c r="D67" i="11"/>
  <c r="F66" i="11"/>
  <c r="E66" i="11"/>
  <c r="D66" i="11"/>
  <c r="F65" i="11"/>
  <c r="E65" i="11"/>
  <c r="D65" i="11"/>
  <c r="F64" i="11"/>
  <c r="E64" i="11"/>
  <c r="D64" i="11"/>
  <c r="F63" i="11"/>
  <c r="E63" i="11"/>
  <c r="D63" i="11"/>
  <c r="F62" i="11"/>
  <c r="E62" i="11"/>
  <c r="D62" i="11"/>
  <c r="F61" i="11"/>
  <c r="E61" i="11"/>
  <c r="D61" i="11"/>
  <c r="F60" i="11"/>
  <c r="E60" i="11"/>
  <c r="D60" i="11"/>
  <c r="F59" i="11"/>
  <c r="E59" i="11"/>
  <c r="D59" i="11"/>
  <c r="F58" i="11"/>
  <c r="E58" i="11"/>
  <c r="D58" i="11"/>
  <c r="F57" i="11"/>
  <c r="E57" i="11"/>
  <c r="D57" i="11"/>
  <c r="F56" i="11"/>
  <c r="E56" i="11"/>
  <c r="D56" i="11"/>
  <c r="F55" i="11"/>
  <c r="E55" i="11"/>
  <c r="D55" i="11"/>
  <c r="F54" i="11"/>
  <c r="E54" i="11"/>
  <c r="D54" i="11"/>
  <c r="F53" i="11"/>
  <c r="E53" i="11"/>
  <c r="D53" i="11"/>
  <c r="F52" i="11"/>
  <c r="E52" i="11"/>
  <c r="D52" i="11"/>
  <c r="F51" i="11"/>
  <c r="E51" i="11"/>
  <c r="D51" i="11"/>
  <c r="F50" i="11"/>
  <c r="E50" i="11"/>
  <c r="D50" i="11"/>
  <c r="F49" i="11"/>
  <c r="E49" i="11"/>
  <c r="D49" i="11"/>
  <c r="F48" i="11"/>
  <c r="E48" i="11"/>
  <c r="D48" i="11"/>
  <c r="F47" i="11"/>
  <c r="E47" i="11"/>
  <c r="D47" i="11"/>
  <c r="F46" i="11"/>
  <c r="E46" i="11"/>
  <c r="D46" i="11"/>
  <c r="F45" i="11"/>
  <c r="E45" i="11"/>
  <c r="D45" i="11"/>
  <c r="F44" i="11"/>
  <c r="E44" i="11"/>
  <c r="D44" i="11"/>
  <c r="F43" i="11"/>
  <c r="E43" i="11"/>
  <c r="D43" i="11"/>
  <c r="F42" i="11"/>
  <c r="E42" i="11"/>
  <c r="D42" i="11"/>
  <c r="F41" i="11"/>
  <c r="E41" i="11"/>
  <c r="D41" i="11"/>
  <c r="F40" i="11"/>
  <c r="E40" i="11"/>
  <c r="D40" i="11"/>
  <c r="F39" i="11"/>
  <c r="E39" i="11"/>
  <c r="D39" i="11"/>
  <c r="F38" i="11"/>
  <c r="E38" i="11"/>
  <c r="D38" i="11"/>
  <c r="F37" i="11"/>
  <c r="E37" i="11"/>
  <c r="D37" i="11"/>
  <c r="F36" i="11"/>
  <c r="E36" i="11"/>
  <c r="D36" i="11"/>
  <c r="F35" i="11"/>
  <c r="E35" i="11"/>
  <c r="D35" i="11"/>
  <c r="F34" i="11"/>
  <c r="E34" i="11"/>
  <c r="D34" i="11"/>
  <c r="F33" i="11"/>
  <c r="E33" i="11"/>
  <c r="D33" i="11"/>
  <c r="F32" i="11"/>
  <c r="E32" i="11"/>
  <c r="D32" i="11"/>
  <c r="F31" i="11"/>
  <c r="E31" i="11"/>
  <c r="D31" i="11"/>
  <c r="F30" i="11"/>
  <c r="E30" i="11"/>
  <c r="D30" i="11"/>
  <c r="F29" i="11"/>
  <c r="E29" i="11"/>
  <c r="D29" i="11"/>
  <c r="F28" i="11"/>
  <c r="E28" i="11"/>
  <c r="D28" i="11"/>
  <c r="F27" i="11"/>
  <c r="E27" i="11"/>
  <c r="D27" i="11"/>
  <c r="F26" i="11"/>
  <c r="E26" i="11"/>
  <c r="D26" i="11"/>
  <c r="F25" i="11"/>
  <c r="E25" i="11"/>
  <c r="D25" i="11"/>
  <c r="F24" i="11"/>
  <c r="E24" i="11"/>
  <c r="D24" i="11"/>
  <c r="F23" i="11"/>
  <c r="E23" i="11"/>
  <c r="D23" i="11"/>
  <c r="F22" i="11"/>
  <c r="E22" i="11"/>
  <c r="D22" i="11"/>
  <c r="F21" i="11"/>
  <c r="E21" i="11"/>
  <c r="D21" i="11"/>
  <c r="F20" i="11"/>
  <c r="E20" i="11"/>
  <c r="D20" i="11"/>
  <c r="F19" i="11"/>
  <c r="E19" i="11"/>
  <c r="D19" i="11"/>
  <c r="F18" i="11"/>
  <c r="E18" i="11"/>
  <c r="D18" i="11"/>
  <c r="F17" i="11"/>
  <c r="E17" i="11"/>
  <c r="D17" i="11"/>
  <c r="F16" i="11"/>
  <c r="E16" i="11"/>
  <c r="D16" i="11"/>
  <c r="F15" i="11"/>
  <c r="E15" i="11"/>
  <c r="D15" i="11"/>
  <c r="F14" i="11"/>
  <c r="E14" i="11"/>
  <c r="D14" i="11"/>
  <c r="F13" i="11"/>
  <c r="E13" i="11"/>
  <c r="D13" i="11"/>
  <c r="F12" i="11"/>
  <c r="E12" i="11"/>
  <c r="D12" i="11"/>
  <c r="F11" i="11"/>
  <c r="E11" i="11"/>
  <c r="D11" i="11"/>
  <c r="F10" i="11"/>
  <c r="E10" i="11"/>
  <c r="D10" i="11"/>
  <c r="F9" i="11"/>
  <c r="E9" i="11"/>
  <c r="D9" i="11"/>
  <c r="F8" i="11"/>
  <c r="E8" i="11"/>
  <c r="D8" i="11"/>
  <c r="F7" i="11"/>
  <c r="E7" i="11"/>
  <c r="D7" i="11"/>
  <c r="F6" i="11"/>
  <c r="E6" i="11"/>
  <c r="D6" i="11"/>
  <c r="F5" i="11"/>
  <c r="E5" i="11"/>
  <c r="D5" i="11"/>
  <c r="F87" i="10"/>
  <c r="E87" i="10"/>
  <c r="F86" i="10"/>
  <c r="E86" i="10"/>
  <c r="F85" i="10"/>
  <c r="E85" i="10"/>
  <c r="F84" i="10"/>
  <c r="E84" i="10"/>
  <c r="F83" i="10"/>
  <c r="E83" i="10"/>
  <c r="F82" i="10"/>
  <c r="E82" i="10"/>
  <c r="F81" i="10"/>
  <c r="E81" i="10"/>
  <c r="F80" i="10"/>
  <c r="E80" i="10"/>
  <c r="F79" i="10"/>
  <c r="E79" i="10"/>
  <c r="F78" i="10"/>
  <c r="E78" i="10"/>
  <c r="F77" i="10"/>
  <c r="E77" i="10"/>
  <c r="F76" i="10"/>
  <c r="E76" i="10"/>
  <c r="F75" i="10"/>
  <c r="E75" i="10"/>
  <c r="F74" i="10"/>
  <c r="E74" i="10"/>
  <c r="F73" i="10"/>
  <c r="E73" i="10"/>
  <c r="F72" i="10"/>
  <c r="E72" i="10"/>
  <c r="F71" i="10"/>
  <c r="E71" i="10"/>
  <c r="F70" i="10"/>
  <c r="E70" i="10"/>
  <c r="F69" i="10"/>
  <c r="E69" i="10"/>
  <c r="F68" i="10"/>
  <c r="E68" i="10"/>
  <c r="F67" i="10"/>
  <c r="E67" i="10"/>
  <c r="F66" i="10"/>
  <c r="E66" i="10"/>
  <c r="F65" i="10"/>
  <c r="E65" i="10"/>
  <c r="F64" i="10"/>
  <c r="E64" i="10"/>
  <c r="F63" i="10"/>
  <c r="E63" i="10"/>
  <c r="F62" i="10"/>
  <c r="E62" i="10"/>
  <c r="F61" i="10"/>
  <c r="E61" i="10"/>
  <c r="F60" i="10"/>
  <c r="E60" i="10"/>
  <c r="F59" i="10"/>
  <c r="E59" i="10"/>
  <c r="F58" i="10"/>
  <c r="E58" i="10"/>
  <c r="F57" i="10"/>
  <c r="E57" i="10"/>
  <c r="F56" i="10"/>
  <c r="E56" i="10"/>
  <c r="F55" i="10"/>
  <c r="E55" i="10"/>
  <c r="F54" i="10"/>
  <c r="E54" i="10"/>
  <c r="F53" i="10"/>
  <c r="E53" i="10"/>
  <c r="F52" i="10"/>
  <c r="E52" i="10"/>
  <c r="F51" i="10"/>
  <c r="E51" i="10"/>
  <c r="F50" i="10"/>
  <c r="E50" i="10"/>
  <c r="F49" i="10"/>
  <c r="E49" i="10"/>
  <c r="F48" i="10"/>
  <c r="E48" i="10"/>
  <c r="F47" i="10"/>
  <c r="E47" i="10"/>
  <c r="F46" i="10"/>
  <c r="E46" i="10"/>
  <c r="F45" i="10"/>
  <c r="E45" i="10"/>
  <c r="F44" i="10"/>
  <c r="E44" i="10"/>
  <c r="F43" i="10"/>
  <c r="E43" i="10"/>
  <c r="F42" i="10"/>
  <c r="E42" i="10"/>
  <c r="F41" i="10"/>
  <c r="E41" i="10"/>
  <c r="F40" i="10"/>
  <c r="E40" i="10"/>
  <c r="F39" i="10"/>
  <c r="E39" i="10"/>
  <c r="F38" i="10"/>
  <c r="E38" i="10"/>
  <c r="F37" i="10"/>
  <c r="E37" i="10"/>
  <c r="F36" i="10"/>
  <c r="E36" i="10"/>
  <c r="F35" i="10"/>
  <c r="E35" i="10"/>
  <c r="F34" i="10"/>
  <c r="E34" i="10"/>
  <c r="F33" i="10"/>
  <c r="E33" i="10"/>
  <c r="F32" i="10"/>
  <c r="E32" i="10"/>
  <c r="F31" i="10"/>
  <c r="E31" i="10"/>
  <c r="F30" i="10"/>
  <c r="E30" i="10"/>
  <c r="F29" i="10"/>
  <c r="E29" i="10"/>
  <c r="F28" i="10"/>
  <c r="E28" i="10"/>
  <c r="F27" i="10"/>
  <c r="E27" i="10"/>
  <c r="F26" i="10"/>
  <c r="E26" i="10"/>
  <c r="F25" i="10"/>
  <c r="E25" i="10"/>
  <c r="F24" i="10"/>
  <c r="E24" i="10"/>
  <c r="F23" i="10"/>
  <c r="E23" i="10"/>
  <c r="F22" i="10"/>
  <c r="E22" i="10"/>
  <c r="F21" i="10"/>
  <c r="E21" i="10"/>
  <c r="F20" i="10"/>
  <c r="E20" i="10"/>
  <c r="F19" i="10"/>
  <c r="E19" i="10"/>
  <c r="F18" i="10"/>
  <c r="E18" i="10"/>
  <c r="F17" i="10"/>
  <c r="E17" i="10"/>
  <c r="F16" i="10"/>
  <c r="E16" i="10"/>
  <c r="F15" i="10"/>
  <c r="E15" i="10"/>
  <c r="F14" i="10"/>
  <c r="E14" i="10"/>
  <c r="F13" i="10"/>
  <c r="E13" i="10"/>
  <c r="F12" i="10"/>
  <c r="E12" i="10"/>
  <c r="F11" i="10"/>
  <c r="E11" i="10"/>
  <c r="F10" i="10"/>
  <c r="E10" i="10"/>
  <c r="F9" i="10"/>
  <c r="E9" i="10"/>
  <c r="F8" i="10"/>
  <c r="E8" i="10"/>
  <c r="F7" i="10"/>
  <c r="E7" i="10"/>
  <c r="F6" i="10"/>
  <c r="E6" i="10"/>
  <c r="F5" i="10"/>
  <c r="E5" i="10"/>
  <c r="F87" i="9"/>
  <c r="E87" i="9"/>
  <c r="F86" i="9"/>
  <c r="E86" i="9"/>
  <c r="F85" i="9"/>
  <c r="E85" i="9"/>
  <c r="F84" i="9"/>
  <c r="E84" i="9"/>
  <c r="F83" i="9"/>
  <c r="E83" i="9"/>
  <c r="F82" i="9"/>
  <c r="E82" i="9"/>
  <c r="F81" i="9"/>
  <c r="E81" i="9"/>
  <c r="F80" i="9"/>
  <c r="E80" i="9"/>
  <c r="F79" i="9"/>
  <c r="E79" i="9"/>
  <c r="F78" i="9"/>
  <c r="E78" i="9"/>
  <c r="F77" i="9"/>
  <c r="E77" i="9"/>
  <c r="F76" i="9"/>
  <c r="E76" i="9"/>
  <c r="F75" i="9"/>
  <c r="E75" i="9"/>
  <c r="F74" i="9"/>
  <c r="E74" i="9"/>
  <c r="F73" i="9"/>
  <c r="E73" i="9"/>
  <c r="F72" i="9"/>
  <c r="E72" i="9"/>
  <c r="F71" i="9"/>
  <c r="E71" i="9"/>
  <c r="F70" i="9"/>
  <c r="E70" i="9"/>
  <c r="F69" i="9"/>
  <c r="E69" i="9"/>
  <c r="F68" i="9"/>
  <c r="E68" i="9"/>
  <c r="F67" i="9"/>
  <c r="E67" i="9"/>
  <c r="F66" i="9"/>
  <c r="E66" i="9"/>
  <c r="F65" i="9"/>
  <c r="E65" i="9"/>
  <c r="F64" i="9"/>
  <c r="E64" i="9"/>
  <c r="F63" i="9"/>
  <c r="E63" i="9"/>
  <c r="F62" i="9"/>
  <c r="E62" i="9"/>
  <c r="F61" i="9"/>
  <c r="E61" i="9"/>
  <c r="F60" i="9"/>
  <c r="E60" i="9"/>
  <c r="F59" i="9"/>
  <c r="E59" i="9"/>
  <c r="F58" i="9"/>
  <c r="E58" i="9"/>
  <c r="F57" i="9"/>
  <c r="E57" i="9"/>
  <c r="F56" i="9"/>
  <c r="E56" i="9"/>
  <c r="F55" i="9"/>
  <c r="E55" i="9"/>
  <c r="F54" i="9"/>
  <c r="E54" i="9"/>
  <c r="F53" i="9"/>
  <c r="E53" i="9"/>
  <c r="F52" i="9"/>
  <c r="E52" i="9"/>
  <c r="F51" i="9"/>
  <c r="E51" i="9"/>
  <c r="F50" i="9"/>
  <c r="E50" i="9"/>
  <c r="F49" i="9"/>
  <c r="E49" i="9"/>
  <c r="F48" i="9"/>
  <c r="E48" i="9"/>
  <c r="F47" i="9"/>
  <c r="E47" i="9"/>
  <c r="F46" i="9"/>
  <c r="E46" i="9"/>
  <c r="F45" i="9"/>
  <c r="E45" i="9"/>
  <c r="F44" i="9"/>
  <c r="E44" i="9"/>
  <c r="F43" i="9"/>
  <c r="E43" i="9"/>
  <c r="F42" i="9"/>
  <c r="E42" i="9"/>
  <c r="F41" i="9"/>
  <c r="E41" i="9"/>
  <c r="F40" i="9"/>
  <c r="E40" i="9"/>
  <c r="F39" i="9"/>
  <c r="E39" i="9"/>
  <c r="F38" i="9"/>
  <c r="E38" i="9"/>
  <c r="F37" i="9"/>
  <c r="E37" i="9"/>
  <c r="F36" i="9"/>
  <c r="E36" i="9"/>
  <c r="F35" i="9"/>
  <c r="E35" i="9"/>
  <c r="F34" i="9"/>
  <c r="E34" i="9"/>
  <c r="F33" i="9"/>
  <c r="E33" i="9"/>
  <c r="F32" i="9"/>
  <c r="E32" i="9"/>
  <c r="F31" i="9"/>
  <c r="E31" i="9"/>
  <c r="F30" i="9"/>
  <c r="E30" i="9"/>
  <c r="F29" i="9"/>
  <c r="E29" i="9"/>
  <c r="F28" i="9"/>
  <c r="E28" i="9"/>
  <c r="F27" i="9"/>
  <c r="E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F19" i="9"/>
  <c r="E19" i="9"/>
  <c r="F18" i="9"/>
  <c r="E18" i="9"/>
  <c r="F17" i="9"/>
  <c r="E17" i="9"/>
  <c r="F16" i="9"/>
  <c r="E16" i="9"/>
  <c r="F15" i="9"/>
  <c r="E15" i="9"/>
  <c r="F14" i="9"/>
  <c r="E14" i="9"/>
  <c r="F13" i="9"/>
  <c r="E13" i="9"/>
  <c r="F12" i="9"/>
  <c r="E12" i="9"/>
  <c r="F11" i="9"/>
  <c r="E11" i="9"/>
  <c r="F10" i="9"/>
  <c r="E10" i="9"/>
  <c r="F9" i="9"/>
  <c r="E9" i="9"/>
  <c r="F8" i="9"/>
  <c r="E8" i="9"/>
  <c r="F7" i="9"/>
  <c r="E7" i="9"/>
  <c r="F6" i="9"/>
  <c r="E6" i="9"/>
  <c r="F5" i="9"/>
  <c r="F88" i="8"/>
  <c r="E88" i="8"/>
  <c r="D88" i="8"/>
  <c r="F87" i="8"/>
  <c r="E87" i="8"/>
  <c r="D87" i="8"/>
  <c r="F86" i="8"/>
  <c r="E86" i="8"/>
  <c r="D86" i="8"/>
  <c r="F85" i="8"/>
  <c r="E85" i="8"/>
  <c r="D85" i="8"/>
  <c r="F84" i="8"/>
  <c r="E84" i="8"/>
  <c r="D84" i="8"/>
  <c r="F83" i="8"/>
  <c r="E83" i="8"/>
  <c r="D83" i="8"/>
  <c r="F82" i="8"/>
  <c r="E82" i="8"/>
  <c r="D82" i="8"/>
  <c r="F81" i="8"/>
  <c r="E81" i="8"/>
  <c r="D81" i="8"/>
  <c r="F80" i="8"/>
  <c r="E80" i="8"/>
  <c r="D80" i="8"/>
  <c r="F79" i="8"/>
  <c r="E79" i="8"/>
  <c r="D79" i="8"/>
  <c r="F78" i="8"/>
  <c r="E78" i="8"/>
  <c r="D78" i="8"/>
  <c r="F77" i="8"/>
  <c r="E77" i="8"/>
  <c r="D77" i="8"/>
  <c r="F76" i="8"/>
  <c r="E76" i="8"/>
  <c r="D76" i="8"/>
  <c r="F75" i="8"/>
  <c r="E75" i="8"/>
  <c r="D75" i="8"/>
  <c r="F74" i="8"/>
  <c r="E74" i="8"/>
  <c r="D74" i="8"/>
  <c r="F73" i="8"/>
  <c r="E73" i="8"/>
  <c r="D73" i="8"/>
  <c r="F72" i="8"/>
  <c r="E72" i="8"/>
  <c r="D72" i="8"/>
  <c r="F71" i="8"/>
  <c r="E71" i="8"/>
  <c r="D71" i="8"/>
  <c r="F70" i="8"/>
  <c r="E70" i="8"/>
  <c r="D70" i="8"/>
  <c r="F69" i="8"/>
  <c r="E69" i="8"/>
  <c r="D69" i="8"/>
  <c r="F68" i="8"/>
  <c r="E68" i="8"/>
  <c r="D68" i="8"/>
  <c r="F67" i="8"/>
  <c r="E67" i="8"/>
  <c r="D67" i="8"/>
  <c r="F66" i="8"/>
  <c r="E66" i="8"/>
  <c r="D66" i="8"/>
  <c r="F65" i="8"/>
  <c r="E65" i="8"/>
  <c r="D65" i="8"/>
  <c r="F64" i="8"/>
  <c r="E64" i="8"/>
  <c r="D64" i="8"/>
  <c r="F63" i="8"/>
  <c r="E63" i="8"/>
  <c r="D63" i="8"/>
  <c r="F62" i="8"/>
  <c r="E62" i="8"/>
  <c r="D62" i="8"/>
  <c r="F61" i="8"/>
  <c r="E61" i="8"/>
  <c r="D61" i="8"/>
  <c r="F60" i="8"/>
  <c r="E60" i="8"/>
  <c r="D60" i="8"/>
  <c r="F59" i="8"/>
  <c r="E59" i="8"/>
  <c r="D59" i="8"/>
  <c r="F58" i="8"/>
  <c r="E58" i="8"/>
  <c r="D58" i="8"/>
  <c r="F57" i="8"/>
  <c r="E57" i="8"/>
  <c r="D57" i="8"/>
  <c r="F56" i="8"/>
  <c r="E56" i="8"/>
  <c r="D56" i="8"/>
  <c r="F55" i="8"/>
  <c r="E55" i="8"/>
  <c r="D55" i="8"/>
  <c r="F54" i="8"/>
  <c r="E54" i="8"/>
  <c r="D54" i="8"/>
  <c r="F53" i="8"/>
  <c r="E53" i="8"/>
  <c r="D53" i="8"/>
  <c r="F52" i="8"/>
  <c r="E52" i="8"/>
  <c r="D52" i="8"/>
  <c r="F51" i="8"/>
  <c r="E51" i="8"/>
  <c r="D51" i="8"/>
  <c r="F50" i="8"/>
  <c r="E50" i="8"/>
  <c r="D50" i="8"/>
  <c r="F49" i="8"/>
  <c r="E49" i="8"/>
  <c r="D49" i="8"/>
  <c r="F48" i="8"/>
  <c r="E48" i="8"/>
  <c r="D48" i="8"/>
  <c r="F47" i="8"/>
  <c r="E47" i="8"/>
  <c r="D47" i="8"/>
  <c r="F46" i="8"/>
  <c r="E46" i="8"/>
  <c r="D46" i="8"/>
  <c r="F45" i="8"/>
  <c r="E45" i="8"/>
  <c r="D45" i="8"/>
  <c r="F44" i="8"/>
  <c r="E44" i="8"/>
  <c r="D44" i="8"/>
  <c r="F43" i="8"/>
  <c r="E43" i="8"/>
  <c r="D43" i="8"/>
  <c r="F42" i="8"/>
  <c r="E42" i="8"/>
  <c r="D42" i="8"/>
  <c r="F41" i="8"/>
  <c r="E41" i="8"/>
  <c r="D41" i="8"/>
  <c r="F40" i="8"/>
  <c r="E40" i="8"/>
  <c r="D40" i="8"/>
  <c r="F39" i="8"/>
  <c r="E39" i="8"/>
  <c r="D39" i="8"/>
  <c r="F38" i="8"/>
  <c r="E38" i="8"/>
  <c r="D38" i="8"/>
  <c r="F37" i="8"/>
  <c r="E37" i="8"/>
  <c r="D37" i="8"/>
  <c r="F36" i="8"/>
  <c r="E36" i="8"/>
  <c r="D36" i="8"/>
  <c r="F35" i="8"/>
  <c r="E35" i="8"/>
  <c r="D35" i="8"/>
  <c r="F34" i="8"/>
  <c r="E34" i="8"/>
  <c r="D34" i="8"/>
  <c r="F33" i="8"/>
  <c r="E33" i="8"/>
  <c r="D33" i="8"/>
  <c r="F32" i="8"/>
  <c r="E32" i="8"/>
  <c r="D32" i="8"/>
  <c r="F31" i="8"/>
  <c r="E31" i="8"/>
  <c r="D31" i="8"/>
  <c r="F30" i="8"/>
  <c r="E30" i="8"/>
  <c r="D30" i="8"/>
  <c r="F29" i="8"/>
  <c r="E29" i="8"/>
  <c r="D29" i="8"/>
  <c r="F28" i="8"/>
  <c r="E28" i="8"/>
  <c r="D28" i="8"/>
  <c r="F27" i="8"/>
  <c r="E27" i="8"/>
  <c r="D27" i="8"/>
  <c r="F26" i="8"/>
  <c r="E26" i="8"/>
  <c r="D26" i="8"/>
  <c r="F25" i="8"/>
  <c r="E25" i="8"/>
  <c r="D25" i="8"/>
  <c r="F24" i="8"/>
  <c r="E24" i="8"/>
  <c r="D24" i="8"/>
  <c r="F23" i="8"/>
  <c r="E23" i="8"/>
  <c r="D23" i="8"/>
  <c r="F22" i="8"/>
  <c r="E22" i="8"/>
  <c r="D22" i="8"/>
  <c r="F21" i="8"/>
  <c r="E21" i="8"/>
  <c r="D21" i="8"/>
  <c r="F20" i="8"/>
  <c r="E20" i="8"/>
  <c r="D20" i="8"/>
  <c r="F19" i="8"/>
  <c r="E19" i="8"/>
  <c r="D19" i="8"/>
  <c r="F18" i="8"/>
  <c r="E18" i="8"/>
  <c r="D18" i="8"/>
  <c r="F17" i="8"/>
  <c r="E17" i="8"/>
  <c r="D17" i="8"/>
  <c r="F16" i="8"/>
  <c r="E16" i="8"/>
  <c r="D16" i="8"/>
  <c r="F15" i="8"/>
  <c r="E15" i="8"/>
  <c r="D15" i="8"/>
  <c r="F14" i="8"/>
  <c r="E14" i="8"/>
  <c r="D14" i="8"/>
  <c r="F13" i="8"/>
  <c r="E13" i="8"/>
  <c r="D13" i="8"/>
  <c r="F12" i="8"/>
  <c r="E12" i="8"/>
  <c r="D12" i="8"/>
  <c r="F11" i="8"/>
  <c r="E11" i="8"/>
  <c r="D11" i="8"/>
  <c r="F10" i="8"/>
  <c r="E10" i="8"/>
  <c r="D10" i="8"/>
  <c r="F9" i="8"/>
  <c r="E9" i="8"/>
  <c r="D9" i="8"/>
  <c r="F8" i="8"/>
  <c r="E8" i="8"/>
  <c r="D8" i="8"/>
  <c r="F7" i="8"/>
  <c r="E7" i="8"/>
  <c r="D7" i="8"/>
  <c r="F6" i="8"/>
  <c r="E6" i="8"/>
  <c r="D6" i="8"/>
  <c r="F5" i="8"/>
  <c r="E5" i="8"/>
  <c r="D5" i="8"/>
  <c r="F88" i="7"/>
  <c r="E88" i="7"/>
  <c r="D88" i="7"/>
  <c r="F87" i="7"/>
  <c r="E87" i="7"/>
  <c r="D87" i="7"/>
  <c r="F86" i="7"/>
  <c r="E86" i="7"/>
  <c r="D86" i="7"/>
  <c r="F85" i="7"/>
  <c r="E85" i="7"/>
  <c r="D85" i="7"/>
  <c r="F84" i="7"/>
  <c r="E84" i="7"/>
  <c r="D84" i="7"/>
  <c r="F83" i="7"/>
  <c r="E83" i="7"/>
  <c r="D83" i="7"/>
  <c r="F82" i="7"/>
  <c r="E82" i="7"/>
  <c r="D82" i="7"/>
  <c r="F81" i="7"/>
  <c r="E81" i="7"/>
  <c r="D81" i="7"/>
  <c r="F80" i="7"/>
  <c r="E80" i="7"/>
  <c r="D80" i="7"/>
  <c r="F79" i="7"/>
  <c r="E79" i="7"/>
  <c r="D79" i="7"/>
  <c r="F78" i="7"/>
  <c r="E78" i="7"/>
  <c r="D78" i="7"/>
  <c r="F77" i="7"/>
  <c r="E77" i="7"/>
  <c r="D77" i="7"/>
  <c r="F76" i="7"/>
  <c r="E76" i="7"/>
  <c r="D76" i="7"/>
  <c r="F75" i="7"/>
  <c r="E75" i="7"/>
  <c r="D75" i="7"/>
  <c r="F74" i="7"/>
  <c r="E74" i="7"/>
  <c r="D74" i="7"/>
  <c r="F73" i="7"/>
  <c r="E73" i="7"/>
  <c r="D73" i="7"/>
  <c r="F72" i="7"/>
  <c r="E72" i="7"/>
  <c r="D72" i="7"/>
  <c r="F71" i="7"/>
  <c r="E71" i="7"/>
  <c r="D71" i="7"/>
  <c r="F70" i="7"/>
  <c r="E70" i="7"/>
  <c r="D70" i="7"/>
  <c r="F69" i="7"/>
  <c r="E69" i="7"/>
  <c r="D69" i="7"/>
  <c r="F68" i="7"/>
  <c r="E68" i="7"/>
  <c r="D68" i="7"/>
  <c r="F67" i="7"/>
  <c r="E67" i="7"/>
  <c r="D67" i="7"/>
  <c r="F66" i="7"/>
  <c r="E66" i="7"/>
  <c r="D66" i="7"/>
  <c r="F65" i="7"/>
  <c r="E65" i="7"/>
  <c r="D65" i="7"/>
  <c r="F64" i="7"/>
  <c r="E64" i="7"/>
  <c r="D64" i="7"/>
  <c r="F63" i="7"/>
  <c r="E63" i="7"/>
  <c r="D63" i="7"/>
  <c r="F62" i="7"/>
  <c r="E62" i="7"/>
  <c r="D62" i="7"/>
  <c r="F61" i="7"/>
  <c r="E61" i="7"/>
  <c r="D61" i="7"/>
  <c r="F60" i="7"/>
  <c r="E60" i="7"/>
  <c r="D60" i="7"/>
  <c r="F59" i="7"/>
  <c r="E59" i="7"/>
  <c r="D59" i="7"/>
  <c r="F58" i="7"/>
  <c r="E58" i="7"/>
  <c r="D58" i="7"/>
  <c r="F57" i="7"/>
  <c r="E57" i="7"/>
  <c r="D57" i="7"/>
  <c r="F56" i="7"/>
  <c r="E56" i="7"/>
  <c r="D56" i="7"/>
  <c r="F55" i="7"/>
  <c r="E55" i="7"/>
  <c r="D55" i="7"/>
  <c r="F54" i="7"/>
  <c r="E54" i="7"/>
  <c r="D54" i="7"/>
  <c r="F53" i="7"/>
  <c r="E53" i="7"/>
  <c r="D53" i="7"/>
  <c r="F52" i="7"/>
  <c r="E52" i="7"/>
  <c r="D52" i="7"/>
  <c r="F51" i="7"/>
  <c r="E51" i="7"/>
  <c r="D51" i="7"/>
  <c r="F50" i="7"/>
  <c r="E50" i="7"/>
  <c r="D50" i="7"/>
  <c r="F49" i="7"/>
  <c r="E49" i="7"/>
  <c r="D49" i="7"/>
  <c r="F48" i="7"/>
  <c r="E48" i="7"/>
  <c r="D48" i="7"/>
  <c r="F47" i="7"/>
  <c r="E47" i="7"/>
  <c r="D47" i="7"/>
  <c r="F46" i="7"/>
  <c r="E46" i="7"/>
  <c r="D46" i="7"/>
  <c r="F45" i="7"/>
  <c r="E45" i="7"/>
  <c r="D45" i="7"/>
  <c r="F44" i="7"/>
  <c r="E44" i="7"/>
  <c r="D44" i="7"/>
  <c r="F43" i="7"/>
  <c r="E43" i="7"/>
  <c r="D43" i="7"/>
  <c r="F42" i="7"/>
  <c r="E42" i="7"/>
  <c r="D42" i="7"/>
  <c r="F41" i="7"/>
  <c r="E41" i="7"/>
  <c r="D41" i="7"/>
  <c r="F40" i="7"/>
  <c r="E40" i="7"/>
  <c r="D40" i="7"/>
  <c r="F39" i="7"/>
  <c r="E39" i="7"/>
  <c r="D39" i="7"/>
  <c r="F38" i="7"/>
  <c r="E38" i="7"/>
  <c r="D38" i="7"/>
  <c r="F37" i="7"/>
  <c r="E37" i="7"/>
  <c r="D37" i="7"/>
  <c r="F36" i="7"/>
  <c r="E36" i="7"/>
  <c r="D36" i="7"/>
  <c r="F35" i="7"/>
  <c r="E35" i="7"/>
  <c r="D35" i="7"/>
  <c r="F34" i="7"/>
  <c r="E34" i="7"/>
  <c r="D34" i="7"/>
  <c r="F33" i="7"/>
  <c r="E33" i="7"/>
  <c r="D33" i="7"/>
  <c r="F32" i="7"/>
  <c r="E32" i="7"/>
  <c r="D32" i="7"/>
  <c r="F31" i="7"/>
  <c r="E31" i="7"/>
  <c r="D31" i="7"/>
  <c r="F30" i="7"/>
  <c r="E30" i="7"/>
  <c r="D30" i="7"/>
  <c r="F29" i="7"/>
  <c r="E29" i="7"/>
  <c r="D29" i="7"/>
  <c r="F28" i="7"/>
  <c r="E28" i="7"/>
  <c r="D28" i="7"/>
  <c r="F27" i="7"/>
  <c r="E27" i="7"/>
  <c r="D27" i="7"/>
  <c r="F26" i="7"/>
  <c r="E26" i="7"/>
  <c r="D26" i="7"/>
  <c r="F25" i="7"/>
  <c r="E25" i="7"/>
  <c r="D25" i="7"/>
  <c r="F24" i="7"/>
  <c r="E24" i="7"/>
  <c r="D24" i="7"/>
  <c r="F23" i="7"/>
  <c r="E23" i="7"/>
  <c r="D23" i="7"/>
  <c r="F22" i="7"/>
  <c r="E22" i="7"/>
  <c r="D22" i="7"/>
  <c r="F21" i="7"/>
  <c r="E21" i="7"/>
  <c r="D21" i="7"/>
  <c r="F20" i="7"/>
  <c r="E20" i="7"/>
  <c r="D20" i="7"/>
  <c r="F19" i="7"/>
  <c r="E19" i="7"/>
  <c r="D19" i="7"/>
  <c r="F18" i="7"/>
  <c r="E18" i="7"/>
  <c r="D18" i="7"/>
  <c r="F17" i="7"/>
  <c r="E17" i="7"/>
  <c r="D17" i="7"/>
  <c r="F16" i="7"/>
  <c r="E16" i="7"/>
  <c r="D16" i="7"/>
  <c r="F15" i="7"/>
  <c r="E15" i="7"/>
  <c r="D15" i="7"/>
  <c r="F14" i="7"/>
  <c r="E14" i="7"/>
  <c r="D14" i="7"/>
  <c r="F13" i="7"/>
  <c r="E13" i="7"/>
  <c r="D13" i="7"/>
  <c r="F12" i="7"/>
  <c r="E12" i="7"/>
  <c r="D12" i="7"/>
  <c r="F11" i="7"/>
  <c r="E11" i="7"/>
  <c r="D11" i="7"/>
  <c r="F10" i="7"/>
  <c r="E10" i="7"/>
  <c r="D10" i="7"/>
  <c r="F9" i="7"/>
  <c r="E9" i="7"/>
  <c r="D9" i="7"/>
  <c r="F8" i="7"/>
  <c r="E8" i="7"/>
  <c r="D8" i="7"/>
  <c r="F7" i="7"/>
  <c r="E7" i="7"/>
  <c r="D7" i="7"/>
  <c r="F6" i="7"/>
  <c r="E6" i="7"/>
  <c r="D6" i="7"/>
  <c r="F5" i="7"/>
  <c r="E5" i="7"/>
  <c r="D5" i="7"/>
  <c r="F87" i="6"/>
  <c r="E87" i="6"/>
  <c r="D87" i="6"/>
  <c r="F86" i="6"/>
  <c r="E86" i="6"/>
  <c r="D86" i="6"/>
  <c r="F85" i="6"/>
  <c r="E85" i="6"/>
  <c r="D85" i="6"/>
  <c r="F84" i="6"/>
  <c r="E84" i="6"/>
  <c r="D84" i="6"/>
  <c r="F83" i="6"/>
  <c r="E83" i="6"/>
  <c r="D83" i="6"/>
  <c r="F82" i="6"/>
  <c r="E82" i="6"/>
  <c r="D82" i="6"/>
  <c r="F81" i="6"/>
  <c r="E81" i="6"/>
  <c r="D81" i="6"/>
  <c r="F80" i="6"/>
  <c r="E80" i="6"/>
  <c r="D80" i="6"/>
  <c r="F79" i="6"/>
  <c r="E79" i="6"/>
  <c r="D79" i="6"/>
  <c r="F78" i="6"/>
  <c r="E78" i="6"/>
  <c r="D78" i="6"/>
  <c r="F77" i="6"/>
  <c r="E77" i="6"/>
  <c r="D77" i="6"/>
  <c r="F76" i="6"/>
  <c r="E76" i="6"/>
  <c r="D76" i="6"/>
  <c r="F75" i="6"/>
  <c r="E75" i="6"/>
  <c r="D75" i="6"/>
  <c r="F74" i="6"/>
  <c r="E74" i="6"/>
  <c r="D74" i="6"/>
  <c r="F73" i="6"/>
  <c r="E73" i="6"/>
  <c r="D73" i="6"/>
  <c r="F72" i="6"/>
  <c r="E72" i="6"/>
  <c r="D72" i="6"/>
  <c r="F71" i="6"/>
  <c r="E71" i="6"/>
  <c r="D71" i="6"/>
  <c r="F70" i="6"/>
  <c r="E70" i="6"/>
  <c r="D70" i="6"/>
  <c r="F69" i="6"/>
  <c r="E69" i="6"/>
  <c r="D69" i="6"/>
  <c r="F68" i="6"/>
  <c r="E68" i="6"/>
  <c r="D68" i="6"/>
  <c r="F67" i="6"/>
  <c r="E67" i="6"/>
  <c r="D67" i="6"/>
  <c r="F66" i="6"/>
  <c r="E66" i="6"/>
  <c r="D66" i="6"/>
  <c r="F65" i="6"/>
  <c r="E65" i="6"/>
  <c r="D65" i="6"/>
  <c r="F64" i="6"/>
  <c r="E64" i="6"/>
  <c r="D64" i="6"/>
  <c r="F63" i="6"/>
  <c r="E63" i="6"/>
  <c r="D63" i="6"/>
  <c r="F62" i="6"/>
  <c r="E62" i="6"/>
  <c r="D62" i="6"/>
  <c r="F61" i="6"/>
  <c r="E61" i="6"/>
  <c r="D61" i="6"/>
  <c r="F60" i="6"/>
  <c r="E60" i="6"/>
  <c r="D60" i="6"/>
  <c r="F59" i="6"/>
  <c r="E59" i="6"/>
  <c r="D59" i="6"/>
  <c r="F58" i="6"/>
  <c r="E58" i="6"/>
  <c r="D58" i="6"/>
  <c r="F57" i="6"/>
  <c r="E57" i="6"/>
  <c r="D57" i="6"/>
  <c r="F56" i="6"/>
  <c r="E56" i="6"/>
  <c r="D56" i="6"/>
  <c r="F55" i="6"/>
  <c r="E55" i="6"/>
  <c r="D55" i="6"/>
  <c r="F54" i="6"/>
  <c r="E54" i="6"/>
  <c r="D54" i="6"/>
  <c r="F53" i="6"/>
  <c r="E53" i="6"/>
  <c r="D53" i="6"/>
  <c r="F52" i="6"/>
  <c r="E52" i="6"/>
  <c r="D52" i="6"/>
  <c r="F51" i="6"/>
  <c r="E51" i="6"/>
  <c r="D51" i="6"/>
  <c r="F50" i="6"/>
  <c r="E50" i="6"/>
  <c r="D50" i="6"/>
  <c r="F49" i="6"/>
  <c r="E49" i="6"/>
  <c r="D49" i="6"/>
  <c r="F48" i="6"/>
  <c r="E48" i="6"/>
  <c r="D48" i="6"/>
  <c r="F47" i="6"/>
  <c r="E47" i="6"/>
  <c r="D47" i="6"/>
  <c r="F46" i="6"/>
  <c r="E46" i="6"/>
  <c r="D46" i="6"/>
  <c r="F45" i="6"/>
  <c r="E45" i="6"/>
  <c r="D45" i="6"/>
  <c r="F44" i="6"/>
  <c r="E44" i="6"/>
  <c r="D44" i="6"/>
  <c r="F43" i="6"/>
  <c r="E43" i="6"/>
  <c r="D43" i="6"/>
  <c r="F42" i="6"/>
  <c r="E42" i="6"/>
  <c r="D42" i="6"/>
  <c r="F41" i="6"/>
  <c r="E41" i="6"/>
  <c r="D41" i="6"/>
  <c r="F40" i="6"/>
  <c r="E40" i="6"/>
  <c r="D40" i="6"/>
  <c r="F39" i="6"/>
  <c r="E39" i="6"/>
  <c r="D39" i="6"/>
  <c r="F38" i="6"/>
  <c r="E38" i="6"/>
  <c r="D38" i="6"/>
  <c r="F37" i="6"/>
  <c r="E37" i="6"/>
  <c r="D37" i="6"/>
  <c r="F36" i="6"/>
  <c r="E36" i="6"/>
  <c r="D36" i="6"/>
  <c r="F35" i="6"/>
  <c r="E35" i="6"/>
  <c r="D35" i="6"/>
  <c r="F34" i="6"/>
  <c r="E34" i="6"/>
  <c r="D34" i="6"/>
  <c r="F33" i="6"/>
  <c r="E33" i="6"/>
  <c r="D33" i="6"/>
  <c r="F32" i="6"/>
  <c r="E32" i="6"/>
  <c r="D32" i="6"/>
  <c r="F31" i="6"/>
  <c r="E31" i="6"/>
  <c r="D31" i="6"/>
  <c r="F30" i="6"/>
  <c r="E30" i="6"/>
  <c r="D30" i="6"/>
  <c r="F29" i="6"/>
  <c r="E29" i="6"/>
  <c r="D29" i="6"/>
  <c r="F28" i="6"/>
  <c r="E28" i="6"/>
  <c r="D28" i="6"/>
  <c r="F27" i="6"/>
  <c r="E27" i="6"/>
  <c r="D27" i="6"/>
  <c r="F26" i="6"/>
  <c r="E26" i="6"/>
  <c r="D26" i="6"/>
  <c r="F25" i="6"/>
  <c r="E25" i="6"/>
  <c r="D25" i="6"/>
  <c r="F24" i="6"/>
  <c r="E24" i="6"/>
  <c r="D24" i="6"/>
  <c r="F23" i="6"/>
  <c r="E23" i="6"/>
  <c r="D23" i="6"/>
  <c r="F22" i="6"/>
  <c r="E22" i="6"/>
  <c r="D22" i="6"/>
  <c r="F21" i="6"/>
  <c r="E21" i="6"/>
  <c r="D21" i="6"/>
  <c r="F20" i="6"/>
  <c r="E20" i="6"/>
  <c r="D20" i="6"/>
  <c r="F19" i="6"/>
  <c r="E19" i="6"/>
  <c r="D19" i="6"/>
  <c r="F18" i="6"/>
  <c r="E18" i="6"/>
  <c r="D18" i="6"/>
  <c r="F17" i="6"/>
  <c r="E17" i="6"/>
  <c r="D17" i="6"/>
  <c r="F16" i="6"/>
  <c r="E16" i="6"/>
  <c r="D16" i="6"/>
  <c r="F15" i="6"/>
  <c r="E15" i="6"/>
  <c r="D15" i="6"/>
  <c r="F14" i="6"/>
  <c r="E14" i="6"/>
  <c r="D14" i="6"/>
  <c r="F13" i="6"/>
  <c r="E13" i="6"/>
  <c r="D13" i="6"/>
  <c r="F12" i="6"/>
  <c r="E12" i="6"/>
  <c r="D12" i="6"/>
  <c r="F11" i="6"/>
  <c r="E11" i="6"/>
  <c r="D11" i="6"/>
  <c r="F10" i="6"/>
  <c r="E10" i="6"/>
  <c r="D10" i="6"/>
  <c r="F9" i="6"/>
  <c r="E9" i="6"/>
  <c r="D9" i="6"/>
  <c r="F8" i="6"/>
  <c r="E8" i="6"/>
  <c r="D8" i="6"/>
  <c r="F7" i="6"/>
  <c r="E7" i="6"/>
  <c r="D7" i="6"/>
  <c r="F6" i="6"/>
  <c r="E6" i="6"/>
  <c r="D6" i="6"/>
  <c r="F5" i="6"/>
  <c r="E5" i="6"/>
  <c r="D5" i="6"/>
  <c r="F88" i="5"/>
  <c r="E88" i="5"/>
  <c r="D88" i="5"/>
  <c r="F87" i="5"/>
  <c r="E87" i="5"/>
  <c r="D87" i="5"/>
  <c r="F86" i="5"/>
  <c r="E86" i="5"/>
  <c r="D86" i="5"/>
  <c r="F85" i="5"/>
  <c r="E85" i="5"/>
  <c r="D85" i="5"/>
  <c r="F84" i="5"/>
  <c r="E84" i="5"/>
  <c r="D84" i="5"/>
  <c r="F83" i="5"/>
  <c r="E83" i="5"/>
  <c r="D83" i="5"/>
  <c r="F82" i="5"/>
  <c r="E82" i="5"/>
  <c r="D82" i="5"/>
  <c r="F81" i="5"/>
  <c r="E81" i="5"/>
  <c r="D81" i="5"/>
  <c r="F80" i="5"/>
  <c r="E80" i="5"/>
  <c r="D80" i="5"/>
  <c r="F79" i="5"/>
  <c r="E79" i="5"/>
  <c r="D79" i="5"/>
  <c r="F78" i="5"/>
  <c r="E78" i="5"/>
  <c r="D78" i="5"/>
  <c r="F77" i="5"/>
  <c r="E77" i="5"/>
  <c r="D77" i="5"/>
  <c r="F76" i="5"/>
  <c r="E76" i="5"/>
  <c r="D76" i="5"/>
  <c r="F75" i="5"/>
  <c r="E75" i="5"/>
  <c r="D75" i="5"/>
  <c r="F74" i="5"/>
  <c r="E74" i="5"/>
  <c r="D74" i="5"/>
  <c r="F73" i="5"/>
  <c r="E73" i="5"/>
  <c r="D73" i="5"/>
  <c r="F72" i="5"/>
  <c r="E72" i="5"/>
  <c r="D72" i="5"/>
  <c r="F71" i="5"/>
  <c r="E71" i="5"/>
  <c r="D71" i="5"/>
  <c r="F70" i="5"/>
  <c r="E70" i="5"/>
  <c r="D70" i="5"/>
  <c r="F69" i="5"/>
  <c r="E69" i="5"/>
  <c r="D69" i="5"/>
  <c r="F68" i="5"/>
  <c r="E68" i="5"/>
  <c r="D68" i="5"/>
  <c r="F67" i="5"/>
  <c r="E67" i="5"/>
  <c r="D67" i="5"/>
  <c r="F66" i="5"/>
  <c r="E66" i="5"/>
  <c r="D66" i="5"/>
  <c r="F65" i="5"/>
  <c r="E65" i="5"/>
  <c r="D65" i="5"/>
  <c r="F64" i="5"/>
  <c r="E64" i="5"/>
  <c r="D64" i="5"/>
  <c r="F63" i="5"/>
  <c r="E63" i="5"/>
  <c r="D63" i="5"/>
  <c r="F62" i="5"/>
  <c r="E62" i="5"/>
  <c r="D62" i="5"/>
  <c r="F61" i="5"/>
  <c r="E61" i="5"/>
  <c r="D61" i="5"/>
  <c r="F60" i="5"/>
  <c r="E60" i="5"/>
  <c r="D60" i="5"/>
  <c r="F59" i="5"/>
  <c r="E59" i="5"/>
  <c r="D59" i="5"/>
  <c r="F58" i="5"/>
  <c r="E58" i="5"/>
  <c r="D58" i="5"/>
  <c r="F57" i="5"/>
  <c r="E57" i="5"/>
  <c r="D57" i="5"/>
  <c r="F56" i="5"/>
  <c r="E56" i="5"/>
  <c r="D56" i="5"/>
  <c r="F55" i="5"/>
  <c r="E55" i="5"/>
  <c r="D55" i="5"/>
  <c r="F54" i="5"/>
  <c r="E54" i="5"/>
  <c r="D54" i="5"/>
  <c r="F53" i="5"/>
  <c r="E53" i="5"/>
  <c r="D53" i="5"/>
  <c r="F52" i="5"/>
  <c r="E52" i="5"/>
  <c r="D52" i="5"/>
  <c r="F51" i="5"/>
  <c r="E51" i="5"/>
  <c r="D51" i="5"/>
  <c r="F50" i="5"/>
  <c r="E50" i="5"/>
  <c r="D50" i="5"/>
  <c r="F49" i="5"/>
  <c r="E49" i="5"/>
  <c r="D49" i="5"/>
  <c r="F48" i="5"/>
  <c r="E48" i="5"/>
  <c r="D48" i="5"/>
  <c r="F47" i="5"/>
  <c r="E47" i="5"/>
  <c r="D47" i="5"/>
  <c r="F46" i="5"/>
  <c r="E46" i="5"/>
  <c r="D46" i="5"/>
  <c r="F45" i="5"/>
  <c r="E45" i="5"/>
  <c r="D45" i="5"/>
  <c r="F44" i="5"/>
  <c r="E44" i="5"/>
  <c r="D44" i="5"/>
  <c r="F43" i="5"/>
  <c r="E43" i="5"/>
  <c r="D43" i="5"/>
  <c r="F42" i="5"/>
  <c r="E42" i="5"/>
  <c r="D42" i="5"/>
  <c r="F41" i="5"/>
  <c r="E41" i="5"/>
  <c r="D41" i="5"/>
  <c r="F40" i="5"/>
  <c r="E40" i="5"/>
  <c r="D40" i="5"/>
  <c r="F39" i="5"/>
  <c r="E39" i="5"/>
  <c r="D39" i="5"/>
  <c r="F38" i="5"/>
  <c r="E38" i="5"/>
  <c r="D38" i="5"/>
  <c r="F37" i="5"/>
  <c r="E37" i="5"/>
  <c r="D37" i="5"/>
  <c r="F36" i="5"/>
  <c r="E36" i="5"/>
  <c r="D36" i="5"/>
  <c r="F35" i="5"/>
  <c r="E35" i="5"/>
  <c r="D35" i="5"/>
  <c r="F34" i="5"/>
  <c r="E34" i="5"/>
  <c r="D34" i="5"/>
  <c r="F33" i="5"/>
  <c r="E33" i="5"/>
  <c r="D33" i="5"/>
  <c r="F32" i="5"/>
  <c r="E32" i="5"/>
  <c r="D32" i="5"/>
  <c r="F31" i="5"/>
  <c r="E31" i="5"/>
  <c r="D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E20" i="5"/>
  <c r="D20" i="5"/>
  <c r="F19" i="5"/>
  <c r="E19" i="5"/>
  <c r="D19" i="5"/>
  <c r="F18" i="5"/>
  <c r="E18" i="5"/>
  <c r="D18" i="5"/>
  <c r="F17" i="5"/>
  <c r="E17" i="5"/>
  <c r="D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88" i="4"/>
  <c r="E88" i="4"/>
  <c r="D88" i="4"/>
  <c r="F87" i="4"/>
  <c r="E87" i="4"/>
  <c r="D87" i="4"/>
  <c r="F86" i="4"/>
  <c r="E86" i="4"/>
  <c r="D86" i="4"/>
  <c r="F85" i="4"/>
  <c r="E85" i="4"/>
  <c r="D85" i="4"/>
  <c r="F84" i="4"/>
  <c r="E84" i="4"/>
  <c r="D84" i="4"/>
  <c r="F83" i="4"/>
  <c r="E83" i="4"/>
  <c r="D83" i="4"/>
  <c r="F82" i="4"/>
  <c r="E82" i="4"/>
  <c r="D82" i="4"/>
  <c r="F81" i="4"/>
  <c r="E81" i="4"/>
  <c r="D81" i="4"/>
  <c r="F80" i="4"/>
  <c r="E80" i="4"/>
  <c r="D80" i="4"/>
  <c r="F79" i="4"/>
  <c r="E79" i="4"/>
  <c r="D79" i="4"/>
  <c r="F78" i="4"/>
  <c r="E78" i="4"/>
  <c r="D78" i="4"/>
  <c r="F77" i="4"/>
  <c r="E77" i="4"/>
  <c r="D77" i="4"/>
  <c r="F76" i="4"/>
  <c r="E76" i="4"/>
  <c r="D76" i="4"/>
  <c r="F75" i="4"/>
  <c r="E75" i="4"/>
  <c r="D75" i="4"/>
  <c r="F74" i="4"/>
  <c r="E74" i="4"/>
  <c r="D74" i="4"/>
  <c r="F73" i="4"/>
  <c r="E73" i="4"/>
  <c r="D73" i="4"/>
  <c r="F72" i="4"/>
  <c r="E72" i="4"/>
  <c r="D72" i="4"/>
  <c r="F71" i="4"/>
  <c r="E71" i="4"/>
  <c r="D71" i="4"/>
  <c r="F70" i="4"/>
  <c r="E70" i="4"/>
  <c r="D70" i="4"/>
  <c r="F69" i="4"/>
  <c r="E69" i="4"/>
  <c r="D69" i="4"/>
  <c r="F68" i="4"/>
  <c r="E68" i="4"/>
  <c r="D68" i="4"/>
  <c r="F67" i="4"/>
  <c r="E67" i="4"/>
  <c r="D67" i="4"/>
  <c r="F66" i="4"/>
  <c r="E66" i="4"/>
  <c r="D66" i="4"/>
  <c r="F65" i="4"/>
  <c r="E65" i="4"/>
  <c r="D65" i="4"/>
  <c r="F64" i="4"/>
  <c r="E64" i="4"/>
  <c r="D64" i="4"/>
  <c r="F63" i="4"/>
  <c r="E63" i="4"/>
  <c r="D63" i="4"/>
  <c r="F62" i="4"/>
  <c r="E62" i="4"/>
  <c r="D62" i="4"/>
  <c r="F61" i="4"/>
  <c r="E61" i="4"/>
  <c r="D61" i="4"/>
  <c r="F60" i="4"/>
  <c r="E60" i="4"/>
  <c r="D60" i="4"/>
  <c r="F59" i="4"/>
  <c r="E59" i="4"/>
  <c r="D59" i="4"/>
  <c r="F58" i="4"/>
  <c r="E58" i="4"/>
  <c r="D58" i="4"/>
  <c r="F57" i="4"/>
  <c r="E57" i="4"/>
  <c r="D57" i="4"/>
  <c r="F56" i="4"/>
  <c r="E56" i="4"/>
  <c r="D56" i="4"/>
  <c r="F55" i="4"/>
  <c r="E55" i="4"/>
  <c r="D55" i="4"/>
  <c r="F54" i="4"/>
  <c r="E54" i="4"/>
  <c r="D54" i="4"/>
  <c r="F53" i="4"/>
  <c r="E53" i="4"/>
  <c r="D53" i="4"/>
  <c r="F52" i="4"/>
  <c r="E52" i="4"/>
  <c r="D52" i="4"/>
  <c r="F51" i="4"/>
  <c r="E51" i="4"/>
  <c r="D51" i="4"/>
  <c r="F50" i="4"/>
  <c r="E50" i="4"/>
  <c r="D50" i="4"/>
  <c r="F49" i="4"/>
  <c r="E49" i="4"/>
  <c r="D49" i="4"/>
  <c r="F48" i="4"/>
  <c r="E48" i="4"/>
  <c r="D48" i="4"/>
  <c r="F47" i="4"/>
  <c r="E47" i="4"/>
  <c r="D47" i="4"/>
  <c r="F46" i="4"/>
  <c r="E46" i="4"/>
  <c r="D46" i="4"/>
  <c r="F45" i="4"/>
  <c r="E45" i="4"/>
  <c r="D45" i="4"/>
  <c r="F44" i="4"/>
  <c r="E44" i="4"/>
  <c r="D44" i="4"/>
  <c r="F43" i="4"/>
  <c r="E43" i="4"/>
  <c r="D43" i="4"/>
  <c r="F42" i="4"/>
  <c r="E42" i="4"/>
  <c r="D42" i="4"/>
  <c r="F41" i="4"/>
  <c r="E41" i="4"/>
  <c r="D41" i="4"/>
  <c r="F40" i="4"/>
  <c r="E40" i="4"/>
  <c r="D40" i="4"/>
  <c r="F39" i="4"/>
  <c r="E39" i="4"/>
  <c r="D39" i="4"/>
  <c r="F38" i="4"/>
  <c r="E38" i="4"/>
  <c r="D38" i="4"/>
  <c r="F37" i="4"/>
  <c r="E37" i="4"/>
  <c r="D37" i="4"/>
  <c r="F36" i="4"/>
  <c r="E36" i="4"/>
  <c r="D36" i="4"/>
  <c r="F35" i="4"/>
  <c r="E35" i="4"/>
  <c r="D35" i="4"/>
  <c r="F34" i="4"/>
  <c r="E34" i="4"/>
  <c r="D34" i="4"/>
  <c r="F33" i="4"/>
  <c r="E33" i="4"/>
  <c r="D33" i="4"/>
  <c r="F32" i="4"/>
  <c r="E32" i="4"/>
  <c r="D32" i="4"/>
  <c r="F31" i="4"/>
  <c r="E31" i="4"/>
  <c r="D31" i="4"/>
  <c r="F30" i="4"/>
  <c r="E30" i="4"/>
  <c r="D30" i="4"/>
  <c r="F29" i="4"/>
  <c r="E29" i="4"/>
  <c r="D29" i="4"/>
  <c r="F28" i="4"/>
  <c r="E28" i="4"/>
  <c r="D28" i="4"/>
  <c r="F27" i="4"/>
  <c r="E27" i="4"/>
  <c r="D27" i="4"/>
  <c r="F26" i="4"/>
  <c r="E26" i="4"/>
  <c r="D26" i="4"/>
  <c r="F25" i="4"/>
  <c r="E25" i="4"/>
  <c r="D25" i="4"/>
  <c r="F24" i="4"/>
  <c r="E24" i="4"/>
  <c r="D24" i="4"/>
  <c r="F23" i="4"/>
  <c r="E23" i="4"/>
  <c r="D23" i="4"/>
  <c r="F22" i="4"/>
  <c r="E22" i="4"/>
  <c r="D22" i="4"/>
  <c r="F21" i="4"/>
  <c r="E21" i="4"/>
  <c r="D21" i="4"/>
  <c r="F20" i="4"/>
  <c r="E20" i="4"/>
  <c r="D20" i="4"/>
  <c r="F19" i="4"/>
  <c r="E19" i="4"/>
  <c r="D19" i="4"/>
  <c r="F18" i="4"/>
  <c r="E18" i="4"/>
  <c r="D18" i="4"/>
  <c r="F17" i="4"/>
  <c r="E17" i="4"/>
  <c r="D17" i="4"/>
  <c r="F16" i="4"/>
  <c r="E16" i="4"/>
  <c r="D16" i="4"/>
  <c r="F15" i="4"/>
  <c r="E15" i="4"/>
  <c r="D15" i="4"/>
  <c r="F14" i="4"/>
  <c r="E14" i="4"/>
  <c r="D14" i="4"/>
  <c r="F13" i="4"/>
  <c r="E13" i="4"/>
  <c r="D13" i="4"/>
  <c r="F12" i="4"/>
  <c r="E12" i="4"/>
  <c r="D12" i="4"/>
  <c r="F11" i="4"/>
  <c r="E11" i="4"/>
  <c r="D11" i="4"/>
  <c r="F10" i="4"/>
  <c r="E10" i="4"/>
  <c r="D10" i="4"/>
  <c r="F9" i="4"/>
  <c r="E9" i="4"/>
  <c r="D9" i="4"/>
  <c r="F8" i="4"/>
  <c r="E8" i="4"/>
  <c r="D8" i="4"/>
  <c r="F7" i="4"/>
  <c r="E7" i="4"/>
  <c r="D7" i="4"/>
  <c r="F6" i="4"/>
  <c r="E6" i="4"/>
  <c r="D6" i="4"/>
  <c r="F5" i="4"/>
  <c r="E5" i="4"/>
  <c r="D5" i="4"/>
  <c r="F88" i="3"/>
  <c r="E88" i="3"/>
  <c r="D88" i="3"/>
  <c r="F87" i="3"/>
  <c r="E87" i="3"/>
  <c r="D87" i="3"/>
  <c r="F86" i="3"/>
  <c r="E86" i="3"/>
  <c r="D86" i="3"/>
  <c r="F85" i="3"/>
  <c r="E85" i="3"/>
  <c r="D85" i="3"/>
  <c r="F84" i="3"/>
  <c r="E84" i="3"/>
  <c r="D84" i="3"/>
  <c r="F83" i="3"/>
  <c r="E83" i="3"/>
  <c r="D83" i="3"/>
  <c r="F82" i="3"/>
  <c r="E82" i="3"/>
  <c r="D82" i="3"/>
  <c r="F81" i="3"/>
  <c r="E81" i="3"/>
  <c r="D81" i="3"/>
  <c r="F80" i="3"/>
  <c r="E80" i="3"/>
  <c r="D80" i="3"/>
  <c r="F79" i="3"/>
  <c r="E79" i="3"/>
  <c r="D79" i="3"/>
  <c r="F78" i="3"/>
  <c r="E78" i="3"/>
  <c r="D78" i="3"/>
  <c r="F77" i="3"/>
  <c r="E77" i="3"/>
  <c r="D77" i="3"/>
  <c r="F76" i="3"/>
  <c r="E76" i="3"/>
  <c r="D76" i="3"/>
  <c r="F75" i="3"/>
  <c r="E75" i="3"/>
  <c r="D75" i="3"/>
  <c r="F74" i="3"/>
  <c r="E74" i="3"/>
  <c r="D74" i="3"/>
  <c r="F73" i="3"/>
  <c r="E73" i="3"/>
  <c r="D73" i="3"/>
  <c r="F72" i="3"/>
  <c r="E72" i="3"/>
  <c r="D72" i="3"/>
  <c r="F71" i="3"/>
  <c r="E71" i="3"/>
  <c r="D71" i="3"/>
  <c r="F70" i="3"/>
  <c r="E70" i="3"/>
  <c r="D70" i="3"/>
  <c r="F69" i="3"/>
  <c r="E69" i="3"/>
  <c r="D69" i="3"/>
  <c r="F68" i="3"/>
  <c r="E68" i="3"/>
  <c r="D68" i="3"/>
  <c r="F67" i="3"/>
  <c r="E67" i="3"/>
  <c r="D67" i="3"/>
  <c r="F66" i="3"/>
  <c r="E66" i="3"/>
  <c r="D66" i="3"/>
  <c r="F65" i="3"/>
  <c r="E65" i="3"/>
  <c r="D65" i="3"/>
  <c r="F64" i="3"/>
  <c r="E64" i="3"/>
  <c r="D64" i="3"/>
  <c r="F63" i="3"/>
  <c r="E63" i="3"/>
  <c r="D63" i="3"/>
  <c r="F62" i="3"/>
  <c r="E62" i="3"/>
  <c r="D62" i="3"/>
  <c r="F61" i="3"/>
  <c r="E61" i="3"/>
  <c r="D61" i="3"/>
  <c r="F60" i="3"/>
  <c r="E60" i="3"/>
  <c r="D60" i="3"/>
  <c r="F59" i="3"/>
  <c r="E59" i="3"/>
  <c r="D59" i="3"/>
  <c r="F58" i="3"/>
  <c r="E58" i="3"/>
  <c r="D58" i="3"/>
  <c r="F57" i="3"/>
  <c r="E57" i="3"/>
  <c r="D57" i="3"/>
  <c r="F56" i="3"/>
  <c r="E56" i="3"/>
  <c r="D56" i="3"/>
  <c r="F55" i="3"/>
  <c r="E55" i="3"/>
  <c r="D55" i="3"/>
  <c r="F54" i="3"/>
  <c r="E54" i="3"/>
  <c r="D54" i="3"/>
  <c r="F53" i="3"/>
  <c r="E53" i="3"/>
  <c r="D53" i="3"/>
  <c r="F52" i="3"/>
  <c r="E52" i="3"/>
  <c r="D52" i="3"/>
  <c r="F51" i="3"/>
  <c r="E51" i="3"/>
  <c r="D51" i="3"/>
  <c r="F50" i="3"/>
  <c r="E50" i="3"/>
  <c r="D50" i="3"/>
  <c r="F49" i="3"/>
  <c r="E49" i="3"/>
  <c r="D49" i="3"/>
  <c r="F48" i="3"/>
  <c r="E48" i="3"/>
  <c r="D48" i="3"/>
  <c r="F47" i="3"/>
  <c r="E47" i="3"/>
  <c r="D47" i="3"/>
  <c r="F46" i="3"/>
  <c r="E46" i="3"/>
  <c r="D46" i="3"/>
  <c r="F45" i="3"/>
  <c r="E45" i="3"/>
  <c r="D45" i="3"/>
  <c r="F44" i="3"/>
  <c r="E44" i="3"/>
  <c r="D44" i="3"/>
  <c r="F43" i="3"/>
  <c r="E43" i="3"/>
  <c r="D43" i="3"/>
  <c r="F42" i="3"/>
  <c r="E42" i="3"/>
  <c r="D42" i="3"/>
  <c r="F41" i="3"/>
  <c r="E41" i="3"/>
  <c r="D41" i="3"/>
  <c r="F40" i="3"/>
  <c r="E40" i="3"/>
  <c r="D40" i="3"/>
  <c r="F39" i="3"/>
  <c r="E39" i="3"/>
  <c r="D39" i="3"/>
  <c r="F38" i="3"/>
  <c r="E38" i="3"/>
  <c r="D38" i="3"/>
  <c r="F37" i="3"/>
  <c r="E37" i="3"/>
  <c r="D37" i="3"/>
  <c r="F36" i="3"/>
  <c r="E36" i="3"/>
  <c r="D36" i="3"/>
  <c r="F35" i="3"/>
  <c r="E35" i="3"/>
  <c r="D35" i="3"/>
  <c r="F34" i="3"/>
  <c r="E34" i="3"/>
  <c r="D34" i="3"/>
  <c r="F33" i="3"/>
  <c r="E33" i="3"/>
  <c r="D33" i="3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C46" i="19"/>
  <c r="B46" i="19"/>
  <c r="C45" i="19"/>
  <c r="B45" i="19"/>
  <c r="C44" i="19"/>
  <c r="B44" i="19"/>
  <c r="C43" i="19"/>
  <c r="B43" i="19"/>
  <c r="C42" i="19"/>
  <c r="B42" i="19"/>
  <c r="C41" i="19"/>
  <c r="B41" i="19"/>
  <c r="C40" i="19"/>
  <c r="B40" i="19"/>
  <c r="C39" i="19"/>
  <c r="B39" i="19"/>
  <c r="C38" i="19"/>
  <c r="B38" i="19"/>
  <c r="C37" i="19"/>
  <c r="B37" i="19"/>
  <c r="C36" i="19"/>
  <c r="B36" i="19"/>
  <c r="C35" i="19"/>
  <c r="B35" i="19"/>
  <c r="C34" i="19"/>
  <c r="B34" i="19"/>
  <c r="C33" i="19"/>
  <c r="B33" i="19"/>
  <c r="C32" i="19"/>
  <c r="B32" i="19"/>
  <c r="C31" i="19"/>
  <c r="B31" i="19"/>
  <c r="C30" i="19"/>
  <c r="B30" i="19"/>
  <c r="C29" i="19"/>
  <c r="B29" i="19"/>
  <c r="C28" i="19"/>
  <c r="B28" i="19"/>
  <c r="C27" i="19"/>
  <c r="B27" i="19"/>
  <c r="C26" i="19"/>
  <c r="B26" i="19"/>
  <c r="C25" i="19"/>
  <c r="B25" i="19"/>
  <c r="C24" i="19"/>
  <c r="B24" i="19"/>
  <c r="C23" i="19"/>
  <c r="B23" i="19"/>
  <c r="C22" i="19"/>
  <c r="B22" i="19"/>
  <c r="C21" i="19"/>
  <c r="B21" i="19"/>
  <c r="C20" i="19"/>
  <c r="B20" i="19"/>
  <c r="C19" i="19"/>
  <c r="B19" i="19"/>
  <c r="C18" i="19"/>
  <c r="B18" i="19"/>
  <c r="C17" i="19"/>
  <c r="B17" i="19"/>
  <c r="C16" i="19"/>
  <c r="B16" i="19"/>
  <c r="C15" i="19"/>
  <c r="B15" i="19"/>
  <c r="C14" i="19"/>
  <c r="B14" i="19"/>
  <c r="C13" i="19"/>
  <c r="B13" i="19"/>
  <c r="C12" i="19"/>
  <c r="B12" i="19"/>
  <c r="C11" i="19"/>
  <c r="B11" i="19"/>
  <c r="C10" i="19"/>
  <c r="B10" i="19"/>
  <c r="C9" i="19"/>
  <c r="B9" i="19"/>
  <c r="C8" i="19"/>
  <c r="B8" i="19"/>
  <c r="C7" i="19"/>
  <c r="B7" i="19"/>
  <c r="C6" i="19"/>
  <c r="B6" i="19"/>
  <c r="C5" i="19"/>
  <c r="B5" i="19"/>
  <c r="B89" i="18"/>
  <c r="C88" i="18"/>
  <c r="B88" i="18"/>
  <c r="C87" i="18"/>
  <c r="B87" i="18"/>
  <c r="C86" i="18"/>
  <c r="B86" i="18"/>
  <c r="C85" i="18"/>
  <c r="B85" i="18"/>
  <c r="C84" i="18"/>
  <c r="B84" i="18"/>
  <c r="C83" i="18"/>
  <c r="B83" i="18"/>
  <c r="C82" i="18"/>
  <c r="B82" i="18"/>
  <c r="C81" i="18"/>
  <c r="B81" i="18"/>
  <c r="C80" i="18"/>
  <c r="B80" i="18"/>
  <c r="C79" i="18"/>
  <c r="B79" i="18"/>
  <c r="C78" i="18"/>
  <c r="B78" i="18"/>
  <c r="C77" i="18"/>
  <c r="B77" i="18"/>
  <c r="C76" i="18"/>
  <c r="B76" i="18"/>
  <c r="C75" i="18"/>
  <c r="B75" i="18"/>
  <c r="C74" i="18"/>
  <c r="B74" i="18"/>
  <c r="C73" i="18"/>
  <c r="B73" i="18"/>
  <c r="C72" i="18"/>
  <c r="B72" i="18"/>
  <c r="C71" i="18"/>
  <c r="B71" i="18"/>
  <c r="C70" i="18"/>
  <c r="B70" i="18"/>
  <c r="C69" i="18"/>
  <c r="B69" i="18"/>
  <c r="C68" i="18"/>
  <c r="B68" i="18"/>
  <c r="C67" i="18"/>
  <c r="B67" i="18"/>
  <c r="C66" i="18"/>
  <c r="B66" i="18"/>
  <c r="C65" i="18"/>
  <c r="B65" i="18"/>
  <c r="C64" i="18"/>
  <c r="B64" i="18"/>
  <c r="C63" i="18"/>
  <c r="B63" i="18"/>
  <c r="C62" i="18"/>
  <c r="B62" i="18"/>
  <c r="C61" i="18"/>
  <c r="B61" i="18"/>
  <c r="C60" i="18"/>
  <c r="B60" i="18"/>
  <c r="C59" i="18"/>
  <c r="B59" i="18"/>
  <c r="C58" i="18"/>
  <c r="B58" i="18"/>
  <c r="C57" i="18"/>
  <c r="B57" i="18"/>
  <c r="C56" i="18"/>
  <c r="B56" i="18"/>
  <c r="C55" i="18"/>
  <c r="B55" i="18"/>
  <c r="C54" i="18"/>
  <c r="B54" i="18"/>
  <c r="C53" i="18"/>
  <c r="B53" i="18"/>
  <c r="C52" i="18"/>
  <c r="B52" i="18"/>
  <c r="C51" i="18"/>
  <c r="B51" i="18"/>
  <c r="C50" i="18"/>
  <c r="B50" i="18"/>
  <c r="C49" i="18"/>
  <c r="B49" i="18"/>
  <c r="C48" i="18"/>
  <c r="B48" i="18"/>
  <c r="C47" i="18"/>
  <c r="B47" i="18"/>
  <c r="C46" i="18"/>
  <c r="B46" i="18"/>
  <c r="C45" i="18"/>
  <c r="B45" i="18"/>
  <c r="C44" i="18"/>
  <c r="B44" i="18"/>
  <c r="C43" i="18"/>
  <c r="B43" i="18"/>
  <c r="C42" i="18"/>
  <c r="B42" i="18"/>
  <c r="C41" i="18"/>
  <c r="B41" i="18"/>
  <c r="C40" i="18"/>
  <c r="B40" i="18"/>
  <c r="C39" i="18"/>
  <c r="B39" i="18"/>
  <c r="C38" i="18"/>
  <c r="B38" i="18"/>
  <c r="C37" i="18"/>
  <c r="B37" i="18"/>
  <c r="C36" i="18"/>
  <c r="B36" i="18"/>
  <c r="C35" i="18"/>
  <c r="B35" i="18"/>
  <c r="C34" i="18"/>
  <c r="B34" i="18"/>
  <c r="C33" i="18"/>
  <c r="B33" i="18"/>
  <c r="C32" i="18"/>
  <c r="B32" i="18"/>
  <c r="C31" i="18"/>
  <c r="B31" i="18"/>
  <c r="C30" i="18"/>
  <c r="B30" i="18"/>
  <c r="C29" i="18"/>
  <c r="B29" i="18"/>
  <c r="C28" i="18"/>
  <c r="B28" i="18"/>
  <c r="C27" i="18"/>
  <c r="B27" i="18"/>
  <c r="C26" i="18"/>
  <c r="B26" i="18"/>
  <c r="C25" i="18"/>
  <c r="B25" i="18"/>
  <c r="C24" i="18"/>
  <c r="B24" i="18"/>
  <c r="C23" i="18"/>
  <c r="B23" i="18"/>
  <c r="C22" i="18"/>
  <c r="B22" i="18"/>
  <c r="C21" i="18"/>
  <c r="B21" i="18"/>
  <c r="C20" i="18"/>
  <c r="B20" i="18"/>
  <c r="C19" i="18"/>
  <c r="B19" i="18"/>
  <c r="C18" i="18"/>
  <c r="B18" i="18"/>
  <c r="C17" i="18"/>
  <c r="B17" i="18"/>
  <c r="C16" i="18"/>
  <c r="B16" i="18"/>
  <c r="C15" i="18"/>
  <c r="B15" i="18"/>
  <c r="C14" i="18"/>
  <c r="B14" i="18"/>
  <c r="C13" i="18"/>
  <c r="B13" i="18"/>
  <c r="C12" i="18"/>
  <c r="B12" i="18"/>
  <c r="C11" i="18"/>
  <c r="B11" i="18"/>
  <c r="C10" i="18"/>
  <c r="B10" i="18"/>
  <c r="C9" i="18"/>
  <c r="B9" i="18"/>
  <c r="C8" i="18"/>
  <c r="B8" i="18"/>
  <c r="C7" i="18"/>
  <c r="B7" i="18"/>
  <c r="C6" i="18"/>
  <c r="B6" i="18"/>
  <c r="C5" i="18"/>
  <c r="B5" i="18"/>
  <c r="B89" i="17"/>
  <c r="C88" i="17"/>
  <c r="B88" i="17"/>
  <c r="C87" i="17"/>
  <c r="B87" i="17"/>
  <c r="C86" i="17"/>
  <c r="B86" i="17"/>
  <c r="C85" i="17"/>
  <c r="B85" i="17"/>
  <c r="C84" i="17"/>
  <c r="B84" i="17"/>
  <c r="C83" i="17"/>
  <c r="B83" i="17"/>
  <c r="C82" i="17"/>
  <c r="B82" i="17"/>
  <c r="C81" i="17"/>
  <c r="B81" i="17"/>
  <c r="C80" i="17"/>
  <c r="B80" i="17"/>
  <c r="C79" i="17"/>
  <c r="B79" i="17"/>
  <c r="C78" i="17"/>
  <c r="B78" i="17"/>
  <c r="C77" i="17"/>
  <c r="B77" i="17"/>
  <c r="C76" i="17"/>
  <c r="B76" i="17"/>
  <c r="C75" i="17"/>
  <c r="B75" i="17"/>
  <c r="C74" i="17"/>
  <c r="B74" i="17"/>
  <c r="C73" i="17"/>
  <c r="B73" i="17"/>
  <c r="C72" i="17"/>
  <c r="B72" i="17"/>
  <c r="C71" i="17"/>
  <c r="B71" i="17"/>
  <c r="C70" i="17"/>
  <c r="B70" i="17"/>
  <c r="C69" i="17"/>
  <c r="B69" i="17"/>
  <c r="C68" i="17"/>
  <c r="B68" i="17"/>
  <c r="C67" i="17"/>
  <c r="B67" i="17"/>
  <c r="C66" i="17"/>
  <c r="B66" i="17"/>
  <c r="C65" i="17"/>
  <c r="B65" i="17"/>
  <c r="C64" i="17"/>
  <c r="B64" i="17"/>
  <c r="C63" i="17"/>
  <c r="B63" i="17"/>
  <c r="C62" i="17"/>
  <c r="B62" i="17"/>
  <c r="C61" i="17"/>
  <c r="B61" i="17"/>
  <c r="C60" i="17"/>
  <c r="B60" i="17"/>
  <c r="C59" i="17"/>
  <c r="B59" i="17"/>
  <c r="C58" i="17"/>
  <c r="B58" i="17"/>
  <c r="C57" i="17"/>
  <c r="B57" i="17"/>
  <c r="C56" i="17"/>
  <c r="B56" i="17"/>
  <c r="C55" i="17"/>
  <c r="B55" i="17"/>
  <c r="C54" i="17"/>
  <c r="B54" i="17"/>
  <c r="C53" i="17"/>
  <c r="B53" i="17"/>
  <c r="C52" i="17"/>
  <c r="B52" i="17"/>
  <c r="C51" i="17"/>
  <c r="B51" i="17"/>
  <c r="C50" i="17"/>
  <c r="B50" i="17"/>
  <c r="C49" i="17"/>
  <c r="B49" i="17"/>
  <c r="C48" i="17"/>
  <c r="B48" i="17"/>
  <c r="C47" i="17"/>
  <c r="B47" i="17"/>
  <c r="C46" i="17"/>
  <c r="B46" i="17"/>
  <c r="C45" i="17"/>
  <c r="B45" i="17"/>
  <c r="C44" i="17"/>
  <c r="B44" i="17"/>
  <c r="C43" i="17"/>
  <c r="B43" i="17"/>
  <c r="C42" i="17"/>
  <c r="B42" i="17"/>
  <c r="C41" i="17"/>
  <c r="B41" i="17"/>
  <c r="C40" i="17"/>
  <c r="B40" i="17"/>
  <c r="C39" i="17"/>
  <c r="B39" i="17"/>
  <c r="C38" i="17"/>
  <c r="B38" i="17"/>
  <c r="C37" i="17"/>
  <c r="B37" i="17"/>
  <c r="C36" i="17"/>
  <c r="B36" i="17"/>
  <c r="C35" i="17"/>
  <c r="B35" i="17"/>
  <c r="C34" i="17"/>
  <c r="B34" i="17"/>
  <c r="C33" i="17"/>
  <c r="B33" i="17"/>
  <c r="C32" i="17"/>
  <c r="B32" i="17"/>
  <c r="C31" i="17"/>
  <c r="B31" i="17"/>
  <c r="C30" i="17"/>
  <c r="B30" i="17"/>
  <c r="C29" i="17"/>
  <c r="B29" i="17"/>
  <c r="C28" i="17"/>
  <c r="B28" i="17"/>
  <c r="C27" i="17"/>
  <c r="B27" i="17"/>
  <c r="C26" i="17"/>
  <c r="B26" i="17"/>
  <c r="C25" i="17"/>
  <c r="B25" i="17"/>
  <c r="C24" i="17"/>
  <c r="B24" i="17"/>
  <c r="C23" i="17"/>
  <c r="B23" i="17"/>
  <c r="C22" i="17"/>
  <c r="B22" i="17"/>
  <c r="C21" i="17"/>
  <c r="B21" i="17"/>
  <c r="C20" i="17"/>
  <c r="B20" i="17"/>
  <c r="C19" i="17"/>
  <c r="B19" i="17"/>
  <c r="C18" i="17"/>
  <c r="B18" i="17"/>
  <c r="C17" i="17"/>
  <c r="B17" i="17"/>
  <c r="C16" i="17"/>
  <c r="B16" i="17"/>
  <c r="C15" i="17"/>
  <c r="B15" i="17"/>
  <c r="C14" i="17"/>
  <c r="B14" i="17"/>
  <c r="C13" i="17"/>
  <c r="B13" i="17"/>
  <c r="C12" i="17"/>
  <c r="B12" i="17"/>
  <c r="C11" i="17"/>
  <c r="B11" i="17"/>
  <c r="C10" i="17"/>
  <c r="B10" i="17"/>
  <c r="C9" i="17"/>
  <c r="B9" i="17"/>
  <c r="C8" i="17"/>
  <c r="B8" i="17"/>
  <c r="C7" i="17"/>
  <c r="B7" i="17"/>
  <c r="C6" i="17"/>
  <c r="B6" i="17"/>
  <c r="C5" i="17"/>
  <c r="B5" i="17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C44" i="16"/>
  <c r="B44" i="16"/>
  <c r="C43" i="16"/>
  <c r="B43" i="16"/>
  <c r="C42" i="16"/>
  <c r="B42" i="16"/>
  <c r="C41" i="16"/>
  <c r="B41" i="16"/>
  <c r="C40" i="16"/>
  <c r="B40" i="16"/>
  <c r="C39" i="16"/>
  <c r="B39" i="16"/>
  <c r="C38" i="16"/>
  <c r="B38" i="16"/>
  <c r="C37" i="16"/>
  <c r="B37" i="16"/>
  <c r="C36" i="16"/>
  <c r="B36" i="16"/>
  <c r="C35" i="16"/>
  <c r="B35" i="16"/>
  <c r="C34" i="16"/>
  <c r="B34" i="16"/>
  <c r="C33" i="16"/>
  <c r="B33" i="16"/>
  <c r="C32" i="16"/>
  <c r="B32" i="16"/>
  <c r="C31" i="16"/>
  <c r="B31" i="16"/>
  <c r="C30" i="16"/>
  <c r="B30" i="16"/>
  <c r="C29" i="16"/>
  <c r="B29" i="16"/>
  <c r="C28" i="16"/>
  <c r="B28" i="16"/>
  <c r="C27" i="16"/>
  <c r="B27" i="16"/>
  <c r="C26" i="16"/>
  <c r="B26" i="16"/>
  <c r="C25" i="16"/>
  <c r="B25" i="16"/>
  <c r="C24" i="16"/>
  <c r="B24" i="16"/>
  <c r="C23" i="16"/>
  <c r="B23" i="16"/>
  <c r="C22" i="16"/>
  <c r="B22" i="16"/>
  <c r="C21" i="16"/>
  <c r="B21" i="16"/>
  <c r="C20" i="16"/>
  <c r="B20" i="16"/>
  <c r="C19" i="16"/>
  <c r="B19" i="16"/>
  <c r="C18" i="16"/>
  <c r="B18" i="16"/>
  <c r="C17" i="16"/>
  <c r="B17" i="16"/>
  <c r="C16" i="16"/>
  <c r="B16" i="16"/>
  <c r="C15" i="16"/>
  <c r="B15" i="16"/>
  <c r="C14" i="16"/>
  <c r="B14" i="16"/>
  <c r="C13" i="16"/>
  <c r="B13" i="16"/>
  <c r="C12" i="16"/>
  <c r="B12" i="16"/>
  <c r="C11" i="16"/>
  <c r="B11" i="16"/>
  <c r="C10" i="16"/>
  <c r="B10" i="16"/>
  <c r="C9" i="16"/>
  <c r="B9" i="16"/>
  <c r="C8" i="16"/>
  <c r="B8" i="16"/>
  <c r="C7" i="16"/>
  <c r="B7" i="16"/>
  <c r="C6" i="16"/>
  <c r="B6" i="16"/>
  <c r="C5" i="16"/>
  <c r="B5" i="16"/>
  <c r="B89" i="15"/>
  <c r="C88" i="15"/>
  <c r="D88" i="15" s="1"/>
  <c r="B88" i="15"/>
  <c r="C87" i="15"/>
  <c r="B87" i="15"/>
  <c r="C86" i="15"/>
  <c r="B86" i="15"/>
  <c r="C85" i="15"/>
  <c r="B85" i="15"/>
  <c r="C84" i="15"/>
  <c r="B84" i="15"/>
  <c r="C83" i="15"/>
  <c r="B83" i="15"/>
  <c r="C82" i="15"/>
  <c r="B82" i="15"/>
  <c r="C81" i="15"/>
  <c r="B81" i="15"/>
  <c r="C80" i="15"/>
  <c r="B80" i="15"/>
  <c r="C79" i="15"/>
  <c r="B79" i="15"/>
  <c r="C78" i="15"/>
  <c r="B78" i="15"/>
  <c r="C77" i="15"/>
  <c r="B77" i="15"/>
  <c r="C76" i="15"/>
  <c r="B76" i="15"/>
  <c r="C75" i="15"/>
  <c r="B75" i="15"/>
  <c r="C74" i="15"/>
  <c r="B74" i="15"/>
  <c r="C73" i="15"/>
  <c r="B73" i="15"/>
  <c r="C72" i="15"/>
  <c r="B72" i="15"/>
  <c r="C71" i="15"/>
  <c r="B71" i="15"/>
  <c r="C70" i="15"/>
  <c r="B70" i="15"/>
  <c r="C69" i="15"/>
  <c r="B69" i="15"/>
  <c r="C68" i="15"/>
  <c r="B68" i="15"/>
  <c r="C67" i="15"/>
  <c r="B67" i="15"/>
  <c r="C66" i="15"/>
  <c r="B66" i="15"/>
  <c r="C65" i="15"/>
  <c r="B65" i="15"/>
  <c r="C64" i="15"/>
  <c r="B64" i="15"/>
  <c r="C63" i="15"/>
  <c r="B63" i="15"/>
  <c r="C62" i="15"/>
  <c r="B62" i="15"/>
  <c r="C61" i="15"/>
  <c r="B61" i="15"/>
  <c r="C60" i="15"/>
  <c r="B60" i="15"/>
  <c r="C59" i="15"/>
  <c r="B59" i="15"/>
  <c r="C58" i="15"/>
  <c r="B58" i="15"/>
  <c r="C57" i="15"/>
  <c r="B57" i="15"/>
  <c r="C56" i="15"/>
  <c r="B56" i="15"/>
  <c r="C55" i="15"/>
  <c r="B55" i="15"/>
  <c r="C54" i="15"/>
  <c r="B54" i="15"/>
  <c r="C53" i="15"/>
  <c r="B53" i="15"/>
  <c r="C52" i="15"/>
  <c r="B52" i="15"/>
  <c r="C51" i="15"/>
  <c r="B51" i="15"/>
  <c r="C50" i="15"/>
  <c r="B50" i="15"/>
  <c r="C49" i="15"/>
  <c r="B49" i="15"/>
  <c r="C48" i="15"/>
  <c r="B48" i="15"/>
  <c r="C47" i="15"/>
  <c r="B47" i="15"/>
  <c r="C46" i="15"/>
  <c r="B46" i="15"/>
  <c r="C45" i="15"/>
  <c r="B45" i="15"/>
  <c r="C44" i="15"/>
  <c r="B44" i="15"/>
  <c r="C43" i="15"/>
  <c r="B43" i="15"/>
  <c r="C42" i="15"/>
  <c r="B42" i="15"/>
  <c r="C41" i="15"/>
  <c r="B41" i="15"/>
  <c r="C40" i="15"/>
  <c r="B40" i="15"/>
  <c r="C39" i="15"/>
  <c r="B39" i="15"/>
  <c r="C38" i="15"/>
  <c r="B38" i="15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C9" i="15"/>
  <c r="B9" i="15"/>
  <c r="C8" i="15"/>
  <c r="B8" i="15"/>
  <c r="C7" i="15"/>
  <c r="B7" i="15"/>
  <c r="C6" i="15"/>
  <c r="B6" i="15"/>
  <c r="C5" i="15"/>
  <c r="B5" i="15"/>
  <c r="B89" i="14"/>
  <c r="B61" i="14"/>
  <c r="C60" i="14"/>
  <c r="B60" i="14"/>
  <c r="C59" i="14"/>
  <c r="B59" i="14"/>
  <c r="C58" i="14"/>
  <c r="B58" i="14"/>
  <c r="C57" i="14"/>
  <c r="B57" i="14"/>
  <c r="C56" i="14"/>
  <c r="B56" i="14"/>
  <c r="C55" i="14"/>
  <c r="B55" i="14"/>
  <c r="C54" i="14"/>
  <c r="B54" i="14"/>
  <c r="C53" i="14"/>
  <c r="B53" i="14"/>
  <c r="C52" i="14"/>
  <c r="B52" i="14"/>
  <c r="C51" i="14"/>
  <c r="B51" i="14"/>
  <c r="C50" i="14"/>
  <c r="B50" i="14"/>
  <c r="C49" i="14"/>
  <c r="B49" i="14"/>
  <c r="C48" i="14"/>
  <c r="B48" i="14"/>
  <c r="C47" i="14"/>
  <c r="B47" i="14"/>
  <c r="C46" i="14"/>
  <c r="B46" i="14"/>
  <c r="C45" i="14"/>
  <c r="B45" i="14"/>
  <c r="C44" i="14"/>
  <c r="B44" i="14"/>
  <c r="C43" i="14"/>
  <c r="B43" i="14"/>
  <c r="C42" i="14"/>
  <c r="B42" i="14"/>
  <c r="C41" i="14"/>
  <c r="B41" i="14"/>
  <c r="C40" i="14"/>
  <c r="B40" i="14"/>
  <c r="C39" i="14"/>
  <c r="B39" i="14"/>
  <c r="C38" i="14"/>
  <c r="B38" i="14"/>
  <c r="C37" i="14"/>
  <c r="B37" i="14"/>
  <c r="C36" i="14"/>
  <c r="B36" i="14"/>
  <c r="C35" i="14"/>
  <c r="B35" i="14"/>
  <c r="C34" i="14"/>
  <c r="B34" i="14"/>
  <c r="C33" i="14"/>
  <c r="B33" i="14"/>
  <c r="C32" i="14"/>
  <c r="B32" i="14"/>
  <c r="C31" i="14"/>
  <c r="B31" i="14"/>
  <c r="C30" i="14"/>
  <c r="B30" i="14"/>
  <c r="C29" i="14"/>
  <c r="B29" i="14"/>
  <c r="C28" i="14"/>
  <c r="B28" i="14"/>
  <c r="C27" i="14"/>
  <c r="B27" i="14"/>
  <c r="C26" i="14"/>
  <c r="B26" i="14"/>
  <c r="C25" i="14"/>
  <c r="B25" i="14"/>
  <c r="C24" i="14"/>
  <c r="B24" i="14"/>
  <c r="C23" i="14"/>
  <c r="B23" i="14"/>
  <c r="C22" i="14"/>
  <c r="B22" i="14"/>
  <c r="C21" i="14"/>
  <c r="B21" i="14"/>
  <c r="C20" i="14"/>
  <c r="B20" i="14"/>
  <c r="C19" i="14"/>
  <c r="B19" i="14"/>
  <c r="C18" i="14"/>
  <c r="B18" i="14"/>
  <c r="C17" i="14"/>
  <c r="B17" i="14"/>
  <c r="C16" i="14"/>
  <c r="B16" i="14"/>
  <c r="C15" i="14"/>
  <c r="B15" i="14"/>
  <c r="C14" i="14"/>
  <c r="B14" i="14"/>
  <c r="C13" i="14"/>
  <c r="B13" i="14"/>
  <c r="C12" i="14"/>
  <c r="B12" i="14"/>
  <c r="C11" i="14"/>
  <c r="B11" i="14"/>
  <c r="C10" i="14"/>
  <c r="B10" i="14"/>
  <c r="C9" i="14"/>
  <c r="B9" i="14"/>
  <c r="C8" i="14"/>
  <c r="B8" i="14"/>
  <c r="C7" i="14"/>
  <c r="B7" i="14"/>
  <c r="C6" i="14"/>
  <c r="B6" i="14"/>
  <c r="C5" i="14"/>
  <c r="B5" i="14"/>
  <c r="B89" i="13"/>
  <c r="C88" i="13"/>
  <c r="B88" i="13"/>
  <c r="C87" i="13"/>
  <c r="B87" i="13"/>
  <c r="C86" i="13"/>
  <c r="B86" i="13"/>
  <c r="C85" i="13"/>
  <c r="B85" i="13"/>
  <c r="C84" i="13"/>
  <c r="B84" i="13"/>
  <c r="C83" i="13"/>
  <c r="B83" i="13"/>
  <c r="C82" i="13"/>
  <c r="B82" i="13"/>
  <c r="C81" i="13"/>
  <c r="B81" i="13"/>
  <c r="C80" i="13"/>
  <c r="B80" i="13"/>
  <c r="C79" i="13"/>
  <c r="B79" i="13"/>
  <c r="C78" i="13"/>
  <c r="B78" i="13"/>
  <c r="C77" i="13"/>
  <c r="B77" i="13"/>
  <c r="C76" i="13"/>
  <c r="B76" i="13"/>
  <c r="C75" i="13"/>
  <c r="B75" i="13"/>
  <c r="C74" i="13"/>
  <c r="B74" i="13"/>
  <c r="C73" i="13"/>
  <c r="B73" i="13"/>
  <c r="C72" i="13"/>
  <c r="B72" i="13"/>
  <c r="C71" i="13"/>
  <c r="B71" i="13"/>
  <c r="C70" i="13"/>
  <c r="B70" i="13"/>
  <c r="C69" i="13"/>
  <c r="B69" i="13"/>
  <c r="C68" i="13"/>
  <c r="B68" i="13"/>
  <c r="C67" i="13"/>
  <c r="B67" i="13"/>
  <c r="C66" i="13"/>
  <c r="B66" i="13"/>
  <c r="C65" i="13"/>
  <c r="B65" i="13"/>
  <c r="C64" i="13"/>
  <c r="B64" i="13"/>
  <c r="C63" i="13"/>
  <c r="B63" i="13"/>
  <c r="C62" i="13"/>
  <c r="B62" i="13"/>
  <c r="C61" i="13"/>
  <c r="B61" i="13"/>
  <c r="C60" i="13"/>
  <c r="B60" i="13"/>
  <c r="C59" i="13"/>
  <c r="B59" i="13"/>
  <c r="C58" i="13"/>
  <c r="B58" i="13"/>
  <c r="C57" i="13"/>
  <c r="B57" i="13"/>
  <c r="C56" i="13"/>
  <c r="B56" i="13"/>
  <c r="C55" i="13"/>
  <c r="B55" i="13"/>
  <c r="C54" i="13"/>
  <c r="B54" i="13"/>
  <c r="C53" i="13"/>
  <c r="B53" i="13"/>
  <c r="C52" i="13"/>
  <c r="B52" i="13"/>
  <c r="C51" i="13"/>
  <c r="B51" i="13"/>
  <c r="C50" i="13"/>
  <c r="B50" i="13"/>
  <c r="C49" i="13"/>
  <c r="B49" i="13"/>
  <c r="C48" i="13"/>
  <c r="B48" i="13"/>
  <c r="C47" i="13"/>
  <c r="B47" i="13"/>
  <c r="C46" i="13"/>
  <c r="B46" i="13"/>
  <c r="C45" i="13"/>
  <c r="B45" i="13"/>
  <c r="C44" i="13"/>
  <c r="B44" i="13"/>
  <c r="C43" i="13"/>
  <c r="B43" i="13"/>
  <c r="C42" i="13"/>
  <c r="B42" i="13"/>
  <c r="C41" i="13"/>
  <c r="B41" i="13"/>
  <c r="C40" i="13"/>
  <c r="B40" i="13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C9" i="13"/>
  <c r="B9" i="13"/>
  <c r="C8" i="13"/>
  <c r="B8" i="13"/>
  <c r="C7" i="13"/>
  <c r="B7" i="13"/>
  <c r="C6" i="13"/>
  <c r="B6" i="13"/>
  <c r="C5" i="13"/>
  <c r="B5" i="13"/>
  <c r="B89" i="12"/>
  <c r="C88" i="12"/>
  <c r="B88" i="12"/>
  <c r="C87" i="12"/>
  <c r="B87" i="12"/>
  <c r="C86" i="12"/>
  <c r="B86" i="12"/>
  <c r="C85" i="12"/>
  <c r="B85" i="12"/>
  <c r="C84" i="12"/>
  <c r="B84" i="12"/>
  <c r="C83" i="12"/>
  <c r="B83" i="12"/>
  <c r="C82" i="12"/>
  <c r="B82" i="12"/>
  <c r="C81" i="12"/>
  <c r="B81" i="12"/>
  <c r="C80" i="12"/>
  <c r="B80" i="12"/>
  <c r="C79" i="12"/>
  <c r="B79" i="12"/>
  <c r="C78" i="12"/>
  <c r="B78" i="12"/>
  <c r="C77" i="12"/>
  <c r="B77" i="12"/>
  <c r="C76" i="12"/>
  <c r="B76" i="12"/>
  <c r="C75" i="12"/>
  <c r="B75" i="12"/>
  <c r="C74" i="12"/>
  <c r="B74" i="12"/>
  <c r="C73" i="12"/>
  <c r="B73" i="12"/>
  <c r="C72" i="12"/>
  <c r="B72" i="12"/>
  <c r="C71" i="12"/>
  <c r="B71" i="12"/>
  <c r="C70" i="12"/>
  <c r="B70" i="12"/>
  <c r="C69" i="12"/>
  <c r="B69" i="12"/>
  <c r="C68" i="12"/>
  <c r="B68" i="12"/>
  <c r="C67" i="12"/>
  <c r="B67" i="12"/>
  <c r="C66" i="12"/>
  <c r="B66" i="12"/>
  <c r="C65" i="12"/>
  <c r="B65" i="12"/>
  <c r="C64" i="12"/>
  <c r="B64" i="12"/>
  <c r="C63" i="12"/>
  <c r="B63" i="12"/>
  <c r="C62" i="12"/>
  <c r="B62" i="12"/>
  <c r="C61" i="12"/>
  <c r="B61" i="12"/>
  <c r="C60" i="12"/>
  <c r="B60" i="12"/>
  <c r="C59" i="12"/>
  <c r="B59" i="12"/>
  <c r="C58" i="12"/>
  <c r="B58" i="12"/>
  <c r="C57" i="12"/>
  <c r="B57" i="12"/>
  <c r="C56" i="12"/>
  <c r="B56" i="12"/>
  <c r="C55" i="12"/>
  <c r="B55" i="12"/>
  <c r="C54" i="12"/>
  <c r="B54" i="12"/>
  <c r="C53" i="12"/>
  <c r="B53" i="12"/>
  <c r="C52" i="12"/>
  <c r="B52" i="12"/>
  <c r="C51" i="12"/>
  <c r="B51" i="12"/>
  <c r="C50" i="12"/>
  <c r="B50" i="12"/>
  <c r="C49" i="12"/>
  <c r="B49" i="12"/>
  <c r="C48" i="12"/>
  <c r="B48" i="12"/>
  <c r="C47" i="12"/>
  <c r="B47" i="12"/>
  <c r="C46" i="12"/>
  <c r="B46" i="12"/>
  <c r="C45" i="12"/>
  <c r="B45" i="12"/>
  <c r="C44" i="12"/>
  <c r="B44" i="12"/>
  <c r="C43" i="12"/>
  <c r="B43" i="12"/>
  <c r="C42" i="12"/>
  <c r="B42" i="12"/>
  <c r="C41" i="12"/>
  <c r="B41" i="12"/>
  <c r="C40" i="12"/>
  <c r="B40" i="12"/>
  <c r="C39" i="12"/>
  <c r="B39" i="12"/>
  <c r="C38" i="12"/>
  <c r="B38" i="12"/>
  <c r="C37" i="12"/>
  <c r="B37" i="12"/>
  <c r="C36" i="12"/>
  <c r="B36" i="12"/>
  <c r="C35" i="12"/>
  <c r="B35" i="12"/>
  <c r="C34" i="12"/>
  <c r="B34" i="12"/>
  <c r="C33" i="12"/>
  <c r="B33" i="12"/>
  <c r="C32" i="12"/>
  <c r="B32" i="12"/>
  <c r="C31" i="12"/>
  <c r="B31" i="12"/>
  <c r="C30" i="12"/>
  <c r="B30" i="12"/>
  <c r="C29" i="12"/>
  <c r="B29" i="12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  <c r="C20" i="12"/>
  <c r="B20" i="12"/>
  <c r="C19" i="12"/>
  <c r="B19" i="12"/>
  <c r="C18" i="12"/>
  <c r="B18" i="12"/>
  <c r="C17" i="12"/>
  <c r="B17" i="12"/>
  <c r="C16" i="12"/>
  <c r="B16" i="12"/>
  <c r="C15" i="12"/>
  <c r="B15" i="12"/>
  <c r="C14" i="12"/>
  <c r="B14" i="12"/>
  <c r="C13" i="12"/>
  <c r="B13" i="12"/>
  <c r="C12" i="12"/>
  <c r="B12" i="12"/>
  <c r="C11" i="12"/>
  <c r="B11" i="12"/>
  <c r="C10" i="12"/>
  <c r="B10" i="12"/>
  <c r="C9" i="12"/>
  <c r="B9" i="12"/>
  <c r="C8" i="12"/>
  <c r="B8" i="12"/>
  <c r="C7" i="12"/>
  <c r="B7" i="12"/>
  <c r="C6" i="12"/>
  <c r="B6" i="12"/>
  <c r="C5" i="12"/>
  <c r="B5" i="12"/>
  <c r="B89" i="11"/>
  <c r="C88" i="11"/>
  <c r="B88" i="11"/>
  <c r="C87" i="11"/>
  <c r="B87" i="11"/>
  <c r="C86" i="11"/>
  <c r="B86" i="11"/>
  <c r="C85" i="11"/>
  <c r="B85" i="11"/>
  <c r="C84" i="11"/>
  <c r="B84" i="11"/>
  <c r="C83" i="11"/>
  <c r="B83" i="11"/>
  <c r="C82" i="11"/>
  <c r="B82" i="11"/>
  <c r="C81" i="11"/>
  <c r="B81" i="11"/>
  <c r="C80" i="11"/>
  <c r="B80" i="11"/>
  <c r="C79" i="11"/>
  <c r="B79" i="11"/>
  <c r="C78" i="11"/>
  <c r="B78" i="11"/>
  <c r="C77" i="11"/>
  <c r="B77" i="11"/>
  <c r="C76" i="11"/>
  <c r="B76" i="11"/>
  <c r="C75" i="11"/>
  <c r="B75" i="11"/>
  <c r="C74" i="11"/>
  <c r="B74" i="11"/>
  <c r="C73" i="11"/>
  <c r="B73" i="11"/>
  <c r="C72" i="11"/>
  <c r="B72" i="11"/>
  <c r="C71" i="11"/>
  <c r="B71" i="11"/>
  <c r="C70" i="11"/>
  <c r="B70" i="11"/>
  <c r="C69" i="11"/>
  <c r="B69" i="11"/>
  <c r="C68" i="11"/>
  <c r="B68" i="11"/>
  <c r="C67" i="11"/>
  <c r="B67" i="11"/>
  <c r="C66" i="11"/>
  <c r="B66" i="11"/>
  <c r="C65" i="11"/>
  <c r="B65" i="11"/>
  <c r="C64" i="11"/>
  <c r="B64" i="11"/>
  <c r="C63" i="11"/>
  <c r="B63" i="11"/>
  <c r="C62" i="11"/>
  <c r="B62" i="11"/>
  <c r="C61" i="11"/>
  <c r="B61" i="11"/>
  <c r="C60" i="11"/>
  <c r="B60" i="11"/>
  <c r="C59" i="11"/>
  <c r="B59" i="11"/>
  <c r="C58" i="11"/>
  <c r="B58" i="11"/>
  <c r="C57" i="11"/>
  <c r="B57" i="11"/>
  <c r="C56" i="11"/>
  <c r="B56" i="11"/>
  <c r="C55" i="11"/>
  <c r="B55" i="11"/>
  <c r="C54" i="11"/>
  <c r="B54" i="11"/>
  <c r="C53" i="11"/>
  <c r="B53" i="11"/>
  <c r="C52" i="11"/>
  <c r="B52" i="11"/>
  <c r="C51" i="11"/>
  <c r="B51" i="11"/>
  <c r="C50" i="11"/>
  <c r="B50" i="11"/>
  <c r="C49" i="11"/>
  <c r="B49" i="11"/>
  <c r="C48" i="11"/>
  <c r="B48" i="11"/>
  <c r="C47" i="11"/>
  <c r="B47" i="11"/>
  <c r="C46" i="11"/>
  <c r="B46" i="11"/>
  <c r="C45" i="11"/>
  <c r="B45" i="11"/>
  <c r="C44" i="11"/>
  <c r="B44" i="11"/>
  <c r="C43" i="11"/>
  <c r="B43" i="11"/>
  <c r="C42" i="11"/>
  <c r="B42" i="11"/>
  <c r="C41" i="11"/>
  <c r="B41" i="11"/>
  <c r="C40" i="11"/>
  <c r="B40" i="11"/>
  <c r="C39" i="11"/>
  <c r="B39" i="11"/>
  <c r="C38" i="11"/>
  <c r="B38" i="11"/>
  <c r="C37" i="11"/>
  <c r="B37" i="11"/>
  <c r="C36" i="11"/>
  <c r="B36" i="11"/>
  <c r="C35" i="11"/>
  <c r="B35" i="11"/>
  <c r="C34" i="11"/>
  <c r="B34" i="11"/>
  <c r="C33" i="11"/>
  <c r="B33" i="11"/>
  <c r="C32" i="11"/>
  <c r="B32" i="11"/>
  <c r="C31" i="11"/>
  <c r="B31" i="11"/>
  <c r="C30" i="11"/>
  <c r="B30" i="11"/>
  <c r="C29" i="11"/>
  <c r="B29" i="11"/>
  <c r="C28" i="11"/>
  <c r="B28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C20" i="11"/>
  <c r="B20" i="11"/>
  <c r="C19" i="11"/>
  <c r="B19" i="11"/>
  <c r="C18" i="11"/>
  <c r="B18" i="11"/>
  <c r="C17" i="11"/>
  <c r="B17" i="11"/>
  <c r="C16" i="11"/>
  <c r="B16" i="11"/>
  <c r="C15" i="11"/>
  <c r="B15" i="11"/>
  <c r="C14" i="11"/>
  <c r="B14" i="11"/>
  <c r="C13" i="11"/>
  <c r="B13" i="11"/>
  <c r="C12" i="11"/>
  <c r="B12" i="11"/>
  <c r="C11" i="11"/>
  <c r="B11" i="11"/>
  <c r="C10" i="11"/>
  <c r="B10" i="11"/>
  <c r="C9" i="11"/>
  <c r="B9" i="11"/>
  <c r="C8" i="11"/>
  <c r="B8" i="11"/>
  <c r="C7" i="11"/>
  <c r="B7" i="11"/>
  <c r="C6" i="11"/>
  <c r="B6" i="11"/>
  <c r="C5" i="11"/>
  <c r="B5" i="11"/>
  <c r="B88" i="10"/>
  <c r="C87" i="10"/>
  <c r="B87" i="10"/>
  <c r="C86" i="10"/>
  <c r="B86" i="10"/>
  <c r="C85" i="10"/>
  <c r="B85" i="10"/>
  <c r="C84" i="10"/>
  <c r="B84" i="10"/>
  <c r="C83" i="10"/>
  <c r="B83" i="10"/>
  <c r="C82" i="10"/>
  <c r="B82" i="10"/>
  <c r="C81" i="10"/>
  <c r="B81" i="10"/>
  <c r="C80" i="10"/>
  <c r="B80" i="10"/>
  <c r="C79" i="10"/>
  <c r="B79" i="10"/>
  <c r="C78" i="10"/>
  <c r="B78" i="10"/>
  <c r="C77" i="10"/>
  <c r="B77" i="10"/>
  <c r="C76" i="10"/>
  <c r="B76" i="10"/>
  <c r="C75" i="10"/>
  <c r="B75" i="10"/>
  <c r="C74" i="10"/>
  <c r="B74" i="10"/>
  <c r="C73" i="10"/>
  <c r="B73" i="10"/>
  <c r="C72" i="10"/>
  <c r="B72" i="10"/>
  <c r="C71" i="10"/>
  <c r="B71" i="10"/>
  <c r="C70" i="10"/>
  <c r="B70" i="10"/>
  <c r="C69" i="10"/>
  <c r="B69" i="10"/>
  <c r="C68" i="10"/>
  <c r="B68" i="10"/>
  <c r="C67" i="10"/>
  <c r="B67" i="10"/>
  <c r="C66" i="10"/>
  <c r="B66" i="10"/>
  <c r="C65" i="10"/>
  <c r="B65" i="10"/>
  <c r="C64" i="10"/>
  <c r="B64" i="10"/>
  <c r="C63" i="10"/>
  <c r="B63" i="10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4" i="10"/>
  <c r="B54" i="10"/>
  <c r="C53" i="10"/>
  <c r="B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C46" i="10"/>
  <c r="B46" i="10"/>
  <c r="C45" i="10"/>
  <c r="B45" i="10"/>
  <c r="C44" i="10"/>
  <c r="B44" i="10"/>
  <c r="C43" i="10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C25" i="10"/>
  <c r="B25" i="10"/>
  <c r="C24" i="10"/>
  <c r="B24" i="10"/>
  <c r="C23" i="10"/>
  <c r="B23" i="10"/>
  <c r="C22" i="10"/>
  <c r="B22" i="10"/>
  <c r="C21" i="10"/>
  <c r="B21" i="10"/>
  <c r="C20" i="10"/>
  <c r="B20" i="10"/>
  <c r="C19" i="10"/>
  <c r="B19" i="10"/>
  <c r="C18" i="10"/>
  <c r="B18" i="10"/>
  <c r="C17" i="10"/>
  <c r="B17" i="10"/>
  <c r="C16" i="10"/>
  <c r="B16" i="10"/>
  <c r="C15" i="10"/>
  <c r="B15" i="10"/>
  <c r="C14" i="10"/>
  <c r="B14" i="10"/>
  <c r="C13" i="10"/>
  <c r="B13" i="10"/>
  <c r="C12" i="10"/>
  <c r="B12" i="10"/>
  <c r="C11" i="10"/>
  <c r="B11" i="10"/>
  <c r="C10" i="10"/>
  <c r="B10" i="10"/>
  <c r="C9" i="10"/>
  <c r="B9" i="10"/>
  <c r="C8" i="10"/>
  <c r="B8" i="10"/>
  <c r="C7" i="10"/>
  <c r="B7" i="10"/>
  <c r="C6" i="10"/>
  <c r="B6" i="10"/>
  <c r="C5" i="10"/>
  <c r="B5" i="10"/>
  <c r="B88" i="9"/>
  <c r="C87" i="9"/>
  <c r="B87" i="9"/>
  <c r="C86" i="9"/>
  <c r="B86" i="9"/>
  <c r="C85" i="9"/>
  <c r="B85" i="9"/>
  <c r="C84" i="9"/>
  <c r="B84" i="9"/>
  <c r="C83" i="9"/>
  <c r="B83" i="9"/>
  <c r="C82" i="9"/>
  <c r="B82" i="9"/>
  <c r="C81" i="9"/>
  <c r="B81" i="9"/>
  <c r="C80" i="9"/>
  <c r="B80" i="9"/>
  <c r="C79" i="9"/>
  <c r="B79" i="9"/>
  <c r="C78" i="9"/>
  <c r="B78" i="9"/>
  <c r="C77" i="9"/>
  <c r="B77" i="9"/>
  <c r="C76" i="9"/>
  <c r="B76" i="9"/>
  <c r="C75" i="9"/>
  <c r="B75" i="9"/>
  <c r="C74" i="9"/>
  <c r="B74" i="9"/>
  <c r="C73" i="9"/>
  <c r="B73" i="9"/>
  <c r="C72" i="9"/>
  <c r="B72" i="9"/>
  <c r="C71" i="9"/>
  <c r="B71" i="9"/>
  <c r="C70" i="9"/>
  <c r="B70" i="9"/>
  <c r="C69" i="9"/>
  <c r="B69" i="9"/>
  <c r="C68" i="9"/>
  <c r="B68" i="9"/>
  <c r="C67" i="9"/>
  <c r="B67" i="9"/>
  <c r="C66" i="9"/>
  <c r="B66" i="9"/>
  <c r="C65" i="9"/>
  <c r="B65" i="9"/>
  <c r="C64" i="9"/>
  <c r="B64" i="9"/>
  <c r="C63" i="9"/>
  <c r="B63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B5" i="9"/>
  <c r="B89" i="8"/>
  <c r="C88" i="8"/>
  <c r="B88" i="8"/>
  <c r="C87" i="8"/>
  <c r="B87" i="8"/>
  <c r="C86" i="8"/>
  <c r="B86" i="8"/>
  <c r="C85" i="8"/>
  <c r="B85" i="8"/>
  <c r="C84" i="8"/>
  <c r="B84" i="8"/>
  <c r="C83" i="8"/>
  <c r="B83" i="8"/>
  <c r="C82" i="8"/>
  <c r="B82" i="8"/>
  <c r="C81" i="8"/>
  <c r="B81" i="8"/>
  <c r="C80" i="8"/>
  <c r="B80" i="8"/>
  <c r="C79" i="8"/>
  <c r="B79" i="8"/>
  <c r="C78" i="8"/>
  <c r="B78" i="8"/>
  <c r="C77" i="8"/>
  <c r="B77" i="8"/>
  <c r="C76" i="8"/>
  <c r="B76" i="8"/>
  <c r="C75" i="8"/>
  <c r="B75" i="8"/>
  <c r="C74" i="8"/>
  <c r="B74" i="8"/>
  <c r="C73" i="8"/>
  <c r="B73" i="8"/>
  <c r="C72" i="8"/>
  <c r="B72" i="8"/>
  <c r="C71" i="8"/>
  <c r="B71" i="8"/>
  <c r="C70" i="8"/>
  <c r="B70" i="8"/>
  <c r="C69" i="8"/>
  <c r="B69" i="8"/>
  <c r="C68" i="8"/>
  <c r="B68" i="8"/>
  <c r="C67" i="8"/>
  <c r="B67" i="8"/>
  <c r="C66" i="8"/>
  <c r="B66" i="8"/>
  <c r="C65" i="8"/>
  <c r="B65" i="8"/>
  <c r="C64" i="8"/>
  <c r="B64" i="8"/>
  <c r="C63" i="8"/>
  <c r="B63" i="8"/>
  <c r="C62" i="8"/>
  <c r="B62" i="8"/>
  <c r="C61" i="8"/>
  <c r="B61" i="8"/>
  <c r="C60" i="8"/>
  <c r="B60" i="8"/>
  <c r="C59" i="8"/>
  <c r="B59" i="8"/>
  <c r="C58" i="8"/>
  <c r="B58" i="8"/>
  <c r="C57" i="8"/>
  <c r="B57" i="8"/>
  <c r="C56" i="8"/>
  <c r="B56" i="8"/>
  <c r="C55" i="8"/>
  <c r="B55" i="8"/>
  <c r="C54" i="8"/>
  <c r="B54" i="8"/>
  <c r="C53" i="8"/>
  <c r="B53" i="8"/>
  <c r="C52" i="8"/>
  <c r="B52" i="8"/>
  <c r="C51" i="8"/>
  <c r="B51" i="8"/>
  <c r="C50" i="8"/>
  <c r="B50" i="8"/>
  <c r="C49" i="8"/>
  <c r="B49" i="8"/>
  <c r="C48" i="8"/>
  <c r="B48" i="8"/>
  <c r="C47" i="8"/>
  <c r="B47" i="8"/>
  <c r="C46" i="8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B38" i="8"/>
  <c r="C37" i="8"/>
  <c r="B37" i="8"/>
  <c r="C36" i="8"/>
  <c r="B36" i="8"/>
  <c r="C35" i="8"/>
  <c r="B35" i="8"/>
  <c r="C34" i="8"/>
  <c r="B34" i="8"/>
  <c r="C33" i="8"/>
  <c r="B33" i="8"/>
  <c r="C32" i="8"/>
  <c r="B32" i="8"/>
  <c r="C31" i="8"/>
  <c r="B31" i="8"/>
  <c r="C30" i="8"/>
  <c r="B30" i="8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B5" i="8"/>
  <c r="B89" i="7"/>
  <c r="C88" i="7"/>
  <c r="B88" i="7"/>
  <c r="C87" i="7"/>
  <c r="B87" i="7"/>
  <c r="C86" i="7"/>
  <c r="B86" i="7"/>
  <c r="C85" i="7"/>
  <c r="B85" i="7"/>
  <c r="C84" i="7"/>
  <c r="B84" i="7"/>
  <c r="C83" i="7"/>
  <c r="B83" i="7"/>
  <c r="C82" i="7"/>
  <c r="B82" i="7"/>
  <c r="C81" i="7"/>
  <c r="B81" i="7"/>
  <c r="C80" i="7"/>
  <c r="B80" i="7"/>
  <c r="C79" i="7"/>
  <c r="B79" i="7"/>
  <c r="C78" i="7"/>
  <c r="B78" i="7"/>
  <c r="C77" i="7"/>
  <c r="B77" i="7"/>
  <c r="C76" i="7"/>
  <c r="B76" i="7"/>
  <c r="C75" i="7"/>
  <c r="B75" i="7"/>
  <c r="C74" i="7"/>
  <c r="B74" i="7"/>
  <c r="C73" i="7"/>
  <c r="B73" i="7"/>
  <c r="C72" i="7"/>
  <c r="B72" i="7"/>
  <c r="C71" i="7"/>
  <c r="B71" i="7"/>
  <c r="C70" i="7"/>
  <c r="B70" i="7"/>
  <c r="C69" i="7"/>
  <c r="B69" i="7"/>
  <c r="C68" i="7"/>
  <c r="B68" i="7"/>
  <c r="C67" i="7"/>
  <c r="B67" i="7"/>
  <c r="C66" i="7"/>
  <c r="B66" i="7"/>
  <c r="C65" i="7"/>
  <c r="B65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B92" i="7" s="1"/>
  <c r="B100" i="2" s="1"/>
  <c r="C9" i="7"/>
  <c r="B9" i="7"/>
  <c r="C8" i="7"/>
  <c r="B8" i="7"/>
  <c r="C7" i="7"/>
  <c r="C92" i="7" s="1"/>
  <c r="B7" i="7"/>
  <c r="C6" i="7"/>
  <c r="B6" i="7"/>
  <c r="C5" i="7"/>
  <c r="B5" i="7"/>
  <c r="B88" i="6"/>
  <c r="C87" i="6"/>
  <c r="B87" i="6"/>
  <c r="C86" i="6"/>
  <c r="B86" i="6"/>
  <c r="C85" i="6"/>
  <c r="B85" i="6"/>
  <c r="C84" i="6"/>
  <c r="B84" i="6"/>
  <c r="C83" i="6"/>
  <c r="B83" i="6"/>
  <c r="C82" i="6"/>
  <c r="B82" i="6"/>
  <c r="C81" i="6"/>
  <c r="B81" i="6"/>
  <c r="C80" i="6"/>
  <c r="B80" i="6"/>
  <c r="C79" i="6"/>
  <c r="B79" i="6"/>
  <c r="C78" i="6"/>
  <c r="B78" i="6"/>
  <c r="C77" i="6"/>
  <c r="B77" i="6"/>
  <c r="C76" i="6"/>
  <c r="B76" i="6"/>
  <c r="C75" i="6"/>
  <c r="B75" i="6"/>
  <c r="C74" i="6"/>
  <c r="B74" i="6"/>
  <c r="C73" i="6"/>
  <c r="B73" i="6"/>
  <c r="C72" i="6"/>
  <c r="B72" i="6"/>
  <c r="C71" i="6"/>
  <c r="B71" i="6"/>
  <c r="C70" i="6"/>
  <c r="B70" i="6"/>
  <c r="C69" i="6"/>
  <c r="B69" i="6"/>
  <c r="C68" i="6"/>
  <c r="B68" i="6"/>
  <c r="C67" i="6"/>
  <c r="B67" i="6"/>
  <c r="C66" i="6"/>
  <c r="B66" i="6"/>
  <c r="C65" i="6"/>
  <c r="B65" i="6"/>
  <c r="C64" i="6"/>
  <c r="B64" i="6"/>
  <c r="C63" i="6"/>
  <c r="B63" i="6"/>
  <c r="C62" i="6"/>
  <c r="B62" i="6"/>
  <c r="C61" i="6"/>
  <c r="B61" i="6"/>
  <c r="C60" i="6"/>
  <c r="B60" i="6"/>
  <c r="C59" i="6"/>
  <c r="B59" i="6"/>
  <c r="C58" i="6"/>
  <c r="B58" i="6"/>
  <c r="C57" i="6"/>
  <c r="B57" i="6"/>
  <c r="C56" i="6"/>
  <c r="B56" i="6"/>
  <c r="C55" i="6"/>
  <c r="B55" i="6"/>
  <c r="C54" i="6"/>
  <c r="B54" i="6"/>
  <c r="C53" i="6"/>
  <c r="B53" i="6"/>
  <c r="C52" i="6"/>
  <c r="B52" i="6"/>
  <c r="C51" i="6"/>
  <c r="B51" i="6"/>
  <c r="C50" i="6"/>
  <c r="B50" i="6"/>
  <c r="C49" i="6"/>
  <c r="B49" i="6"/>
  <c r="C48" i="6"/>
  <c r="B48" i="6"/>
  <c r="C47" i="6"/>
  <c r="B47" i="6"/>
  <c r="C46" i="6"/>
  <c r="B46" i="6"/>
  <c r="C45" i="6"/>
  <c r="B45" i="6"/>
  <c r="C44" i="6"/>
  <c r="B44" i="6"/>
  <c r="C43" i="6"/>
  <c r="B43" i="6"/>
  <c r="C42" i="6"/>
  <c r="B42" i="6"/>
  <c r="C41" i="6"/>
  <c r="B41" i="6"/>
  <c r="C40" i="6"/>
  <c r="B40" i="6"/>
  <c r="C39" i="6"/>
  <c r="B39" i="6"/>
  <c r="C38" i="6"/>
  <c r="B38" i="6"/>
  <c r="C37" i="6"/>
  <c r="B37" i="6"/>
  <c r="C36" i="6"/>
  <c r="B36" i="6"/>
  <c r="C35" i="6"/>
  <c r="B35" i="6"/>
  <c r="C34" i="6"/>
  <c r="B34" i="6"/>
  <c r="C33" i="6"/>
  <c r="B33" i="6"/>
  <c r="C32" i="6"/>
  <c r="B32" i="6"/>
  <c r="C31" i="6"/>
  <c r="B31" i="6"/>
  <c r="C30" i="6"/>
  <c r="B30" i="6"/>
  <c r="C29" i="6"/>
  <c r="B29" i="6"/>
  <c r="C28" i="6"/>
  <c r="B28" i="6"/>
  <c r="C27" i="6"/>
  <c r="B27" i="6"/>
  <c r="C26" i="6"/>
  <c r="B26" i="6"/>
  <c r="C25" i="6"/>
  <c r="B25" i="6"/>
  <c r="C24" i="6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B92" i="6" s="1"/>
  <c r="B99" i="2" s="1"/>
  <c r="C7" i="6"/>
  <c r="C92" i="6" s="1"/>
  <c r="B7" i="6"/>
  <c r="C6" i="6"/>
  <c r="B6" i="6"/>
  <c r="C5" i="6"/>
  <c r="B5" i="6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C80" i="5"/>
  <c r="B80" i="5"/>
  <c r="C79" i="5"/>
  <c r="B79" i="5"/>
  <c r="C78" i="5"/>
  <c r="B78" i="5"/>
  <c r="C77" i="5"/>
  <c r="B77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C92" i="5" s="1"/>
  <c r="B7" i="5"/>
  <c r="B92" i="5" s="1"/>
  <c r="B98" i="2" s="1"/>
  <c r="C6" i="5"/>
  <c r="B6" i="5"/>
  <c r="C5" i="5"/>
  <c r="B5" i="5"/>
  <c r="B89" i="4"/>
  <c r="C88" i="4"/>
  <c r="B88" i="4"/>
  <c r="C87" i="4"/>
  <c r="B87" i="4"/>
  <c r="C86" i="4"/>
  <c r="B86" i="4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B92" i="4" s="1"/>
  <c r="B97" i="2" s="1"/>
  <c r="C8" i="4"/>
  <c r="C92" i="4" s="1"/>
  <c r="B8" i="4"/>
  <c r="C7" i="4"/>
  <c r="B7" i="4"/>
  <c r="C6" i="4"/>
  <c r="B6" i="4"/>
  <c r="C5" i="4"/>
  <c r="B5" i="4"/>
  <c r="B89" i="3"/>
  <c r="C88" i="3"/>
  <c r="B88" i="3"/>
  <c r="C87" i="3"/>
  <c r="B87" i="3"/>
  <c r="C86" i="3"/>
  <c r="B86" i="3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C92" i="3" s="1"/>
  <c r="B5" i="3"/>
  <c r="B92" i="3" s="1"/>
  <c r="B96" i="2" s="1"/>
  <c r="B5" i="2"/>
  <c r="B6" i="2"/>
  <c r="B7" i="2"/>
  <c r="B8" i="2"/>
  <c r="B93" i="2" s="1"/>
  <c r="B9" i="2"/>
  <c r="B10" i="2"/>
  <c r="B11" i="2"/>
  <c r="B12" i="2"/>
  <c r="B13" i="2"/>
  <c r="B14" i="2"/>
  <c r="B15" i="2"/>
  <c r="B16" i="2"/>
  <c r="B17" i="2"/>
  <c r="B18" i="2"/>
  <c r="B19" i="2"/>
  <c r="B20" i="2"/>
  <c r="B92" i="2" s="1"/>
  <c r="B95" i="2" s="1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4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6" i="2"/>
  <c r="F7" i="2"/>
  <c r="F8" i="2"/>
  <c r="F9" i="2"/>
  <c r="F10" i="2"/>
  <c r="F11" i="2"/>
  <c r="F12" i="2"/>
  <c r="F5" i="2"/>
  <c r="G5" i="2" l="1"/>
  <c r="G15" i="9"/>
  <c r="G31" i="9"/>
  <c r="G47" i="9"/>
  <c r="G63" i="9"/>
  <c r="H63" i="9" s="1"/>
  <c r="G79" i="9"/>
  <c r="H79" i="9" s="1"/>
  <c r="G19" i="9"/>
  <c r="H19" i="9" s="1"/>
  <c r="G36" i="9"/>
  <c r="G21" i="9"/>
  <c r="G16" i="9"/>
  <c r="G32" i="9"/>
  <c r="G48" i="9"/>
  <c r="G64" i="9"/>
  <c r="G80" i="9"/>
  <c r="G51" i="9"/>
  <c r="G83" i="9"/>
  <c r="H83" i="9" s="1"/>
  <c r="G17" i="9"/>
  <c r="H17" i="9" s="1"/>
  <c r="G33" i="9"/>
  <c r="G49" i="9"/>
  <c r="G65" i="9"/>
  <c r="G81" i="9"/>
  <c r="H81" i="9" s="1"/>
  <c r="G35" i="9"/>
  <c r="H35" i="9" s="1"/>
  <c r="G20" i="9"/>
  <c r="H20" i="9" s="1"/>
  <c r="G68" i="9"/>
  <c r="G37" i="9"/>
  <c r="J37" i="9" s="1"/>
  <c r="G18" i="9"/>
  <c r="G34" i="9"/>
  <c r="G50" i="9"/>
  <c r="G66" i="9"/>
  <c r="G82" i="9"/>
  <c r="G67" i="9"/>
  <c r="G52" i="9"/>
  <c r="G84" i="9"/>
  <c r="H84" i="9" s="1"/>
  <c r="G6" i="9"/>
  <c r="G22" i="9"/>
  <c r="G38" i="9"/>
  <c r="G54" i="9"/>
  <c r="I54" i="9" s="1"/>
  <c r="G70" i="9"/>
  <c r="I70" i="9" s="1"/>
  <c r="G86" i="9"/>
  <c r="G30" i="9"/>
  <c r="G85" i="9"/>
  <c r="H85" i="9" s="1"/>
  <c r="G7" i="9"/>
  <c r="G23" i="9"/>
  <c r="G39" i="9"/>
  <c r="G55" i="9"/>
  <c r="G71" i="9"/>
  <c r="G87" i="9"/>
  <c r="G61" i="9"/>
  <c r="H61" i="9" s="1"/>
  <c r="G78" i="9"/>
  <c r="J78" i="9" s="1"/>
  <c r="G8" i="9"/>
  <c r="G24" i="9"/>
  <c r="G40" i="9"/>
  <c r="G56" i="9"/>
  <c r="G72" i="9"/>
  <c r="J72" i="9" s="1"/>
  <c r="G5" i="9"/>
  <c r="G73" i="9"/>
  <c r="G13" i="9"/>
  <c r="J13" i="9" s="1"/>
  <c r="G77" i="9"/>
  <c r="G53" i="9"/>
  <c r="G9" i="9"/>
  <c r="G25" i="9"/>
  <c r="G41" i="9"/>
  <c r="G57" i="9"/>
  <c r="H57" i="9" s="1"/>
  <c r="G46" i="9"/>
  <c r="H46" i="9" s="1"/>
  <c r="G10" i="9"/>
  <c r="J10" i="9" s="1"/>
  <c r="G26" i="9"/>
  <c r="G42" i="9"/>
  <c r="G58" i="9"/>
  <c r="G74" i="9"/>
  <c r="H74" i="9" s="1"/>
  <c r="G45" i="9"/>
  <c r="H45" i="9" s="1"/>
  <c r="G62" i="9"/>
  <c r="H62" i="9" s="1"/>
  <c r="G11" i="9"/>
  <c r="G27" i="9"/>
  <c r="H27" i="9" s="1"/>
  <c r="G43" i="9"/>
  <c r="G59" i="9"/>
  <c r="G75" i="9"/>
  <c r="G29" i="9"/>
  <c r="H29" i="9" s="1"/>
  <c r="G14" i="9"/>
  <c r="G12" i="9"/>
  <c r="G28" i="9"/>
  <c r="H28" i="9" s="1"/>
  <c r="G44" i="9"/>
  <c r="J44" i="9" s="1"/>
  <c r="G60" i="9"/>
  <c r="G76" i="9"/>
  <c r="G69" i="9"/>
  <c r="G15" i="8"/>
  <c r="G31" i="8"/>
  <c r="G47" i="8"/>
  <c r="G63" i="8"/>
  <c r="G79" i="8"/>
  <c r="G16" i="8"/>
  <c r="H16" i="8" s="1"/>
  <c r="G32" i="8"/>
  <c r="G48" i="8"/>
  <c r="H48" i="8" s="1"/>
  <c r="G64" i="8"/>
  <c r="I64" i="8" s="1"/>
  <c r="G80" i="8"/>
  <c r="H80" i="8" s="1"/>
  <c r="G17" i="8"/>
  <c r="G33" i="8"/>
  <c r="G65" i="8"/>
  <c r="G81" i="8"/>
  <c r="G18" i="8"/>
  <c r="G34" i="8"/>
  <c r="H34" i="8" s="1"/>
  <c r="G66" i="8"/>
  <c r="G82" i="8"/>
  <c r="G49" i="8"/>
  <c r="G50" i="8"/>
  <c r="G19" i="8"/>
  <c r="G35" i="8"/>
  <c r="H35" i="8" s="1"/>
  <c r="G51" i="8"/>
  <c r="G67" i="8"/>
  <c r="H67" i="8" s="1"/>
  <c r="G83" i="8"/>
  <c r="H83" i="8" s="1"/>
  <c r="G68" i="8"/>
  <c r="H68" i="8" s="1"/>
  <c r="G84" i="8"/>
  <c r="G56" i="8"/>
  <c r="G57" i="8"/>
  <c r="G62" i="8"/>
  <c r="G20" i="8"/>
  <c r="G36" i="8"/>
  <c r="H36" i="8" s="1"/>
  <c r="G52" i="8"/>
  <c r="G72" i="8"/>
  <c r="G59" i="8"/>
  <c r="G61" i="8"/>
  <c r="G46" i="8"/>
  <c r="G5" i="8"/>
  <c r="I5" i="8" s="1"/>
  <c r="G21" i="8"/>
  <c r="G37" i="8"/>
  <c r="G53" i="8"/>
  <c r="G69" i="8"/>
  <c r="H69" i="8" s="1"/>
  <c r="G85" i="8"/>
  <c r="G41" i="8"/>
  <c r="G75" i="8"/>
  <c r="G60" i="8"/>
  <c r="G30" i="8"/>
  <c r="G6" i="8"/>
  <c r="J6" i="8" s="1"/>
  <c r="G22" i="8"/>
  <c r="G38" i="8"/>
  <c r="G54" i="8"/>
  <c r="G70" i="8"/>
  <c r="G86" i="8"/>
  <c r="G71" i="8"/>
  <c r="G87" i="8"/>
  <c r="G24" i="8"/>
  <c r="G88" i="8"/>
  <c r="H88" i="8" s="1"/>
  <c r="G28" i="8"/>
  <c r="H28" i="8" s="1"/>
  <c r="G7" i="8"/>
  <c r="G23" i="8"/>
  <c r="G39" i="8"/>
  <c r="G55" i="8"/>
  <c r="I55" i="8" s="1"/>
  <c r="G40" i="8"/>
  <c r="G73" i="8"/>
  <c r="H73" i="8" s="1"/>
  <c r="G43" i="8"/>
  <c r="G44" i="8"/>
  <c r="G8" i="8"/>
  <c r="G76" i="8"/>
  <c r="G13" i="8"/>
  <c r="G14" i="8"/>
  <c r="G9" i="8"/>
  <c r="G25" i="8"/>
  <c r="H25" i="8" s="1"/>
  <c r="G11" i="8"/>
  <c r="H11" i="8" s="1"/>
  <c r="G12" i="8"/>
  <c r="G45" i="8"/>
  <c r="G10" i="8"/>
  <c r="G26" i="8"/>
  <c r="G42" i="8"/>
  <c r="G58" i="8"/>
  <c r="G74" i="8"/>
  <c r="H74" i="8" s="1"/>
  <c r="G27" i="8"/>
  <c r="G29" i="8"/>
  <c r="G77" i="8"/>
  <c r="G78" i="8"/>
  <c r="G84" i="19"/>
  <c r="I84" i="19" s="1"/>
  <c r="G52" i="19"/>
  <c r="I52" i="19" s="1"/>
  <c r="G20" i="19"/>
  <c r="J20" i="19" s="1"/>
  <c r="G70" i="19"/>
  <c r="J70" i="19" s="1"/>
  <c r="G38" i="19"/>
  <c r="I38" i="19" s="1"/>
  <c r="G16" i="19"/>
  <c r="G88" i="19"/>
  <c r="J88" i="19" s="1"/>
  <c r="G56" i="19"/>
  <c r="I56" i="19" s="1"/>
  <c r="G24" i="19"/>
  <c r="I24" i="19" s="1"/>
  <c r="G74" i="19"/>
  <c r="J74" i="19" s="1"/>
  <c r="G42" i="19"/>
  <c r="I42" i="19" s="1"/>
  <c r="G60" i="19"/>
  <c r="I60" i="19" s="1"/>
  <c r="G78" i="19"/>
  <c r="J78" i="19" s="1"/>
  <c r="G46" i="19"/>
  <c r="I46" i="19" s="1"/>
  <c r="G64" i="19"/>
  <c r="J64" i="19" s="1"/>
  <c r="G32" i="19"/>
  <c r="J32" i="19" s="1"/>
  <c r="G82" i="19"/>
  <c r="J82" i="19" s="1"/>
  <c r="G50" i="19"/>
  <c r="J50" i="19" s="1"/>
  <c r="G18" i="19"/>
  <c r="H18" i="19" s="1"/>
  <c r="G68" i="19"/>
  <c r="I68" i="19" s="1"/>
  <c r="G36" i="19"/>
  <c r="J36" i="19" s="1"/>
  <c r="G86" i="19"/>
  <c r="J86" i="19" s="1"/>
  <c r="G54" i="19"/>
  <c r="J54" i="19" s="1"/>
  <c r="G22" i="19"/>
  <c r="H22" i="19" s="1"/>
  <c r="G66" i="19"/>
  <c r="J66" i="19" s="1"/>
  <c r="G11" i="19"/>
  <c r="G72" i="19"/>
  <c r="I72" i="19" s="1"/>
  <c r="G40" i="19"/>
  <c r="J40" i="19" s="1"/>
  <c r="G28" i="19"/>
  <c r="J28" i="19" s="1"/>
  <c r="G58" i="19"/>
  <c r="J58" i="19" s="1"/>
  <c r="G26" i="19"/>
  <c r="J26" i="19" s="1"/>
  <c r="G76" i="19"/>
  <c r="J76" i="19" s="1"/>
  <c r="G44" i="19"/>
  <c r="J44" i="19" s="1"/>
  <c r="G62" i="19"/>
  <c r="I62" i="19" s="1"/>
  <c r="G30" i="19"/>
  <c r="I30" i="19" s="1"/>
  <c r="G80" i="19"/>
  <c r="J80" i="19" s="1"/>
  <c r="G48" i="19"/>
  <c r="J48" i="19" s="1"/>
  <c r="G9" i="19"/>
  <c r="G34" i="19"/>
  <c r="I34" i="19" s="1"/>
  <c r="G12" i="19"/>
  <c r="J12" i="19" s="1"/>
  <c r="G39" i="19"/>
  <c r="H39" i="19" s="1"/>
  <c r="G71" i="19"/>
  <c r="H71" i="19" s="1"/>
  <c r="G19" i="19"/>
  <c r="H19" i="19" s="1"/>
  <c r="G21" i="19"/>
  <c r="H21" i="19" s="1"/>
  <c r="G53" i="19"/>
  <c r="H53" i="19" s="1"/>
  <c r="G85" i="19"/>
  <c r="H85" i="19" s="1"/>
  <c r="G35" i="19"/>
  <c r="H35" i="19" s="1"/>
  <c r="G67" i="19"/>
  <c r="H67" i="19" s="1"/>
  <c r="G25" i="19"/>
  <c r="H25" i="19" s="1"/>
  <c r="G5" i="19"/>
  <c r="I5" i="19" s="1"/>
  <c r="G13" i="19"/>
  <c r="H13" i="19" s="1"/>
  <c r="G17" i="19"/>
  <c r="J17" i="19" s="1"/>
  <c r="G49" i="19"/>
  <c r="H49" i="19" s="1"/>
  <c r="G81" i="19"/>
  <c r="H81" i="19" s="1"/>
  <c r="G31" i="19"/>
  <c r="H31" i="19" s="1"/>
  <c r="G63" i="19"/>
  <c r="H63" i="19" s="1"/>
  <c r="G45" i="19"/>
  <c r="H45" i="19" s="1"/>
  <c r="G77" i="19"/>
  <c r="H77" i="19" s="1"/>
  <c r="I71" i="19"/>
  <c r="G6" i="19"/>
  <c r="H6" i="19" s="1"/>
  <c r="G10" i="19"/>
  <c r="I10" i="19" s="1"/>
  <c r="G14" i="19"/>
  <c r="J14" i="19" s="1"/>
  <c r="G27" i="19"/>
  <c r="H27" i="19" s="1"/>
  <c r="G59" i="19"/>
  <c r="H59" i="19" s="1"/>
  <c r="G57" i="19"/>
  <c r="H57" i="19" s="1"/>
  <c r="G41" i="19"/>
  <c r="H41" i="19" s="1"/>
  <c r="G73" i="19"/>
  <c r="H73" i="19" s="1"/>
  <c r="G23" i="19"/>
  <c r="H23" i="19" s="1"/>
  <c r="I37" i="19"/>
  <c r="G55" i="19"/>
  <c r="H55" i="19" s="1"/>
  <c r="G87" i="19"/>
  <c r="H87" i="19" s="1"/>
  <c r="G7" i="19"/>
  <c r="I7" i="19" s="1"/>
  <c r="G15" i="19"/>
  <c r="I15" i="19" s="1"/>
  <c r="G37" i="19"/>
  <c r="H37" i="19" s="1"/>
  <c r="G69" i="19"/>
  <c r="H69" i="19" s="1"/>
  <c r="G51" i="19"/>
  <c r="H51" i="19" s="1"/>
  <c r="G83" i="19"/>
  <c r="H83" i="19" s="1"/>
  <c r="G33" i="19"/>
  <c r="H33" i="19" s="1"/>
  <c r="G65" i="19"/>
  <c r="H65" i="19" s="1"/>
  <c r="G8" i="19"/>
  <c r="H8" i="19" s="1"/>
  <c r="G47" i="19"/>
  <c r="H47" i="19" s="1"/>
  <c r="G79" i="19"/>
  <c r="H79" i="19" s="1"/>
  <c r="G29" i="19"/>
  <c r="H29" i="19" s="1"/>
  <c r="G61" i="19"/>
  <c r="H61" i="19" s="1"/>
  <c r="I25" i="19"/>
  <c r="G43" i="19"/>
  <c r="H43" i="19" s="1"/>
  <c r="G75" i="19"/>
  <c r="H75" i="19" s="1"/>
  <c r="G8" i="18"/>
  <c r="J8" i="18" s="1"/>
  <c r="G16" i="18"/>
  <c r="I16" i="18" s="1"/>
  <c r="G11" i="18"/>
  <c r="I11" i="18" s="1"/>
  <c r="G6" i="18"/>
  <c r="J6" i="18" s="1"/>
  <c r="G9" i="18"/>
  <c r="I9" i="18" s="1"/>
  <c r="G22" i="18"/>
  <c r="H22" i="18" s="1"/>
  <c r="G5" i="18"/>
  <c r="H5" i="18" s="1"/>
  <c r="G13" i="18"/>
  <c r="I13" i="18" s="1"/>
  <c r="G18" i="18"/>
  <c r="H18" i="18" s="1"/>
  <c r="G34" i="18"/>
  <c r="H34" i="18" s="1"/>
  <c r="G50" i="18"/>
  <c r="H50" i="18" s="1"/>
  <c r="G66" i="18"/>
  <c r="H66" i="18" s="1"/>
  <c r="G82" i="18"/>
  <c r="H82" i="18" s="1"/>
  <c r="G77" i="18"/>
  <c r="H77" i="18" s="1"/>
  <c r="G24" i="18"/>
  <c r="H24" i="18" s="1"/>
  <c r="G40" i="18"/>
  <c r="H40" i="18" s="1"/>
  <c r="G56" i="18"/>
  <c r="H56" i="18" s="1"/>
  <c r="G72" i="18"/>
  <c r="H72" i="18" s="1"/>
  <c r="G88" i="18"/>
  <c r="H88" i="18" s="1"/>
  <c r="G61" i="18"/>
  <c r="H61" i="18" s="1"/>
  <c r="G14" i="18"/>
  <c r="I14" i="18" s="1"/>
  <c r="G19" i="18"/>
  <c r="H19" i="18" s="1"/>
  <c r="G35" i="18"/>
  <c r="H35" i="18" s="1"/>
  <c r="G51" i="18"/>
  <c r="H51" i="18" s="1"/>
  <c r="I62" i="18"/>
  <c r="G67" i="18"/>
  <c r="H67" i="18" s="1"/>
  <c r="G83" i="18"/>
  <c r="H83" i="18" s="1"/>
  <c r="G59" i="18"/>
  <c r="H59" i="18" s="1"/>
  <c r="G45" i="18"/>
  <c r="H45" i="18" s="1"/>
  <c r="I72" i="18"/>
  <c r="G30" i="18"/>
  <c r="H30" i="18" s="1"/>
  <c r="G46" i="18"/>
  <c r="H46" i="18" s="1"/>
  <c r="G62" i="18"/>
  <c r="H62" i="18" s="1"/>
  <c r="G78" i="18"/>
  <c r="H78" i="18" s="1"/>
  <c r="G29" i="18"/>
  <c r="H29" i="18" s="1"/>
  <c r="G25" i="18"/>
  <c r="H25" i="18" s="1"/>
  <c r="G41" i="18"/>
  <c r="H41" i="18" s="1"/>
  <c r="G57" i="18"/>
  <c r="H57" i="18" s="1"/>
  <c r="G73" i="18"/>
  <c r="H73" i="18" s="1"/>
  <c r="I40" i="18"/>
  <c r="G10" i="18"/>
  <c r="I10" i="18" s="1"/>
  <c r="G15" i="18"/>
  <c r="I15" i="18" s="1"/>
  <c r="G20" i="18"/>
  <c r="H20" i="18" s="1"/>
  <c r="G36" i="18"/>
  <c r="H36" i="18" s="1"/>
  <c r="G52" i="18"/>
  <c r="H52" i="18" s="1"/>
  <c r="G68" i="18"/>
  <c r="H68" i="18" s="1"/>
  <c r="G84" i="18"/>
  <c r="H84" i="18" s="1"/>
  <c r="G31" i="18"/>
  <c r="H31" i="18" s="1"/>
  <c r="G47" i="18"/>
  <c r="H47" i="18" s="1"/>
  <c r="G63" i="18"/>
  <c r="H63" i="18" s="1"/>
  <c r="G79" i="18"/>
  <c r="H79" i="18" s="1"/>
  <c r="G27" i="18"/>
  <c r="H27" i="18" s="1"/>
  <c r="G26" i="18"/>
  <c r="H26" i="18" s="1"/>
  <c r="G42" i="18"/>
  <c r="H42" i="18" s="1"/>
  <c r="G58" i="18"/>
  <c r="H58" i="18" s="1"/>
  <c r="G74" i="18"/>
  <c r="H74" i="18" s="1"/>
  <c r="G7" i="18"/>
  <c r="I7" i="18" s="1"/>
  <c r="G21" i="18"/>
  <c r="H21" i="18" s="1"/>
  <c r="G37" i="18"/>
  <c r="H37" i="18" s="1"/>
  <c r="G53" i="18"/>
  <c r="H53" i="18" s="1"/>
  <c r="G69" i="18"/>
  <c r="H69" i="18" s="1"/>
  <c r="G85" i="18"/>
  <c r="H85" i="18" s="1"/>
  <c r="G32" i="18"/>
  <c r="H32" i="18" s="1"/>
  <c r="G48" i="18"/>
  <c r="H48" i="18" s="1"/>
  <c r="G64" i="18"/>
  <c r="H64" i="18" s="1"/>
  <c r="G80" i="18"/>
  <c r="H80" i="18" s="1"/>
  <c r="G75" i="18"/>
  <c r="H75" i="18" s="1"/>
  <c r="G86" i="18"/>
  <c r="H86" i="18" s="1"/>
  <c r="G70" i="18"/>
  <c r="H70" i="18" s="1"/>
  <c r="G12" i="18"/>
  <c r="J12" i="18" s="1"/>
  <c r="G17" i="18"/>
  <c r="I17" i="18" s="1"/>
  <c r="G33" i="18"/>
  <c r="H33" i="18" s="1"/>
  <c r="G49" i="18"/>
  <c r="H49" i="18" s="1"/>
  <c r="G65" i="18"/>
  <c r="H65" i="18" s="1"/>
  <c r="G81" i="18"/>
  <c r="H81" i="18" s="1"/>
  <c r="G38" i="18"/>
  <c r="H38" i="18" s="1"/>
  <c r="G28" i="18"/>
  <c r="H28" i="18" s="1"/>
  <c r="G44" i="18"/>
  <c r="H44" i="18" s="1"/>
  <c r="G60" i="18"/>
  <c r="H60" i="18" s="1"/>
  <c r="G76" i="18"/>
  <c r="H76" i="18" s="1"/>
  <c r="G43" i="18"/>
  <c r="H43" i="18" s="1"/>
  <c r="G54" i="18"/>
  <c r="H54" i="18" s="1"/>
  <c r="G23" i="18"/>
  <c r="H23" i="18" s="1"/>
  <c r="G39" i="18"/>
  <c r="H39" i="18" s="1"/>
  <c r="I50" i="18"/>
  <c r="G55" i="18"/>
  <c r="H55" i="18" s="1"/>
  <c r="G71" i="18"/>
  <c r="H71" i="18" s="1"/>
  <c r="G87" i="18"/>
  <c r="H87" i="18" s="1"/>
  <c r="G8" i="17"/>
  <c r="J8" i="17" s="1"/>
  <c r="G16" i="17"/>
  <c r="I16" i="17" s="1"/>
  <c r="G6" i="17"/>
  <c r="J6" i="17" s="1"/>
  <c r="G9" i="17"/>
  <c r="J9" i="17" s="1"/>
  <c r="G30" i="17"/>
  <c r="H30" i="17" s="1"/>
  <c r="G46" i="17"/>
  <c r="H46" i="17" s="1"/>
  <c r="G62" i="17"/>
  <c r="H62" i="17" s="1"/>
  <c r="G78" i="17"/>
  <c r="H78" i="17" s="1"/>
  <c r="G12" i="17"/>
  <c r="I12" i="17" s="1"/>
  <c r="G25" i="17"/>
  <c r="H25" i="17" s="1"/>
  <c r="G41" i="17"/>
  <c r="H41" i="17" s="1"/>
  <c r="G57" i="17"/>
  <c r="H57" i="17" s="1"/>
  <c r="G73" i="17"/>
  <c r="H73" i="17" s="1"/>
  <c r="G15" i="17"/>
  <c r="J15" i="17" s="1"/>
  <c r="G20" i="17"/>
  <c r="H20" i="17" s="1"/>
  <c r="G36" i="17"/>
  <c r="H36" i="17" s="1"/>
  <c r="G52" i="17"/>
  <c r="H52" i="17" s="1"/>
  <c r="G68" i="17"/>
  <c r="H68" i="17" s="1"/>
  <c r="G84" i="17"/>
  <c r="H84" i="17" s="1"/>
  <c r="G10" i="17"/>
  <c r="I10" i="17" s="1"/>
  <c r="G31" i="17"/>
  <c r="H31" i="17" s="1"/>
  <c r="G47" i="17"/>
  <c r="H47" i="17" s="1"/>
  <c r="G63" i="17"/>
  <c r="H63" i="17" s="1"/>
  <c r="G79" i="17"/>
  <c r="H79" i="17" s="1"/>
  <c r="G26" i="17"/>
  <c r="H26" i="17" s="1"/>
  <c r="G42" i="17"/>
  <c r="H42" i="17" s="1"/>
  <c r="G58" i="17"/>
  <c r="H58" i="17" s="1"/>
  <c r="I69" i="17"/>
  <c r="G74" i="17"/>
  <c r="H74" i="17" s="1"/>
  <c r="G28" i="17"/>
  <c r="H28" i="17" s="1"/>
  <c r="G21" i="17"/>
  <c r="H21" i="17" s="1"/>
  <c r="G37" i="17"/>
  <c r="H37" i="17" s="1"/>
  <c r="G53" i="17"/>
  <c r="H53" i="17" s="1"/>
  <c r="G69" i="17"/>
  <c r="H69" i="17" s="1"/>
  <c r="G85" i="17"/>
  <c r="H85" i="17" s="1"/>
  <c r="G60" i="17"/>
  <c r="H60" i="17" s="1"/>
  <c r="G11" i="17"/>
  <c r="J11" i="17" s="1"/>
  <c r="G32" i="17"/>
  <c r="H32" i="17" s="1"/>
  <c r="G48" i="17"/>
  <c r="H48" i="17" s="1"/>
  <c r="G64" i="17"/>
  <c r="H64" i="17" s="1"/>
  <c r="G80" i="17"/>
  <c r="H80" i="17" s="1"/>
  <c r="G39" i="17"/>
  <c r="H39" i="17" s="1"/>
  <c r="G7" i="17"/>
  <c r="G27" i="17"/>
  <c r="H27" i="17" s="1"/>
  <c r="G43" i="17"/>
  <c r="H43" i="17" s="1"/>
  <c r="G59" i="17"/>
  <c r="H59" i="17" s="1"/>
  <c r="G75" i="17"/>
  <c r="H75" i="17" s="1"/>
  <c r="G55" i="17"/>
  <c r="H55" i="17" s="1"/>
  <c r="G22" i="17"/>
  <c r="H22" i="17" s="1"/>
  <c r="G38" i="17"/>
  <c r="H38" i="17" s="1"/>
  <c r="G54" i="17"/>
  <c r="H54" i="17" s="1"/>
  <c r="G70" i="17"/>
  <c r="H70" i="17" s="1"/>
  <c r="G86" i="17"/>
  <c r="H86" i="17" s="1"/>
  <c r="G17" i="17"/>
  <c r="H17" i="17" s="1"/>
  <c r="G33" i="17"/>
  <c r="H33" i="17" s="1"/>
  <c r="G49" i="17"/>
  <c r="H49" i="17" s="1"/>
  <c r="G65" i="17"/>
  <c r="H65" i="17" s="1"/>
  <c r="G81" i="17"/>
  <c r="H81" i="17" s="1"/>
  <c r="G76" i="17"/>
  <c r="H76" i="17" s="1"/>
  <c r="G87" i="17"/>
  <c r="H87" i="17" s="1"/>
  <c r="G44" i="17"/>
  <c r="H44" i="17" s="1"/>
  <c r="G71" i="17"/>
  <c r="H71" i="17" s="1"/>
  <c r="G29" i="17"/>
  <c r="H29" i="17" s="1"/>
  <c r="G45" i="17"/>
  <c r="H45" i="17" s="1"/>
  <c r="G61" i="17"/>
  <c r="H61" i="17" s="1"/>
  <c r="G77" i="17"/>
  <c r="H77" i="17" s="1"/>
  <c r="G13" i="17"/>
  <c r="I13" i="17" s="1"/>
  <c r="G34" i="17"/>
  <c r="H34" i="17" s="1"/>
  <c r="G66" i="17"/>
  <c r="H66" i="17" s="1"/>
  <c r="G5" i="17"/>
  <c r="J5" i="17" s="1"/>
  <c r="G24" i="17"/>
  <c r="H24" i="17" s="1"/>
  <c r="G40" i="17"/>
  <c r="H40" i="17" s="1"/>
  <c r="G56" i="17"/>
  <c r="H56" i="17" s="1"/>
  <c r="G72" i="17"/>
  <c r="H72" i="17" s="1"/>
  <c r="G88" i="17"/>
  <c r="H88" i="17" s="1"/>
  <c r="G23" i="17"/>
  <c r="H23" i="17" s="1"/>
  <c r="G18" i="17"/>
  <c r="H18" i="17" s="1"/>
  <c r="G50" i="17"/>
  <c r="H50" i="17" s="1"/>
  <c r="G82" i="17"/>
  <c r="H82" i="17" s="1"/>
  <c r="G14" i="17"/>
  <c r="I14" i="17" s="1"/>
  <c r="G19" i="17"/>
  <c r="H19" i="17" s="1"/>
  <c r="G35" i="17"/>
  <c r="H35" i="17" s="1"/>
  <c r="G51" i="17"/>
  <c r="H51" i="17" s="1"/>
  <c r="G67" i="17"/>
  <c r="H67" i="17" s="1"/>
  <c r="G83" i="17"/>
  <c r="H83" i="17" s="1"/>
  <c r="G75" i="16"/>
  <c r="H75" i="16" s="1"/>
  <c r="G43" i="16"/>
  <c r="I43" i="16" s="1"/>
  <c r="G51" i="16"/>
  <c r="I51" i="16" s="1"/>
  <c r="G61" i="16"/>
  <c r="H61" i="16" s="1"/>
  <c r="G29" i="16"/>
  <c r="I29" i="16" s="1"/>
  <c r="G9" i="16"/>
  <c r="H9" i="16" s="1"/>
  <c r="G5" i="16"/>
  <c r="G65" i="16"/>
  <c r="H65" i="16" s="1"/>
  <c r="G33" i="16"/>
  <c r="H33" i="16" s="1"/>
  <c r="G79" i="16"/>
  <c r="H79" i="16" s="1"/>
  <c r="G47" i="16"/>
  <c r="I47" i="16" s="1"/>
  <c r="G16" i="16"/>
  <c r="H16" i="16" s="1"/>
  <c r="G87" i="16"/>
  <c r="H87" i="16" s="1"/>
  <c r="G55" i="16"/>
  <c r="I55" i="16" s="1"/>
  <c r="G73" i="16"/>
  <c r="H73" i="16" s="1"/>
  <c r="G41" i="16"/>
  <c r="H41" i="16" s="1"/>
  <c r="G71" i="16"/>
  <c r="I71" i="16" s="1"/>
  <c r="G11" i="16"/>
  <c r="H11" i="16" s="1"/>
  <c r="G59" i="16"/>
  <c r="I59" i="16" s="1"/>
  <c r="G27" i="16"/>
  <c r="I27" i="16" s="1"/>
  <c r="G17" i="16"/>
  <c r="G77" i="16"/>
  <c r="I77" i="16" s="1"/>
  <c r="G45" i="16"/>
  <c r="H45" i="16" s="1"/>
  <c r="G15" i="16"/>
  <c r="G83" i="16"/>
  <c r="I83" i="16" s="1"/>
  <c r="G37" i="16"/>
  <c r="H37" i="16" s="1"/>
  <c r="G63" i="16"/>
  <c r="H63" i="16" s="1"/>
  <c r="G31" i="16"/>
  <c r="I31" i="16" s="1"/>
  <c r="G81" i="16"/>
  <c r="I81" i="16" s="1"/>
  <c r="G49" i="16"/>
  <c r="H49" i="16" s="1"/>
  <c r="G19" i="16"/>
  <c r="I19" i="16" s="1"/>
  <c r="G69" i="16"/>
  <c r="I69" i="16" s="1"/>
  <c r="G67" i="16"/>
  <c r="I67" i="16" s="1"/>
  <c r="G35" i="16"/>
  <c r="I35" i="16" s="1"/>
  <c r="G39" i="16"/>
  <c r="I39" i="16" s="1"/>
  <c r="G85" i="16"/>
  <c r="H85" i="16" s="1"/>
  <c r="G53" i="16"/>
  <c r="H53" i="16" s="1"/>
  <c r="G21" i="16"/>
  <c r="I21" i="16" s="1"/>
  <c r="G10" i="16"/>
  <c r="G23" i="16"/>
  <c r="I23" i="16" s="1"/>
  <c r="G57" i="16"/>
  <c r="H57" i="16" s="1"/>
  <c r="G25" i="16"/>
  <c r="H25" i="16" s="1"/>
  <c r="G48" i="16"/>
  <c r="H48" i="16" s="1"/>
  <c r="G80" i="16"/>
  <c r="H80" i="16" s="1"/>
  <c r="G62" i="16"/>
  <c r="H62" i="16" s="1"/>
  <c r="G14" i="16"/>
  <c r="H14" i="16" s="1"/>
  <c r="G44" i="16"/>
  <c r="H44" i="16" s="1"/>
  <c r="G76" i="16"/>
  <c r="H76" i="16" s="1"/>
  <c r="G60" i="16"/>
  <c r="H60" i="16" s="1"/>
  <c r="G74" i="16"/>
  <c r="H74" i="16" s="1"/>
  <c r="G26" i="16"/>
  <c r="H26" i="16" s="1"/>
  <c r="G58" i="16"/>
  <c r="H58" i="16" s="1"/>
  <c r="G6" i="16"/>
  <c r="G40" i="16"/>
  <c r="H40" i="16" s="1"/>
  <c r="G72" i="16"/>
  <c r="H72" i="16" s="1"/>
  <c r="G22" i="16"/>
  <c r="H22" i="16" s="1"/>
  <c r="G54" i="16"/>
  <c r="H54" i="16" s="1"/>
  <c r="G86" i="16"/>
  <c r="H86" i="16" s="1"/>
  <c r="G8" i="16"/>
  <c r="I8" i="16" s="1"/>
  <c r="G42" i="16"/>
  <c r="H42" i="16" s="1"/>
  <c r="I18" i="16"/>
  <c r="G36" i="16"/>
  <c r="H36" i="16" s="1"/>
  <c r="G68" i="16"/>
  <c r="H68" i="16" s="1"/>
  <c r="I44" i="16"/>
  <c r="G7" i="16"/>
  <c r="H7" i="16" s="1"/>
  <c r="G18" i="16"/>
  <c r="H18" i="16" s="1"/>
  <c r="G50" i="16"/>
  <c r="H50" i="16" s="1"/>
  <c r="G82" i="16"/>
  <c r="H82" i="16" s="1"/>
  <c r="G30" i="16"/>
  <c r="H30" i="16" s="1"/>
  <c r="G32" i="16"/>
  <c r="H32" i="16" s="1"/>
  <c r="G64" i="16"/>
  <c r="H64" i="16" s="1"/>
  <c r="G46" i="16"/>
  <c r="H46" i="16" s="1"/>
  <c r="G78" i="16"/>
  <c r="H78" i="16" s="1"/>
  <c r="G28" i="16"/>
  <c r="H28" i="16" s="1"/>
  <c r="G12" i="16"/>
  <c r="H12" i="16" s="1"/>
  <c r="G56" i="16"/>
  <c r="H56" i="16" s="1"/>
  <c r="G38" i="16"/>
  <c r="H38" i="16" s="1"/>
  <c r="G70" i="16"/>
  <c r="H70" i="16" s="1"/>
  <c r="G24" i="16"/>
  <c r="H24" i="16" s="1"/>
  <c r="G20" i="16"/>
  <c r="H20" i="16" s="1"/>
  <c r="G52" i="16"/>
  <c r="H52" i="16" s="1"/>
  <c r="G84" i="16"/>
  <c r="H84" i="16" s="1"/>
  <c r="G88" i="16"/>
  <c r="H88" i="16" s="1"/>
  <c r="G13" i="16"/>
  <c r="J13" i="16" s="1"/>
  <c r="G34" i="16"/>
  <c r="H34" i="16" s="1"/>
  <c r="G66" i="16"/>
  <c r="H66" i="16" s="1"/>
  <c r="G15" i="15"/>
  <c r="J15" i="15" s="1"/>
  <c r="G10" i="15"/>
  <c r="H10" i="15" s="1"/>
  <c r="G6" i="15"/>
  <c r="G17" i="15"/>
  <c r="J17" i="15" s="1"/>
  <c r="G5" i="15"/>
  <c r="H5" i="15" s="1"/>
  <c r="G8" i="15"/>
  <c r="G16" i="15"/>
  <c r="I16" i="15" s="1"/>
  <c r="G14" i="15"/>
  <c r="I14" i="15" s="1"/>
  <c r="G40" i="15"/>
  <c r="H40" i="15" s="1"/>
  <c r="G35" i="15"/>
  <c r="H35" i="15" s="1"/>
  <c r="G7" i="15"/>
  <c r="G31" i="15"/>
  <c r="H31" i="15" s="1"/>
  <c r="G47" i="15"/>
  <c r="H47" i="15" s="1"/>
  <c r="G63" i="15"/>
  <c r="H63" i="15" s="1"/>
  <c r="G79" i="15"/>
  <c r="H79" i="15" s="1"/>
  <c r="G21" i="15"/>
  <c r="H21" i="15" s="1"/>
  <c r="G37" i="15"/>
  <c r="H37" i="15" s="1"/>
  <c r="G53" i="15"/>
  <c r="H53" i="15" s="1"/>
  <c r="G69" i="15"/>
  <c r="H69" i="15" s="1"/>
  <c r="G85" i="15"/>
  <c r="H85" i="15" s="1"/>
  <c r="G72" i="15"/>
  <c r="H72" i="15" s="1"/>
  <c r="G74" i="15"/>
  <c r="H74" i="15" s="1"/>
  <c r="G32" i="15"/>
  <c r="H32" i="15" s="1"/>
  <c r="G48" i="15"/>
  <c r="H48" i="15" s="1"/>
  <c r="G64" i="15"/>
  <c r="H64" i="15" s="1"/>
  <c r="G80" i="15"/>
  <c r="H80" i="15" s="1"/>
  <c r="G45" i="15"/>
  <c r="H45" i="15" s="1"/>
  <c r="G11" i="15"/>
  <c r="J11" i="15" s="1"/>
  <c r="G58" i="15"/>
  <c r="H58" i="15" s="1"/>
  <c r="G12" i="15"/>
  <c r="I12" i="15" s="1"/>
  <c r="G27" i="15"/>
  <c r="H27" i="15" s="1"/>
  <c r="G43" i="15"/>
  <c r="H43" i="15" s="1"/>
  <c r="G59" i="15"/>
  <c r="H59" i="15" s="1"/>
  <c r="G75" i="15"/>
  <c r="H75" i="15" s="1"/>
  <c r="G29" i="15"/>
  <c r="H29" i="15" s="1"/>
  <c r="G22" i="15"/>
  <c r="H22" i="15" s="1"/>
  <c r="G38" i="15"/>
  <c r="H38" i="15" s="1"/>
  <c r="G54" i="15"/>
  <c r="H54" i="15" s="1"/>
  <c r="G70" i="15"/>
  <c r="H70" i="15" s="1"/>
  <c r="I81" i="15"/>
  <c r="G86" i="15"/>
  <c r="H86" i="15" s="1"/>
  <c r="G18" i="15"/>
  <c r="H18" i="15" s="1"/>
  <c r="G42" i="15"/>
  <c r="H42" i="15" s="1"/>
  <c r="G33" i="15"/>
  <c r="H33" i="15" s="1"/>
  <c r="G49" i="15"/>
  <c r="H49" i="15" s="1"/>
  <c r="G65" i="15"/>
  <c r="H65" i="15" s="1"/>
  <c r="G81" i="15"/>
  <c r="H81" i="15" s="1"/>
  <c r="G13" i="15"/>
  <c r="G28" i="15"/>
  <c r="H28" i="15" s="1"/>
  <c r="G44" i="15"/>
  <c r="H44" i="15" s="1"/>
  <c r="G60" i="15"/>
  <c r="H60" i="15" s="1"/>
  <c r="G76" i="15"/>
  <c r="H76" i="15" s="1"/>
  <c r="G26" i="15"/>
  <c r="H26" i="15" s="1"/>
  <c r="G23" i="15"/>
  <c r="H23" i="15" s="1"/>
  <c r="G39" i="15"/>
  <c r="H39" i="15" s="1"/>
  <c r="G55" i="15"/>
  <c r="H55" i="15" s="1"/>
  <c r="G71" i="15"/>
  <c r="H71" i="15" s="1"/>
  <c r="G87" i="15"/>
  <c r="H87" i="15" s="1"/>
  <c r="G50" i="15"/>
  <c r="H50" i="15" s="1"/>
  <c r="G66" i="15"/>
  <c r="H66" i="15" s="1"/>
  <c r="G82" i="15"/>
  <c r="H82" i="15" s="1"/>
  <c r="G77" i="15"/>
  <c r="H77" i="15" s="1"/>
  <c r="G88" i="15"/>
  <c r="H88" i="15" s="1"/>
  <c r="G19" i="15"/>
  <c r="H19" i="15" s="1"/>
  <c r="G83" i="15"/>
  <c r="H83" i="15" s="1"/>
  <c r="G30" i="15"/>
  <c r="H30" i="15" s="1"/>
  <c r="G46" i="15"/>
  <c r="H46" i="15" s="1"/>
  <c r="G62" i="15"/>
  <c r="H62" i="15" s="1"/>
  <c r="G78" i="15"/>
  <c r="H78" i="15" s="1"/>
  <c r="G61" i="15"/>
  <c r="H61" i="15" s="1"/>
  <c r="G24" i="15"/>
  <c r="H24" i="15" s="1"/>
  <c r="G51" i="15"/>
  <c r="H51" i="15" s="1"/>
  <c r="G25" i="15"/>
  <c r="H25" i="15" s="1"/>
  <c r="G41" i="15"/>
  <c r="H41" i="15" s="1"/>
  <c r="G57" i="15"/>
  <c r="H57" i="15" s="1"/>
  <c r="G73" i="15"/>
  <c r="H73" i="15" s="1"/>
  <c r="G34" i="15"/>
  <c r="H34" i="15" s="1"/>
  <c r="G9" i="15"/>
  <c r="J9" i="15" s="1"/>
  <c r="G56" i="15"/>
  <c r="H56" i="15" s="1"/>
  <c r="G67" i="15"/>
  <c r="H67" i="15" s="1"/>
  <c r="G20" i="15"/>
  <c r="H20" i="15" s="1"/>
  <c r="G36" i="15"/>
  <c r="H36" i="15" s="1"/>
  <c r="G52" i="15"/>
  <c r="H52" i="15" s="1"/>
  <c r="G68" i="15"/>
  <c r="H68" i="15" s="1"/>
  <c r="G84" i="15"/>
  <c r="H84" i="15" s="1"/>
  <c r="G17" i="14"/>
  <c r="J17" i="14" s="1"/>
  <c r="G8" i="14"/>
  <c r="G15" i="14"/>
  <c r="J15" i="14" s="1"/>
  <c r="G10" i="14"/>
  <c r="J10" i="14" s="1"/>
  <c r="G6" i="14"/>
  <c r="G5" i="14"/>
  <c r="H5" i="14" s="1"/>
  <c r="G26" i="14"/>
  <c r="H26" i="14" s="1"/>
  <c r="G37" i="14"/>
  <c r="H37" i="14" s="1"/>
  <c r="G13" i="14"/>
  <c r="H13" i="14" s="1"/>
  <c r="G23" i="14"/>
  <c r="H23" i="14" s="1"/>
  <c r="G39" i="14"/>
  <c r="H39" i="14" s="1"/>
  <c r="G55" i="14"/>
  <c r="H55" i="14" s="1"/>
  <c r="G29" i="14"/>
  <c r="H29" i="14" s="1"/>
  <c r="G45" i="14"/>
  <c r="H45" i="14" s="1"/>
  <c r="G34" i="14"/>
  <c r="H34" i="14" s="1"/>
  <c r="G9" i="14"/>
  <c r="I9" i="14" s="1"/>
  <c r="G14" i="14"/>
  <c r="G24" i="14"/>
  <c r="H24" i="14" s="1"/>
  <c r="G40" i="14"/>
  <c r="H40" i="14" s="1"/>
  <c r="G56" i="14"/>
  <c r="H56" i="14" s="1"/>
  <c r="G50" i="14"/>
  <c r="H50" i="14" s="1"/>
  <c r="G19" i="14"/>
  <c r="H19" i="14" s="1"/>
  <c r="G35" i="14"/>
  <c r="H35" i="14" s="1"/>
  <c r="G51" i="14"/>
  <c r="H51" i="14" s="1"/>
  <c r="G30" i="14"/>
  <c r="H30" i="14" s="1"/>
  <c r="G46" i="14"/>
  <c r="H46" i="14" s="1"/>
  <c r="G58" i="14"/>
  <c r="H58" i="14" s="1"/>
  <c r="G18" i="14"/>
  <c r="H18" i="14" s="1"/>
  <c r="G25" i="14"/>
  <c r="H25" i="14" s="1"/>
  <c r="G41" i="14"/>
  <c r="H41" i="14" s="1"/>
  <c r="G57" i="14"/>
  <c r="H57" i="14" s="1"/>
  <c r="G53" i="14"/>
  <c r="H53" i="14" s="1"/>
  <c r="G20" i="14"/>
  <c r="H20" i="14" s="1"/>
  <c r="G36" i="14"/>
  <c r="H36" i="14" s="1"/>
  <c r="G52" i="14"/>
  <c r="H52" i="14" s="1"/>
  <c r="G42" i="14"/>
  <c r="H42" i="14" s="1"/>
  <c r="G31" i="14"/>
  <c r="H31" i="14" s="1"/>
  <c r="G47" i="14"/>
  <c r="H47" i="14" s="1"/>
  <c r="G11" i="14"/>
  <c r="I11" i="14" s="1"/>
  <c r="G32" i="14"/>
  <c r="H32" i="14" s="1"/>
  <c r="G43" i="14"/>
  <c r="H43" i="14" s="1"/>
  <c r="G12" i="14"/>
  <c r="I12" i="14" s="1"/>
  <c r="G22" i="14"/>
  <c r="H22" i="14" s="1"/>
  <c r="G38" i="14"/>
  <c r="H38" i="14" s="1"/>
  <c r="G54" i="14"/>
  <c r="H54" i="14" s="1"/>
  <c r="G16" i="14"/>
  <c r="J16" i="14" s="1"/>
  <c r="G48" i="14"/>
  <c r="H48" i="14" s="1"/>
  <c r="G27" i="14"/>
  <c r="H27" i="14" s="1"/>
  <c r="G59" i="14"/>
  <c r="H59" i="14" s="1"/>
  <c r="G33" i="14"/>
  <c r="H33" i="14" s="1"/>
  <c r="G49" i="14"/>
  <c r="H49" i="14" s="1"/>
  <c r="G7" i="14"/>
  <c r="I7" i="14" s="1"/>
  <c r="G21" i="14"/>
  <c r="H21" i="14" s="1"/>
  <c r="I23" i="14"/>
  <c r="G28" i="14"/>
  <c r="H28" i="14" s="1"/>
  <c r="G44" i="14"/>
  <c r="H44" i="14" s="1"/>
  <c r="G60" i="14"/>
  <c r="H60" i="14" s="1"/>
  <c r="G79" i="13"/>
  <c r="H79" i="13" s="1"/>
  <c r="G47" i="13"/>
  <c r="H47" i="13" s="1"/>
  <c r="G87" i="13"/>
  <c r="H87" i="13" s="1"/>
  <c r="G55" i="13"/>
  <c r="I55" i="13" s="1"/>
  <c r="G23" i="13"/>
  <c r="I23" i="13" s="1"/>
  <c r="G27" i="13"/>
  <c r="H27" i="13" s="1"/>
  <c r="G65" i="13"/>
  <c r="H65" i="13" s="1"/>
  <c r="G33" i="13"/>
  <c r="H33" i="13" s="1"/>
  <c r="G16" i="13"/>
  <c r="G83" i="13"/>
  <c r="H83" i="13" s="1"/>
  <c r="G51" i="13"/>
  <c r="H51" i="13" s="1"/>
  <c r="G19" i="13"/>
  <c r="H19" i="13" s="1"/>
  <c r="G9" i="13"/>
  <c r="J9" i="13" s="1"/>
  <c r="G5" i="13"/>
  <c r="G73" i="13"/>
  <c r="I73" i="13" s="1"/>
  <c r="G41" i="13"/>
  <c r="I41" i="13" s="1"/>
  <c r="G11" i="13"/>
  <c r="G45" i="13"/>
  <c r="H45" i="13" s="1"/>
  <c r="G69" i="13"/>
  <c r="I69" i="13" s="1"/>
  <c r="G37" i="13"/>
  <c r="H37" i="13" s="1"/>
  <c r="G59" i="13"/>
  <c r="H59" i="13" s="1"/>
  <c r="G77" i="13"/>
  <c r="I77" i="13" s="1"/>
  <c r="G63" i="13"/>
  <c r="H63" i="13" s="1"/>
  <c r="G31" i="13"/>
  <c r="I31" i="13" s="1"/>
  <c r="G15" i="13"/>
  <c r="G81" i="13"/>
  <c r="I81" i="13" s="1"/>
  <c r="G49" i="13"/>
  <c r="H49" i="13" s="1"/>
  <c r="G67" i="13"/>
  <c r="H67" i="13" s="1"/>
  <c r="G35" i="13"/>
  <c r="H35" i="13" s="1"/>
  <c r="G85" i="13"/>
  <c r="H85" i="13" s="1"/>
  <c r="G53" i="13"/>
  <c r="H53" i="13" s="1"/>
  <c r="G21" i="13"/>
  <c r="I21" i="13" s="1"/>
  <c r="G75" i="13"/>
  <c r="I75" i="13" s="1"/>
  <c r="G43" i="13"/>
  <c r="I43" i="13" s="1"/>
  <c r="G71" i="13"/>
  <c r="I71" i="13" s="1"/>
  <c r="G39" i="13"/>
  <c r="H39" i="13" s="1"/>
  <c r="G17" i="13"/>
  <c r="G57" i="13"/>
  <c r="H57" i="13" s="1"/>
  <c r="G25" i="13"/>
  <c r="H25" i="13" s="1"/>
  <c r="G10" i="13"/>
  <c r="G61" i="13"/>
  <c r="I61" i="13" s="1"/>
  <c r="G29" i="13"/>
  <c r="H29" i="13" s="1"/>
  <c r="G13" i="13"/>
  <c r="J13" i="13" s="1"/>
  <c r="G20" i="13"/>
  <c r="H20" i="13" s="1"/>
  <c r="G52" i="13"/>
  <c r="H52" i="13" s="1"/>
  <c r="G84" i="13"/>
  <c r="H84" i="13" s="1"/>
  <c r="G18" i="13"/>
  <c r="H18" i="13" s="1"/>
  <c r="G48" i="13"/>
  <c r="H48" i="13" s="1"/>
  <c r="G80" i="13"/>
  <c r="H80" i="13" s="1"/>
  <c r="G6" i="13"/>
  <c r="I6" i="13" s="1"/>
  <c r="G14" i="13"/>
  <c r="H14" i="13" s="1"/>
  <c r="G30" i="13"/>
  <c r="H30" i="13" s="1"/>
  <c r="I44" i="13"/>
  <c r="G62" i="13"/>
  <c r="H62" i="13" s="1"/>
  <c r="G34" i="13"/>
  <c r="H34" i="13" s="1"/>
  <c r="G44" i="13"/>
  <c r="H44" i="13" s="1"/>
  <c r="G76" i="13"/>
  <c r="H76" i="13" s="1"/>
  <c r="G26" i="13"/>
  <c r="H26" i="13" s="1"/>
  <c r="G58" i="13"/>
  <c r="H58" i="13" s="1"/>
  <c r="G68" i="13"/>
  <c r="H68" i="13" s="1"/>
  <c r="G82" i="13"/>
  <c r="H82" i="13" s="1"/>
  <c r="G66" i="13"/>
  <c r="H66" i="13" s="1"/>
  <c r="G7" i="13"/>
  <c r="H7" i="13" s="1"/>
  <c r="G40" i="13"/>
  <c r="H40" i="13" s="1"/>
  <c r="G72" i="13"/>
  <c r="H72" i="13" s="1"/>
  <c r="G22" i="13"/>
  <c r="H22" i="13" s="1"/>
  <c r="G54" i="13"/>
  <c r="H54" i="13" s="1"/>
  <c r="G86" i="13"/>
  <c r="H86" i="13" s="1"/>
  <c r="G36" i="13"/>
  <c r="H36" i="13" s="1"/>
  <c r="G50" i="13"/>
  <c r="H50" i="13" s="1"/>
  <c r="G32" i="13"/>
  <c r="H32" i="13" s="1"/>
  <c r="G64" i="13"/>
  <c r="H64" i="13" s="1"/>
  <c r="G46" i="13"/>
  <c r="H46" i="13" s="1"/>
  <c r="G28" i="13"/>
  <c r="H28" i="13" s="1"/>
  <c r="G60" i="13"/>
  <c r="H60" i="13" s="1"/>
  <c r="G78" i="13"/>
  <c r="H78" i="13" s="1"/>
  <c r="G12" i="13"/>
  <c r="H12" i="13" s="1"/>
  <c r="G42" i="13"/>
  <c r="H42" i="13" s="1"/>
  <c r="G74" i="13"/>
  <c r="H74" i="13" s="1"/>
  <c r="G24" i="13"/>
  <c r="H24" i="13" s="1"/>
  <c r="G56" i="13"/>
  <c r="H56" i="13" s="1"/>
  <c r="G88" i="13"/>
  <c r="H88" i="13" s="1"/>
  <c r="G8" i="13"/>
  <c r="J8" i="13" s="1"/>
  <c r="G38" i="13"/>
  <c r="H38" i="13" s="1"/>
  <c r="G70" i="13"/>
  <c r="H70" i="13" s="1"/>
  <c r="G6" i="12"/>
  <c r="J6" i="12" s="1"/>
  <c r="G8" i="12"/>
  <c r="J8" i="12" s="1"/>
  <c r="G77" i="12"/>
  <c r="H77" i="12" s="1"/>
  <c r="G56" i="12"/>
  <c r="H56" i="12" s="1"/>
  <c r="G30" i="12"/>
  <c r="H30" i="12" s="1"/>
  <c r="G62" i="12"/>
  <c r="H62" i="12" s="1"/>
  <c r="G10" i="12"/>
  <c r="J10" i="12" s="1"/>
  <c r="G26" i="12"/>
  <c r="H26" i="12" s="1"/>
  <c r="G42" i="12"/>
  <c r="H42" i="12" s="1"/>
  <c r="I53" i="12"/>
  <c r="G58" i="12"/>
  <c r="H58" i="12" s="1"/>
  <c r="G74" i="12"/>
  <c r="H74" i="12" s="1"/>
  <c r="G16" i="12"/>
  <c r="I16" i="12" s="1"/>
  <c r="G32" i="12"/>
  <c r="H32" i="12" s="1"/>
  <c r="G48" i="12"/>
  <c r="H48" i="12" s="1"/>
  <c r="G64" i="12"/>
  <c r="H64" i="12" s="1"/>
  <c r="G80" i="12"/>
  <c r="H80" i="12" s="1"/>
  <c r="G40" i="12"/>
  <c r="H40" i="12" s="1"/>
  <c r="G11" i="12"/>
  <c r="J11" i="12" s="1"/>
  <c r="G27" i="12"/>
  <c r="H27" i="12" s="1"/>
  <c r="G43" i="12"/>
  <c r="H43" i="12" s="1"/>
  <c r="G59" i="12"/>
  <c r="H59" i="12" s="1"/>
  <c r="I70" i="12"/>
  <c r="G75" i="12"/>
  <c r="H75" i="12" s="1"/>
  <c r="G45" i="12"/>
  <c r="H45" i="12" s="1"/>
  <c r="G21" i="12"/>
  <c r="H21" i="12" s="1"/>
  <c r="G85" i="12"/>
  <c r="H85" i="12" s="1"/>
  <c r="G7" i="12"/>
  <c r="H7" i="12" s="1"/>
  <c r="G22" i="12"/>
  <c r="H22" i="12" s="1"/>
  <c r="G38" i="12"/>
  <c r="H38" i="12" s="1"/>
  <c r="G54" i="12"/>
  <c r="H54" i="12" s="1"/>
  <c r="G70" i="12"/>
  <c r="H70" i="12" s="1"/>
  <c r="G86" i="12"/>
  <c r="H86" i="12" s="1"/>
  <c r="G17" i="12"/>
  <c r="J17" i="12" s="1"/>
  <c r="G33" i="12"/>
  <c r="H33" i="12" s="1"/>
  <c r="G49" i="12"/>
  <c r="H49" i="12" s="1"/>
  <c r="G65" i="12"/>
  <c r="H65" i="12" s="1"/>
  <c r="G81" i="12"/>
  <c r="H81" i="12" s="1"/>
  <c r="G72" i="12"/>
  <c r="H72" i="12" s="1"/>
  <c r="G69" i="12"/>
  <c r="H69" i="12" s="1"/>
  <c r="G12" i="12"/>
  <c r="J12" i="12" s="1"/>
  <c r="G28" i="12"/>
  <c r="H28" i="12" s="1"/>
  <c r="G44" i="12"/>
  <c r="H44" i="12" s="1"/>
  <c r="G60" i="12"/>
  <c r="H60" i="12" s="1"/>
  <c r="G76" i="12"/>
  <c r="H76" i="12" s="1"/>
  <c r="G37" i="12"/>
  <c r="H37" i="12" s="1"/>
  <c r="G23" i="12"/>
  <c r="H23" i="12" s="1"/>
  <c r="G39" i="12"/>
  <c r="H39" i="12" s="1"/>
  <c r="G55" i="12"/>
  <c r="H55" i="12" s="1"/>
  <c r="G71" i="12"/>
  <c r="H71" i="12" s="1"/>
  <c r="G87" i="12"/>
  <c r="H87" i="12" s="1"/>
  <c r="G29" i="12"/>
  <c r="H29" i="12" s="1"/>
  <c r="G53" i="12"/>
  <c r="H53" i="12" s="1"/>
  <c r="G18" i="12"/>
  <c r="H18" i="12" s="1"/>
  <c r="G34" i="12"/>
  <c r="H34" i="12" s="1"/>
  <c r="I45" i="12"/>
  <c r="G50" i="12"/>
  <c r="H50" i="12" s="1"/>
  <c r="G66" i="12"/>
  <c r="H66" i="12" s="1"/>
  <c r="G82" i="12"/>
  <c r="H82" i="12" s="1"/>
  <c r="G61" i="12"/>
  <c r="H61" i="12" s="1"/>
  <c r="G13" i="12"/>
  <c r="J13" i="12" s="1"/>
  <c r="G88" i="12"/>
  <c r="H88" i="12" s="1"/>
  <c r="G35" i="12"/>
  <c r="H35" i="12" s="1"/>
  <c r="G67" i="12"/>
  <c r="H67" i="12" s="1"/>
  <c r="G14" i="12"/>
  <c r="H14" i="12" s="1"/>
  <c r="G9" i="12"/>
  <c r="J9" i="12" s="1"/>
  <c r="G25" i="12"/>
  <c r="H25" i="12" s="1"/>
  <c r="G41" i="12"/>
  <c r="H41" i="12" s="1"/>
  <c r="G57" i="12"/>
  <c r="H57" i="12" s="1"/>
  <c r="I68" i="12"/>
  <c r="G73" i="12"/>
  <c r="H73" i="12" s="1"/>
  <c r="G24" i="12"/>
  <c r="H24" i="12" s="1"/>
  <c r="G19" i="12"/>
  <c r="H19" i="12" s="1"/>
  <c r="G83" i="12"/>
  <c r="H83" i="12" s="1"/>
  <c r="G20" i="12"/>
  <c r="H20" i="12" s="1"/>
  <c r="G36" i="12"/>
  <c r="H36" i="12" s="1"/>
  <c r="G52" i="12"/>
  <c r="H52" i="12" s="1"/>
  <c r="G68" i="12"/>
  <c r="H68" i="12" s="1"/>
  <c r="G84" i="12"/>
  <c r="H84" i="12" s="1"/>
  <c r="G5" i="12"/>
  <c r="H5" i="12" s="1"/>
  <c r="G51" i="12"/>
  <c r="H51" i="12" s="1"/>
  <c r="G46" i="12"/>
  <c r="H46" i="12" s="1"/>
  <c r="G78" i="12"/>
  <c r="H78" i="12" s="1"/>
  <c r="G15" i="12"/>
  <c r="H15" i="12" s="1"/>
  <c r="G31" i="12"/>
  <c r="H31" i="12" s="1"/>
  <c r="G47" i="12"/>
  <c r="H47" i="12" s="1"/>
  <c r="G63" i="12"/>
  <c r="H63" i="12" s="1"/>
  <c r="G79" i="12"/>
  <c r="H79" i="12" s="1"/>
  <c r="G14" i="11"/>
  <c r="G8" i="11"/>
  <c r="G7" i="11"/>
  <c r="G6" i="11"/>
  <c r="G12" i="11"/>
  <c r="G46" i="11"/>
  <c r="H46" i="11" s="1"/>
  <c r="G57" i="11"/>
  <c r="H57" i="11" s="1"/>
  <c r="G21" i="11"/>
  <c r="H21" i="11" s="1"/>
  <c r="G37" i="11"/>
  <c r="H37" i="11" s="1"/>
  <c r="G53" i="11"/>
  <c r="H53" i="11" s="1"/>
  <c r="G69" i="11"/>
  <c r="H69" i="11" s="1"/>
  <c r="G85" i="11"/>
  <c r="H85" i="11" s="1"/>
  <c r="G56" i="11"/>
  <c r="H56" i="11" s="1"/>
  <c r="G19" i="11"/>
  <c r="H19" i="11" s="1"/>
  <c r="I78" i="11"/>
  <c r="G27" i="11"/>
  <c r="H27" i="11" s="1"/>
  <c r="G43" i="11"/>
  <c r="H43" i="11" s="1"/>
  <c r="G59" i="11"/>
  <c r="H59" i="11" s="1"/>
  <c r="G75" i="11"/>
  <c r="H75" i="11" s="1"/>
  <c r="G67" i="11"/>
  <c r="H67" i="11" s="1"/>
  <c r="G62" i="11"/>
  <c r="H62" i="11" s="1"/>
  <c r="G22" i="11"/>
  <c r="H22" i="11" s="1"/>
  <c r="G38" i="11"/>
  <c r="H38" i="11" s="1"/>
  <c r="G54" i="11"/>
  <c r="H54" i="11" s="1"/>
  <c r="G70" i="11"/>
  <c r="H70" i="11" s="1"/>
  <c r="I81" i="11"/>
  <c r="G86" i="11"/>
  <c r="H86" i="11" s="1"/>
  <c r="G40" i="11"/>
  <c r="H40" i="11" s="1"/>
  <c r="G16" i="11"/>
  <c r="I16" i="11" s="1"/>
  <c r="G80" i="11"/>
  <c r="H80" i="11" s="1"/>
  <c r="G17" i="11"/>
  <c r="I17" i="11" s="1"/>
  <c r="G33" i="11"/>
  <c r="H33" i="11" s="1"/>
  <c r="G49" i="11"/>
  <c r="H49" i="11" s="1"/>
  <c r="G65" i="11"/>
  <c r="H65" i="11" s="1"/>
  <c r="G81" i="11"/>
  <c r="H81" i="11" s="1"/>
  <c r="G48" i="11"/>
  <c r="H48" i="11" s="1"/>
  <c r="G13" i="11"/>
  <c r="H13" i="11" s="1"/>
  <c r="G28" i="11"/>
  <c r="H28" i="11" s="1"/>
  <c r="G44" i="11"/>
  <c r="H44" i="11" s="1"/>
  <c r="I55" i="11"/>
  <c r="G60" i="11"/>
  <c r="H60" i="11" s="1"/>
  <c r="G76" i="11"/>
  <c r="H76" i="11" s="1"/>
  <c r="G83" i="11"/>
  <c r="H83" i="11" s="1"/>
  <c r="G9" i="11"/>
  <c r="I9" i="11" s="1"/>
  <c r="G23" i="11"/>
  <c r="H23" i="11" s="1"/>
  <c r="G39" i="11"/>
  <c r="H39" i="11" s="1"/>
  <c r="G55" i="11"/>
  <c r="H55" i="11" s="1"/>
  <c r="G71" i="11"/>
  <c r="H71" i="11" s="1"/>
  <c r="G87" i="11"/>
  <c r="H87" i="11" s="1"/>
  <c r="G24" i="11"/>
  <c r="H24" i="11" s="1"/>
  <c r="G30" i="11"/>
  <c r="H30" i="11" s="1"/>
  <c r="G5" i="11"/>
  <c r="H5" i="11" s="1"/>
  <c r="G18" i="11"/>
  <c r="H18" i="11" s="1"/>
  <c r="G34" i="11"/>
  <c r="H34" i="11" s="1"/>
  <c r="G50" i="11"/>
  <c r="H50" i="11" s="1"/>
  <c r="G66" i="11"/>
  <c r="H66" i="11" s="1"/>
  <c r="G82" i="11"/>
  <c r="H82" i="11" s="1"/>
  <c r="G10" i="11"/>
  <c r="I10" i="11" s="1"/>
  <c r="G51" i="11"/>
  <c r="H51" i="11" s="1"/>
  <c r="G32" i="11"/>
  <c r="H32" i="11" s="1"/>
  <c r="G64" i="11"/>
  <c r="H64" i="11" s="1"/>
  <c r="G29" i="11"/>
  <c r="H29" i="11" s="1"/>
  <c r="G45" i="11"/>
  <c r="H45" i="11" s="1"/>
  <c r="G61" i="11"/>
  <c r="H61" i="11" s="1"/>
  <c r="G77" i="11"/>
  <c r="H77" i="11" s="1"/>
  <c r="G72" i="11"/>
  <c r="H72" i="11" s="1"/>
  <c r="G88" i="11"/>
  <c r="H88" i="11" s="1"/>
  <c r="G25" i="11"/>
  <c r="H25" i="11" s="1"/>
  <c r="G20" i="11"/>
  <c r="H20" i="11" s="1"/>
  <c r="G36" i="11"/>
  <c r="H36" i="11" s="1"/>
  <c r="G52" i="11"/>
  <c r="H52" i="11" s="1"/>
  <c r="G68" i="11"/>
  <c r="H68" i="11" s="1"/>
  <c r="I79" i="11"/>
  <c r="G84" i="11"/>
  <c r="H84" i="11" s="1"/>
  <c r="G11" i="11"/>
  <c r="I11" i="11" s="1"/>
  <c r="G41" i="11"/>
  <c r="H41" i="11" s="1"/>
  <c r="G15" i="11"/>
  <c r="I15" i="11" s="1"/>
  <c r="G31" i="11"/>
  <c r="H31" i="11" s="1"/>
  <c r="G47" i="11"/>
  <c r="H47" i="11" s="1"/>
  <c r="G63" i="11"/>
  <c r="H63" i="11" s="1"/>
  <c r="G79" i="11"/>
  <c r="H79" i="11" s="1"/>
  <c r="G35" i="11"/>
  <c r="H35" i="11" s="1"/>
  <c r="G78" i="11"/>
  <c r="H78" i="11" s="1"/>
  <c r="G73" i="11"/>
  <c r="H73" i="11" s="1"/>
  <c r="G26" i="11"/>
  <c r="H26" i="11" s="1"/>
  <c r="G42" i="11"/>
  <c r="H42" i="11" s="1"/>
  <c r="G58" i="11"/>
  <c r="H58" i="11" s="1"/>
  <c r="I69" i="11"/>
  <c r="G74" i="11"/>
  <c r="H74" i="11" s="1"/>
  <c r="G8" i="10"/>
  <c r="G6" i="10"/>
  <c r="G23" i="10"/>
  <c r="H23" i="10" s="1"/>
  <c r="G87" i="10"/>
  <c r="H87" i="10" s="1"/>
  <c r="G5" i="10"/>
  <c r="H5" i="10" s="1"/>
  <c r="G19" i="10"/>
  <c r="H19" i="10" s="1"/>
  <c r="G35" i="10"/>
  <c r="H35" i="10" s="1"/>
  <c r="G51" i="10"/>
  <c r="H51" i="10" s="1"/>
  <c r="G67" i="10"/>
  <c r="H67" i="10" s="1"/>
  <c r="G83" i="10"/>
  <c r="H83" i="10" s="1"/>
  <c r="G7" i="10"/>
  <c r="H7" i="10" s="1"/>
  <c r="G54" i="10"/>
  <c r="H54" i="10" s="1"/>
  <c r="G33" i="10"/>
  <c r="H33" i="10" s="1"/>
  <c r="G44" i="10"/>
  <c r="H44" i="10" s="1"/>
  <c r="G62" i="10"/>
  <c r="H62" i="10" s="1"/>
  <c r="G9" i="10"/>
  <c r="J9" i="10" s="1"/>
  <c r="G25" i="10"/>
  <c r="H25" i="10" s="1"/>
  <c r="G41" i="10"/>
  <c r="H41" i="10" s="1"/>
  <c r="G57" i="10"/>
  <c r="H57" i="10" s="1"/>
  <c r="G73" i="10"/>
  <c r="H73" i="10" s="1"/>
  <c r="G81" i="10"/>
  <c r="H81" i="10" s="1"/>
  <c r="G12" i="10"/>
  <c r="H12" i="10" s="1"/>
  <c r="G46" i="10"/>
  <c r="H46" i="10" s="1"/>
  <c r="G20" i="10"/>
  <c r="H20" i="10" s="1"/>
  <c r="G36" i="10"/>
  <c r="H36" i="10" s="1"/>
  <c r="G52" i="10"/>
  <c r="H52" i="10" s="1"/>
  <c r="G68" i="10"/>
  <c r="H68" i="10" s="1"/>
  <c r="G84" i="10"/>
  <c r="H84" i="10" s="1"/>
  <c r="G86" i="10"/>
  <c r="H86" i="10" s="1"/>
  <c r="G60" i="10"/>
  <c r="H60" i="10" s="1"/>
  <c r="G30" i="10"/>
  <c r="H30" i="10" s="1"/>
  <c r="G15" i="10"/>
  <c r="I15" i="10" s="1"/>
  <c r="G31" i="10"/>
  <c r="H31" i="10" s="1"/>
  <c r="G47" i="10"/>
  <c r="H47" i="10" s="1"/>
  <c r="G63" i="10"/>
  <c r="H63" i="10" s="1"/>
  <c r="G79" i="10"/>
  <c r="H79" i="10" s="1"/>
  <c r="G14" i="10"/>
  <c r="G10" i="10"/>
  <c r="H10" i="10" s="1"/>
  <c r="G26" i="10"/>
  <c r="H26" i="10" s="1"/>
  <c r="G42" i="10"/>
  <c r="H42" i="10" s="1"/>
  <c r="G58" i="10"/>
  <c r="H58" i="10" s="1"/>
  <c r="G74" i="10"/>
  <c r="H74" i="10" s="1"/>
  <c r="G22" i="10"/>
  <c r="H22" i="10" s="1"/>
  <c r="G78" i="10"/>
  <c r="H78" i="10" s="1"/>
  <c r="G21" i="10"/>
  <c r="H21" i="10" s="1"/>
  <c r="G37" i="10"/>
  <c r="H37" i="10" s="1"/>
  <c r="G53" i="10"/>
  <c r="H53" i="10" s="1"/>
  <c r="I64" i="10"/>
  <c r="G69" i="10"/>
  <c r="H69" i="10" s="1"/>
  <c r="G85" i="10"/>
  <c r="H85" i="10" s="1"/>
  <c r="G28" i="10"/>
  <c r="H28" i="10" s="1"/>
  <c r="G16" i="10"/>
  <c r="H16" i="10" s="1"/>
  <c r="G32" i="10"/>
  <c r="H32" i="10" s="1"/>
  <c r="G48" i="10"/>
  <c r="H48" i="10" s="1"/>
  <c r="G64" i="10"/>
  <c r="H64" i="10" s="1"/>
  <c r="G80" i="10"/>
  <c r="H80" i="10" s="1"/>
  <c r="G70" i="10"/>
  <c r="H70" i="10" s="1"/>
  <c r="G65" i="10"/>
  <c r="H65" i="10" s="1"/>
  <c r="G11" i="10"/>
  <c r="H11" i="10" s="1"/>
  <c r="G27" i="10"/>
  <c r="H27" i="10" s="1"/>
  <c r="G43" i="10"/>
  <c r="H43" i="10" s="1"/>
  <c r="G59" i="10"/>
  <c r="H59" i="10" s="1"/>
  <c r="G75" i="10"/>
  <c r="H75" i="10" s="1"/>
  <c r="G17" i="10"/>
  <c r="I17" i="10" s="1"/>
  <c r="G18" i="10"/>
  <c r="H18" i="10" s="1"/>
  <c r="G34" i="10"/>
  <c r="H34" i="10" s="1"/>
  <c r="G50" i="10"/>
  <c r="H50" i="10" s="1"/>
  <c r="G66" i="10"/>
  <c r="H66" i="10" s="1"/>
  <c r="G82" i="10"/>
  <c r="H82" i="10" s="1"/>
  <c r="G49" i="10"/>
  <c r="H49" i="10" s="1"/>
  <c r="G55" i="10"/>
  <c r="H55" i="10" s="1"/>
  <c r="G13" i="10"/>
  <c r="I13" i="10" s="1"/>
  <c r="I24" i="10"/>
  <c r="G29" i="10"/>
  <c r="H29" i="10" s="1"/>
  <c r="G45" i="10"/>
  <c r="H45" i="10" s="1"/>
  <c r="G61" i="10"/>
  <c r="H61" i="10" s="1"/>
  <c r="G77" i="10"/>
  <c r="H77" i="10" s="1"/>
  <c r="G38" i="10"/>
  <c r="H38" i="10" s="1"/>
  <c r="G76" i="10"/>
  <c r="H76" i="10" s="1"/>
  <c r="G39" i="10"/>
  <c r="H39" i="10" s="1"/>
  <c r="G71" i="10"/>
  <c r="H71" i="10" s="1"/>
  <c r="G24" i="10"/>
  <c r="H24" i="10" s="1"/>
  <c r="G40" i="10"/>
  <c r="H40" i="10" s="1"/>
  <c r="G56" i="10"/>
  <c r="H56" i="10" s="1"/>
  <c r="G72" i="10"/>
  <c r="H72" i="10" s="1"/>
  <c r="I9" i="9"/>
  <c r="J17" i="9"/>
  <c r="I16" i="9"/>
  <c r="I11" i="9"/>
  <c r="J15" i="9"/>
  <c r="H23" i="9"/>
  <c r="H18" i="9"/>
  <c r="J14" i="9"/>
  <c r="H77" i="9"/>
  <c r="H30" i="9"/>
  <c r="H31" i="9"/>
  <c r="I42" i="9"/>
  <c r="H47" i="9"/>
  <c r="H68" i="9"/>
  <c r="H26" i="9"/>
  <c r="H42" i="9"/>
  <c r="H58" i="9"/>
  <c r="H76" i="9"/>
  <c r="H41" i="9"/>
  <c r="H73" i="9"/>
  <c r="H36" i="9"/>
  <c r="H21" i="9"/>
  <c r="H37" i="9"/>
  <c r="H53" i="9"/>
  <c r="H69" i="9"/>
  <c r="I7" i="9"/>
  <c r="H25" i="9"/>
  <c r="I36" i="9"/>
  <c r="H32" i="9"/>
  <c r="H48" i="9"/>
  <c r="H64" i="9"/>
  <c r="H80" i="9"/>
  <c r="J12" i="9"/>
  <c r="H43" i="9"/>
  <c r="H59" i="9"/>
  <c r="H75" i="9"/>
  <c r="H52" i="9"/>
  <c r="H22" i="9"/>
  <c r="H38" i="9"/>
  <c r="I49" i="9"/>
  <c r="H54" i="9"/>
  <c r="H70" i="9"/>
  <c r="H86" i="9"/>
  <c r="H33" i="9"/>
  <c r="H49" i="9"/>
  <c r="H65" i="9"/>
  <c r="H39" i="9"/>
  <c r="I34" i="9"/>
  <c r="H87" i="9"/>
  <c r="H50" i="9"/>
  <c r="H66" i="9"/>
  <c r="H24" i="9"/>
  <c r="H40" i="9"/>
  <c r="H56" i="9"/>
  <c r="H72" i="9"/>
  <c r="H60" i="9"/>
  <c r="H55" i="9"/>
  <c r="H71" i="9"/>
  <c r="H34" i="9"/>
  <c r="H82" i="9"/>
  <c r="H51" i="9"/>
  <c r="H67" i="9"/>
  <c r="H5" i="8"/>
  <c r="I13" i="8"/>
  <c r="H44" i="8"/>
  <c r="H60" i="8"/>
  <c r="H76" i="8"/>
  <c r="H55" i="8"/>
  <c r="H71" i="8"/>
  <c r="H18" i="8"/>
  <c r="H50" i="8"/>
  <c r="H66" i="8"/>
  <c r="H82" i="8"/>
  <c r="H39" i="8"/>
  <c r="H29" i="8"/>
  <c r="H45" i="8"/>
  <c r="H61" i="8"/>
  <c r="H77" i="8"/>
  <c r="I15" i="8"/>
  <c r="H58" i="8"/>
  <c r="J10" i="8"/>
  <c r="H24" i="8"/>
  <c r="H40" i="8"/>
  <c r="H56" i="8"/>
  <c r="H72" i="8"/>
  <c r="H42" i="8"/>
  <c r="H21" i="8"/>
  <c r="H9" i="8"/>
  <c r="H19" i="8"/>
  <c r="H51" i="8"/>
  <c r="H31" i="8"/>
  <c r="H85" i="8"/>
  <c r="H30" i="8"/>
  <c r="H46" i="8"/>
  <c r="H62" i="8"/>
  <c r="H78" i="8"/>
  <c r="H41" i="8"/>
  <c r="H57" i="8"/>
  <c r="H37" i="8"/>
  <c r="H23" i="8"/>
  <c r="H87" i="8"/>
  <c r="H20" i="8"/>
  <c r="H52" i="8"/>
  <c r="H84" i="8"/>
  <c r="H47" i="8"/>
  <c r="H26" i="8"/>
  <c r="H53" i="8"/>
  <c r="H27" i="8"/>
  <c r="H43" i="8"/>
  <c r="H59" i="8"/>
  <c r="H75" i="8"/>
  <c r="H79" i="8"/>
  <c r="H32" i="8"/>
  <c r="H22" i="8"/>
  <c r="H38" i="8"/>
  <c r="H54" i="8"/>
  <c r="H70" i="8"/>
  <c r="H86" i="8"/>
  <c r="H63" i="8"/>
  <c r="J17" i="8"/>
  <c r="H33" i="8"/>
  <c r="H49" i="8"/>
  <c r="H65" i="8"/>
  <c r="H81" i="8"/>
  <c r="G8" i="7"/>
  <c r="J8" i="7" s="1"/>
  <c r="G11" i="7"/>
  <c r="J11" i="7" s="1"/>
  <c r="G14" i="7"/>
  <c r="G7" i="7"/>
  <c r="G9" i="7"/>
  <c r="I9" i="7" s="1"/>
  <c r="G6" i="7"/>
  <c r="G12" i="7"/>
  <c r="G16" i="7"/>
  <c r="J16" i="7" s="1"/>
  <c r="G21" i="7"/>
  <c r="H21" i="7" s="1"/>
  <c r="G37" i="7"/>
  <c r="H37" i="7" s="1"/>
  <c r="G53" i="7"/>
  <c r="H53" i="7" s="1"/>
  <c r="G69" i="7"/>
  <c r="H69" i="7" s="1"/>
  <c r="G85" i="7"/>
  <c r="H85" i="7" s="1"/>
  <c r="G32" i="7"/>
  <c r="H32" i="7" s="1"/>
  <c r="G48" i="7"/>
  <c r="H48" i="7" s="1"/>
  <c r="G64" i="7"/>
  <c r="H64" i="7" s="1"/>
  <c r="G80" i="7"/>
  <c r="H80" i="7" s="1"/>
  <c r="G58" i="7"/>
  <c r="H58" i="7" s="1"/>
  <c r="G27" i="7"/>
  <c r="H27" i="7" s="1"/>
  <c r="G43" i="7"/>
  <c r="H43" i="7" s="1"/>
  <c r="G59" i="7"/>
  <c r="H59" i="7" s="1"/>
  <c r="G75" i="7"/>
  <c r="H75" i="7" s="1"/>
  <c r="G22" i="7"/>
  <c r="H22" i="7" s="1"/>
  <c r="G38" i="7"/>
  <c r="H38" i="7" s="1"/>
  <c r="G54" i="7"/>
  <c r="H54" i="7" s="1"/>
  <c r="G70" i="7"/>
  <c r="H70" i="7" s="1"/>
  <c r="G86" i="7"/>
  <c r="H86" i="7" s="1"/>
  <c r="G42" i="7"/>
  <c r="H42" i="7" s="1"/>
  <c r="G13" i="7"/>
  <c r="I13" i="7" s="1"/>
  <c r="G17" i="7"/>
  <c r="H17" i="7" s="1"/>
  <c r="G33" i="7"/>
  <c r="H33" i="7" s="1"/>
  <c r="G49" i="7"/>
  <c r="H49" i="7" s="1"/>
  <c r="G65" i="7"/>
  <c r="H65" i="7" s="1"/>
  <c r="G81" i="7"/>
  <c r="H81" i="7" s="1"/>
  <c r="G74" i="7"/>
  <c r="H74" i="7" s="1"/>
  <c r="G28" i="7"/>
  <c r="H28" i="7" s="1"/>
  <c r="G44" i="7"/>
  <c r="H44" i="7" s="1"/>
  <c r="G60" i="7"/>
  <c r="H60" i="7" s="1"/>
  <c r="G76" i="7"/>
  <c r="H76" i="7" s="1"/>
  <c r="G23" i="7"/>
  <c r="H23" i="7" s="1"/>
  <c r="G39" i="7"/>
  <c r="H39" i="7" s="1"/>
  <c r="G55" i="7"/>
  <c r="H55" i="7" s="1"/>
  <c r="G71" i="7"/>
  <c r="H71" i="7" s="1"/>
  <c r="G87" i="7"/>
  <c r="H87" i="7" s="1"/>
  <c r="G26" i="7"/>
  <c r="H26" i="7" s="1"/>
  <c r="G10" i="7"/>
  <c r="I10" i="7" s="1"/>
  <c r="G18" i="7"/>
  <c r="H18" i="7" s="1"/>
  <c r="I29" i="7"/>
  <c r="G34" i="7"/>
  <c r="H34" i="7" s="1"/>
  <c r="G50" i="7"/>
  <c r="H50" i="7" s="1"/>
  <c r="G66" i="7"/>
  <c r="H66" i="7" s="1"/>
  <c r="G82" i="7"/>
  <c r="H82" i="7" s="1"/>
  <c r="G29" i="7"/>
  <c r="H29" i="7" s="1"/>
  <c r="G45" i="7"/>
  <c r="H45" i="7" s="1"/>
  <c r="G61" i="7"/>
  <c r="H61" i="7" s="1"/>
  <c r="G77" i="7"/>
  <c r="H77" i="7" s="1"/>
  <c r="G24" i="7"/>
  <c r="H24" i="7" s="1"/>
  <c r="G40" i="7"/>
  <c r="H40" i="7" s="1"/>
  <c r="G56" i="7"/>
  <c r="H56" i="7" s="1"/>
  <c r="G72" i="7"/>
  <c r="H72" i="7" s="1"/>
  <c r="G88" i="7"/>
  <c r="H88" i="7" s="1"/>
  <c r="G19" i="7"/>
  <c r="H19" i="7" s="1"/>
  <c r="G35" i="7"/>
  <c r="H35" i="7" s="1"/>
  <c r="I46" i="7"/>
  <c r="G51" i="7"/>
  <c r="H51" i="7" s="1"/>
  <c r="G67" i="7"/>
  <c r="H67" i="7" s="1"/>
  <c r="G83" i="7"/>
  <c r="H83" i="7" s="1"/>
  <c r="G30" i="7"/>
  <c r="H30" i="7" s="1"/>
  <c r="G46" i="7"/>
  <c r="H46" i="7" s="1"/>
  <c r="G62" i="7"/>
  <c r="H62" i="7" s="1"/>
  <c r="G78" i="7"/>
  <c r="H78" i="7" s="1"/>
  <c r="I20" i="7"/>
  <c r="G25" i="7"/>
  <c r="H25" i="7" s="1"/>
  <c r="G41" i="7"/>
  <c r="H41" i="7" s="1"/>
  <c r="G57" i="7"/>
  <c r="H57" i="7" s="1"/>
  <c r="G73" i="7"/>
  <c r="H73" i="7" s="1"/>
  <c r="G15" i="7"/>
  <c r="I15" i="7" s="1"/>
  <c r="G20" i="7"/>
  <c r="H20" i="7" s="1"/>
  <c r="G36" i="7"/>
  <c r="H36" i="7" s="1"/>
  <c r="G52" i="7"/>
  <c r="H52" i="7" s="1"/>
  <c r="G68" i="7"/>
  <c r="H68" i="7" s="1"/>
  <c r="G84" i="7"/>
  <c r="H84" i="7" s="1"/>
  <c r="G5" i="7"/>
  <c r="I5" i="7" s="1"/>
  <c r="G31" i="7"/>
  <c r="H31" i="7" s="1"/>
  <c r="G47" i="7"/>
  <c r="H47" i="7" s="1"/>
  <c r="G63" i="7"/>
  <c r="H63" i="7" s="1"/>
  <c r="G79" i="7"/>
  <c r="H79" i="7" s="1"/>
  <c r="G69" i="6"/>
  <c r="H69" i="6" s="1"/>
  <c r="G65" i="6"/>
  <c r="H65" i="6" s="1"/>
  <c r="G61" i="6"/>
  <c r="H61" i="6" s="1"/>
  <c r="G57" i="6"/>
  <c r="H57" i="6" s="1"/>
  <c r="G53" i="6"/>
  <c r="H53" i="6" s="1"/>
  <c r="G49" i="6"/>
  <c r="H49" i="6" s="1"/>
  <c r="G45" i="6"/>
  <c r="H45" i="6" s="1"/>
  <c r="G41" i="6"/>
  <c r="H41" i="6" s="1"/>
  <c r="G37" i="6"/>
  <c r="H37" i="6" s="1"/>
  <c r="G33" i="6"/>
  <c r="H33" i="6" s="1"/>
  <c r="G29" i="6"/>
  <c r="H29" i="6" s="1"/>
  <c r="G25" i="6"/>
  <c r="H25" i="6" s="1"/>
  <c r="G21" i="6"/>
  <c r="H21" i="6" s="1"/>
  <c r="G8" i="6"/>
  <c r="H8" i="6" s="1"/>
  <c r="G52" i="6"/>
  <c r="I52" i="6" s="1"/>
  <c r="G17" i="6"/>
  <c r="I17" i="6" s="1"/>
  <c r="G44" i="6"/>
  <c r="I44" i="6" s="1"/>
  <c r="G10" i="6"/>
  <c r="H10" i="6" s="1"/>
  <c r="G13" i="6"/>
  <c r="H13" i="6" s="1"/>
  <c r="G83" i="6"/>
  <c r="H83" i="6" s="1"/>
  <c r="G84" i="6"/>
  <c r="I84" i="6" s="1"/>
  <c r="G80" i="6"/>
  <c r="I80" i="6" s="1"/>
  <c r="G76" i="6"/>
  <c r="I76" i="6" s="1"/>
  <c r="G72" i="6"/>
  <c r="I72" i="6" s="1"/>
  <c r="G56" i="6"/>
  <c r="I56" i="6" s="1"/>
  <c r="G24" i="6"/>
  <c r="I24" i="6" s="1"/>
  <c r="G87" i="6"/>
  <c r="H87" i="6" s="1"/>
  <c r="G71" i="6"/>
  <c r="H71" i="6" s="1"/>
  <c r="G77" i="6"/>
  <c r="H77" i="6" s="1"/>
  <c r="G68" i="6"/>
  <c r="I68" i="6" s="1"/>
  <c r="G40" i="6"/>
  <c r="I40" i="6" s="1"/>
  <c r="G67" i="6"/>
  <c r="H67" i="6" s="1"/>
  <c r="G63" i="6"/>
  <c r="H63" i="6" s="1"/>
  <c r="G59" i="6"/>
  <c r="H59" i="6" s="1"/>
  <c r="G55" i="6"/>
  <c r="H55" i="6" s="1"/>
  <c r="G51" i="6"/>
  <c r="H51" i="6" s="1"/>
  <c r="G47" i="6"/>
  <c r="H47" i="6" s="1"/>
  <c r="G43" i="6"/>
  <c r="H43" i="6" s="1"/>
  <c r="G39" i="6"/>
  <c r="H39" i="6" s="1"/>
  <c r="G35" i="6"/>
  <c r="H35" i="6" s="1"/>
  <c r="G31" i="6"/>
  <c r="H31" i="6" s="1"/>
  <c r="G27" i="6"/>
  <c r="H27" i="6" s="1"/>
  <c r="G23" i="6"/>
  <c r="H23" i="6" s="1"/>
  <c r="G19" i="6"/>
  <c r="H19" i="6" s="1"/>
  <c r="G16" i="6"/>
  <c r="G6" i="6"/>
  <c r="H6" i="6" s="1"/>
  <c r="G32" i="6"/>
  <c r="I32" i="6" s="1"/>
  <c r="G86" i="6"/>
  <c r="I86" i="6" s="1"/>
  <c r="G82" i="6"/>
  <c r="I82" i="6" s="1"/>
  <c r="G78" i="6"/>
  <c r="I78" i="6" s="1"/>
  <c r="G81" i="6"/>
  <c r="H81" i="6" s="1"/>
  <c r="G64" i="6"/>
  <c r="I64" i="6" s="1"/>
  <c r="G20" i="6"/>
  <c r="I20" i="6" s="1"/>
  <c r="G74" i="6"/>
  <c r="J74" i="6" s="1"/>
  <c r="G9" i="6"/>
  <c r="G48" i="6"/>
  <c r="I48" i="6" s="1"/>
  <c r="G70" i="6"/>
  <c r="J70" i="6" s="1"/>
  <c r="G66" i="6"/>
  <c r="I66" i="6" s="1"/>
  <c r="G62" i="6"/>
  <c r="I62" i="6" s="1"/>
  <c r="G58" i="6"/>
  <c r="I58" i="6" s="1"/>
  <c r="G54" i="6"/>
  <c r="I54" i="6" s="1"/>
  <c r="G50" i="6"/>
  <c r="I50" i="6" s="1"/>
  <c r="G46" i="6"/>
  <c r="I46" i="6" s="1"/>
  <c r="G42" i="6"/>
  <c r="I42" i="6" s="1"/>
  <c r="G38" i="6"/>
  <c r="I38" i="6" s="1"/>
  <c r="G34" i="6"/>
  <c r="I34" i="6" s="1"/>
  <c r="G30" i="6"/>
  <c r="I30" i="6" s="1"/>
  <c r="G26" i="6"/>
  <c r="I26" i="6" s="1"/>
  <c r="G22" i="6"/>
  <c r="I22" i="6" s="1"/>
  <c r="G18" i="6"/>
  <c r="I18" i="6" s="1"/>
  <c r="G28" i="6"/>
  <c r="I28" i="6" s="1"/>
  <c r="G15" i="6"/>
  <c r="G5" i="6"/>
  <c r="H5" i="6" s="1"/>
  <c r="G85" i="6"/>
  <c r="H85" i="6" s="1"/>
  <c r="G60" i="6"/>
  <c r="I60" i="6" s="1"/>
  <c r="G36" i="6"/>
  <c r="I36" i="6" s="1"/>
  <c r="G75" i="6"/>
  <c r="H75" i="6" s="1"/>
  <c r="G73" i="6"/>
  <c r="H73" i="6" s="1"/>
  <c r="G11" i="6"/>
  <c r="G79" i="6"/>
  <c r="H79" i="6" s="1"/>
  <c r="I19" i="6"/>
  <c r="I23" i="6"/>
  <c r="G12" i="6"/>
  <c r="J12" i="6" s="1"/>
  <c r="I71" i="6"/>
  <c r="G7" i="6"/>
  <c r="J7" i="6" s="1"/>
  <c r="I21" i="6"/>
  <c r="I25" i="6"/>
  <c r="I53" i="6"/>
  <c r="G14" i="6"/>
  <c r="H14" i="6" s="1"/>
  <c r="G14" i="5"/>
  <c r="I14" i="5" s="1"/>
  <c r="G9" i="5"/>
  <c r="I9" i="5" s="1"/>
  <c r="G6" i="5"/>
  <c r="J6" i="5" s="1"/>
  <c r="G16" i="5"/>
  <c r="I16" i="5" s="1"/>
  <c r="G12" i="5"/>
  <c r="I12" i="5" s="1"/>
  <c r="G11" i="5"/>
  <c r="I11" i="5" s="1"/>
  <c r="G8" i="5"/>
  <c r="G7" i="5"/>
  <c r="I7" i="5" s="1"/>
  <c r="G19" i="5"/>
  <c r="H19" i="5" s="1"/>
  <c r="G35" i="5"/>
  <c r="H35" i="5" s="1"/>
  <c r="G51" i="5"/>
  <c r="H51" i="5" s="1"/>
  <c r="G67" i="5"/>
  <c r="H67" i="5" s="1"/>
  <c r="G83" i="5"/>
  <c r="H83" i="5" s="1"/>
  <c r="G30" i="5"/>
  <c r="H30" i="5" s="1"/>
  <c r="G46" i="5"/>
  <c r="H46" i="5" s="1"/>
  <c r="G62" i="5"/>
  <c r="H62" i="5" s="1"/>
  <c r="G78" i="5"/>
  <c r="H78" i="5" s="1"/>
  <c r="G55" i="5"/>
  <c r="H55" i="5" s="1"/>
  <c r="G25" i="5"/>
  <c r="H25" i="5" s="1"/>
  <c r="G41" i="5"/>
  <c r="H41" i="5" s="1"/>
  <c r="G57" i="5"/>
  <c r="H57" i="5" s="1"/>
  <c r="G73" i="5"/>
  <c r="H73" i="5" s="1"/>
  <c r="G36" i="5"/>
  <c r="H36" i="5" s="1"/>
  <c r="G47" i="5"/>
  <c r="H47" i="5" s="1"/>
  <c r="G79" i="5"/>
  <c r="H79" i="5" s="1"/>
  <c r="G26" i="5"/>
  <c r="H26" i="5" s="1"/>
  <c r="G42" i="5"/>
  <c r="H42" i="5" s="1"/>
  <c r="G58" i="5"/>
  <c r="H58" i="5" s="1"/>
  <c r="G74" i="5"/>
  <c r="H74" i="5" s="1"/>
  <c r="G15" i="5"/>
  <c r="I15" i="5" s="1"/>
  <c r="G68" i="5"/>
  <c r="H68" i="5" s="1"/>
  <c r="G21" i="5"/>
  <c r="H21" i="5" s="1"/>
  <c r="G37" i="5"/>
  <c r="H37" i="5" s="1"/>
  <c r="G53" i="5"/>
  <c r="H53" i="5" s="1"/>
  <c r="G69" i="5"/>
  <c r="H69" i="5" s="1"/>
  <c r="G85" i="5"/>
  <c r="H85" i="5" s="1"/>
  <c r="G5" i="5"/>
  <c r="I5" i="5" s="1"/>
  <c r="G32" i="5"/>
  <c r="H32" i="5" s="1"/>
  <c r="G48" i="5"/>
  <c r="H48" i="5" s="1"/>
  <c r="G64" i="5"/>
  <c r="H64" i="5" s="1"/>
  <c r="G80" i="5"/>
  <c r="H80" i="5" s="1"/>
  <c r="G20" i="5"/>
  <c r="H20" i="5" s="1"/>
  <c r="G31" i="5"/>
  <c r="H31" i="5" s="1"/>
  <c r="G63" i="5"/>
  <c r="H63" i="5" s="1"/>
  <c r="G27" i="5"/>
  <c r="H27" i="5" s="1"/>
  <c r="G43" i="5"/>
  <c r="H43" i="5" s="1"/>
  <c r="G59" i="5"/>
  <c r="H59" i="5" s="1"/>
  <c r="G75" i="5"/>
  <c r="H75" i="5" s="1"/>
  <c r="I31" i="5"/>
  <c r="G22" i="5"/>
  <c r="H22" i="5" s="1"/>
  <c r="G38" i="5"/>
  <c r="H38" i="5" s="1"/>
  <c r="G54" i="5"/>
  <c r="H54" i="5" s="1"/>
  <c r="G70" i="5"/>
  <c r="H70" i="5" s="1"/>
  <c r="G86" i="5"/>
  <c r="H86" i="5" s="1"/>
  <c r="G17" i="5"/>
  <c r="I17" i="5" s="1"/>
  <c r="G33" i="5"/>
  <c r="H33" i="5" s="1"/>
  <c r="G49" i="5"/>
  <c r="H49" i="5" s="1"/>
  <c r="G65" i="5"/>
  <c r="H65" i="5" s="1"/>
  <c r="G81" i="5"/>
  <c r="H81" i="5" s="1"/>
  <c r="G84" i="5"/>
  <c r="H84" i="5" s="1"/>
  <c r="G13" i="5"/>
  <c r="H13" i="5" s="1"/>
  <c r="G28" i="5"/>
  <c r="H28" i="5" s="1"/>
  <c r="G44" i="5"/>
  <c r="H44" i="5" s="1"/>
  <c r="G60" i="5"/>
  <c r="H60" i="5" s="1"/>
  <c r="G76" i="5"/>
  <c r="H76" i="5" s="1"/>
  <c r="G87" i="5"/>
  <c r="H87" i="5" s="1"/>
  <c r="G39" i="5"/>
  <c r="H39" i="5" s="1"/>
  <c r="G18" i="5"/>
  <c r="H18" i="5" s="1"/>
  <c r="G34" i="5"/>
  <c r="H34" i="5" s="1"/>
  <c r="G50" i="5"/>
  <c r="H50" i="5" s="1"/>
  <c r="G66" i="5"/>
  <c r="H66" i="5" s="1"/>
  <c r="G82" i="5"/>
  <c r="H82" i="5" s="1"/>
  <c r="G29" i="5"/>
  <c r="H29" i="5" s="1"/>
  <c r="G45" i="5"/>
  <c r="H45" i="5" s="1"/>
  <c r="G61" i="5"/>
  <c r="H61" i="5" s="1"/>
  <c r="G77" i="5"/>
  <c r="H77" i="5" s="1"/>
  <c r="G52" i="5"/>
  <c r="H52" i="5" s="1"/>
  <c r="G23" i="5"/>
  <c r="H23" i="5" s="1"/>
  <c r="G71" i="5"/>
  <c r="H71" i="5" s="1"/>
  <c r="G10" i="5"/>
  <c r="I10" i="5" s="1"/>
  <c r="G24" i="5"/>
  <c r="H24" i="5" s="1"/>
  <c r="G40" i="5"/>
  <c r="H40" i="5" s="1"/>
  <c r="G56" i="5"/>
  <c r="H56" i="5" s="1"/>
  <c r="G72" i="5"/>
  <c r="H72" i="5" s="1"/>
  <c r="G88" i="5"/>
  <c r="H88" i="5" s="1"/>
  <c r="G11" i="4"/>
  <c r="I11" i="4" s="1"/>
  <c r="G16" i="4"/>
  <c r="I16" i="4" s="1"/>
  <c r="G6" i="4"/>
  <c r="G9" i="4"/>
  <c r="I9" i="4" s="1"/>
  <c r="G8" i="4"/>
  <c r="J8" i="4" s="1"/>
  <c r="G58" i="4"/>
  <c r="H58" i="4" s="1"/>
  <c r="G12" i="4"/>
  <c r="H12" i="4" s="1"/>
  <c r="G17" i="4"/>
  <c r="I17" i="4" s="1"/>
  <c r="G33" i="4"/>
  <c r="H33" i="4" s="1"/>
  <c r="G49" i="4"/>
  <c r="H49" i="4" s="1"/>
  <c r="G65" i="4"/>
  <c r="H65" i="4" s="1"/>
  <c r="G81" i="4"/>
  <c r="H81" i="4" s="1"/>
  <c r="G79" i="4"/>
  <c r="H79" i="4" s="1"/>
  <c r="G28" i="4"/>
  <c r="H28" i="4" s="1"/>
  <c r="G60" i="4"/>
  <c r="H60" i="4" s="1"/>
  <c r="G39" i="4"/>
  <c r="H39" i="4" s="1"/>
  <c r="G5" i="4"/>
  <c r="I5" i="4" s="1"/>
  <c r="G13" i="4"/>
  <c r="G18" i="4"/>
  <c r="H18" i="4" s="1"/>
  <c r="G34" i="4"/>
  <c r="H34" i="4" s="1"/>
  <c r="G50" i="4"/>
  <c r="H50" i="4" s="1"/>
  <c r="G66" i="4"/>
  <c r="H66" i="4" s="1"/>
  <c r="G82" i="4"/>
  <c r="H82" i="4" s="1"/>
  <c r="G47" i="4"/>
  <c r="H47" i="4" s="1"/>
  <c r="G23" i="4"/>
  <c r="H23" i="4" s="1"/>
  <c r="G29" i="4"/>
  <c r="H29" i="4" s="1"/>
  <c r="G45" i="4"/>
  <c r="H45" i="4" s="1"/>
  <c r="G61" i="4"/>
  <c r="H61" i="4" s="1"/>
  <c r="G77" i="4"/>
  <c r="H77" i="4" s="1"/>
  <c r="G71" i="4"/>
  <c r="H71" i="4" s="1"/>
  <c r="G24" i="4"/>
  <c r="H24" i="4" s="1"/>
  <c r="G40" i="4"/>
  <c r="H40" i="4" s="1"/>
  <c r="G56" i="4"/>
  <c r="H56" i="4" s="1"/>
  <c r="G72" i="4"/>
  <c r="H72" i="4" s="1"/>
  <c r="G88" i="4"/>
  <c r="H88" i="4" s="1"/>
  <c r="G76" i="4"/>
  <c r="H76" i="4" s="1"/>
  <c r="G87" i="4"/>
  <c r="H87" i="4" s="1"/>
  <c r="G14" i="4"/>
  <c r="J14" i="4" s="1"/>
  <c r="G19" i="4"/>
  <c r="H19" i="4" s="1"/>
  <c r="G35" i="4"/>
  <c r="H35" i="4" s="1"/>
  <c r="G51" i="4"/>
  <c r="H51" i="4" s="1"/>
  <c r="G67" i="4"/>
  <c r="H67" i="4" s="1"/>
  <c r="G83" i="4"/>
  <c r="H83" i="4" s="1"/>
  <c r="G30" i="4"/>
  <c r="H30" i="4" s="1"/>
  <c r="G46" i="4"/>
  <c r="H46" i="4" s="1"/>
  <c r="G62" i="4"/>
  <c r="H62" i="4" s="1"/>
  <c r="G78" i="4"/>
  <c r="H78" i="4" s="1"/>
  <c r="G44" i="4"/>
  <c r="H44" i="4" s="1"/>
  <c r="I18" i="4"/>
  <c r="G25" i="4"/>
  <c r="H25" i="4" s="1"/>
  <c r="G41" i="4"/>
  <c r="H41" i="4" s="1"/>
  <c r="G57" i="4"/>
  <c r="H57" i="4" s="1"/>
  <c r="G73" i="4"/>
  <c r="H73" i="4" s="1"/>
  <c r="I34" i="4"/>
  <c r="G55" i="4"/>
  <c r="H55" i="4" s="1"/>
  <c r="G10" i="4"/>
  <c r="I10" i="4" s="1"/>
  <c r="G15" i="4"/>
  <c r="J15" i="4" s="1"/>
  <c r="G20" i="4"/>
  <c r="H20" i="4" s="1"/>
  <c r="G36" i="4"/>
  <c r="H36" i="4" s="1"/>
  <c r="G52" i="4"/>
  <c r="H52" i="4" s="1"/>
  <c r="G68" i="4"/>
  <c r="H68" i="4" s="1"/>
  <c r="G84" i="4"/>
  <c r="H84" i="4" s="1"/>
  <c r="G31" i="4"/>
  <c r="H31" i="4" s="1"/>
  <c r="G26" i="4"/>
  <c r="H26" i="4" s="1"/>
  <c r="G53" i="4"/>
  <c r="H53" i="4" s="1"/>
  <c r="G85" i="4"/>
  <c r="H85" i="4" s="1"/>
  <c r="G48" i="4"/>
  <c r="H48" i="4" s="1"/>
  <c r="G64" i="4"/>
  <c r="H64" i="4" s="1"/>
  <c r="G27" i="4"/>
  <c r="H27" i="4" s="1"/>
  <c r="G43" i="4"/>
  <c r="H43" i="4" s="1"/>
  <c r="G59" i="4"/>
  <c r="H59" i="4" s="1"/>
  <c r="G75" i="4"/>
  <c r="H75" i="4" s="1"/>
  <c r="I86" i="4"/>
  <c r="G63" i="4"/>
  <c r="H63" i="4" s="1"/>
  <c r="G42" i="4"/>
  <c r="H42" i="4" s="1"/>
  <c r="G74" i="4"/>
  <c r="H74" i="4" s="1"/>
  <c r="G7" i="4"/>
  <c r="I7" i="4" s="1"/>
  <c r="G21" i="4"/>
  <c r="H21" i="4" s="1"/>
  <c r="G37" i="4"/>
  <c r="H37" i="4" s="1"/>
  <c r="G69" i="4"/>
  <c r="H69" i="4" s="1"/>
  <c r="G32" i="4"/>
  <c r="H32" i="4" s="1"/>
  <c r="G80" i="4"/>
  <c r="H80" i="4" s="1"/>
  <c r="G22" i="4"/>
  <c r="H22" i="4" s="1"/>
  <c r="G38" i="4"/>
  <c r="H38" i="4" s="1"/>
  <c r="G54" i="4"/>
  <c r="H54" i="4" s="1"/>
  <c r="G70" i="4"/>
  <c r="H70" i="4" s="1"/>
  <c r="G86" i="4"/>
  <c r="H86" i="4" s="1"/>
  <c r="G8" i="3"/>
  <c r="G6" i="3"/>
  <c r="G70" i="3"/>
  <c r="H70" i="3" s="1"/>
  <c r="G17" i="3"/>
  <c r="J17" i="3" s="1"/>
  <c r="G5" i="3"/>
  <c r="J5" i="3" s="1"/>
  <c r="G13" i="3"/>
  <c r="J13" i="3" s="1"/>
  <c r="G29" i="3"/>
  <c r="H29" i="3" s="1"/>
  <c r="G45" i="3"/>
  <c r="H45" i="3" s="1"/>
  <c r="G61" i="3"/>
  <c r="H61" i="3" s="1"/>
  <c r="G77" i="3"/>
  <c r="H77" i="3" s="1"/>
  <c r="G80" i="3"/>
  <c r="H80" i="3" s="1"/>
  <c r="G24" i="3"/>
  <c r="H24" i="3" s="1"/>
  <c r="G72" i="3"/>
  <c r="H72" i="3" s="1"/>
  <c r="G19" i="3"/>
  <c r="H19" i="3" s="1"/>
  <c r="G35" i="3"/>
  <c r="H35" i="3" s="1"/>
  <c r="G51" i="3"/>
  <c r="H51" i="3" s="1"/>
  <c r="G67" i="3"/>
  <c r="H67" i="3" s="1"/>
  <c r="G83" i="3"/>
  <c r="H83" i="3" s="1"/>
  <c r="G48" i="3"/>
  <c r="H48" i="3" s="1"/>
  <c r="G7" i="3"/>
  <c r="H7" i="3" s="1"/>
  <c r="G14" i="3"/>
  <c r="H14" i="3" s="1"/>
  <c r="G30" i="3"/>
  <c r="H30" i="3" s="1"/>
  <c r="G46" i="3"/>
  <c r="H46" i="3" s="1"/>
  <c r="G62" i="3"/>
  <c r="H62" i="3" s="1"/>
  <c r="G78" i="3"/>
  <c r="H78" i="3" s="1"/>
  <c r="G64" i="3"/>
  <c r="H64" i="3" s="1"/>
  <c r="G11" i="3"/>
  <c r="I11" i="3" s="1"/>
  <c r="G9" i="3"/>
  <c r="I9" i="3" s="1"/>
  <c r="G25" i="3"/>
  <c r="H25" i="3" s="1"/>
  <c r="G41" i="3"/>
  <c r="H41" i="3" s="1"/>
  <c r="G57" i="3"/>
  <c r="H57" i="3" s="1"/>
  <c r="G73" i="3"/>
  <c r="H73" i="3" s="1"/>
  <c r="G59" i="3"/>
  <c r="H59" i="3" s="1"/>
  <c r="G20" i="3"/>
  <c r="H20" i="3" s="1"/>
  <c r="G36" i="3"/>
  <c r="H36" i="3" s="1"/>
  <c r="G52" i="3"/>
  <c r="H52" i="3" s="1"/>
  <c r="G68" i="3"/>
  <c r="H68" i="3" s="1"/>
  <c r="G84" i="3"/>
  <c r="H84" i="3" s="1"/>
  <c r="G32" i="3"/>
  <c r="H32" i="3" s="1"/>
  <c r="G88" i="3"/>
  <c r="H88" i="3" s="1"/>
  <c r="G15" i="3"/>
  <c r="J15" i="3" s="1"/>
  <c r="G31" i="3"/>
  <c r="H31" i="3" s="1"/>
  <c r="G47" i="3"/>
  <c r="H47" i="3" s="1"/>
  <c r="G63" i="3"/>
  <c r="H63" i="3" s="1"/>
  <c r="G79" i="3"/>
  <c r="H79" i="3" s="1"/>
  <c r="G16" i="3"/>
  <c r="J16" i="3" s="1"/>
  <c r="G27" i="3"/>
  <c r="H27" i="3" s="1"/>
  <c r="G10" i="3"/>
  <c r="G26" i="3"/>
  <c r="H26" i="3" s="1"/>
  <c r="G42" i="3"/>
  <c r="H42" i="3" s="1"/>
  <c r="G58" i="3"/>
  <c r="H58" i="3" s="1"/>
  <c r="G74" i="3"/>
  <c r="H74" i="3" s="1"/>
  <c r="G43" i="3"/>
  <c r="H43" i="3" s="1"/>
  <c r="G54" i="3"/>
  <c r="H54" i="3" s="1"/>
  <c r="G40" i="3"/>
  <c r="H40" i="3" s="1"/>
  <c r="G56" i="3"/>
  <c r="H56" i="3" s="1"/>
  <c r="G21" i="3"/>
  <c r="H21" i="3" s="1"/>
  <c r="G37" i="3"/>
  <c r="H37" i="3" s="1"/>
  <c r="G53" i="3"/>
  <c r="H53" i="3" s="1"/>
  <c r="G69" i="3"/>
  <c r="H69" i="3" s="1"/>
  <c r="G85" i="3"/>
  <c r="H85" i="3" s="1"/>
  <c r="G75" i="3"/>
  <c r="H75" i="3" s="1"/>
  <c r="G38" i="3"/>
  <c r="H38" i="3" s="1"/>
  <c r="G81" i="3"/>
  <c r="H81" i="3" s="1"/>
  <c r="G12" i="3"/>
  <c r="J12" i="3" s="1"/>
  <c r="G28" i="3"/>
  <c r="H28" i="3" s="1"/>
  <c r="G44" i="3"/>
  <c r="H44" i="3" s="1"/>
  <c r="G60" i="3"/>
  <c r="H60" i="3" s="1"/>
  <c r="G76" i="3"/>
  <c r="H76" i="3" s="1"/>
  <c r="G49" i="3"/>
  <c r="H49" i="3" s="1"/>
  <c r="G23" i="3"/>
  <c r="H23" i="3" s="1"/>
  <c r="G39" i="3"/>
  <c r="H39" i="3" s="1"/>
  <c r="G55" i="3"/>
  <c r="H55" i="3" s="1"/>
  <c r="G71" i="3"/>
  <c r="H71" i="3" s="1"/>
  <c r="G87" i="3"/>
  <c r="H87" i="3" s="1"/>
  <c r="G22" i="3"/>
  <c r="H22" i="3" s="1"/>
  <c r="G86" i="3"/>
  <c r="H86" i="3" s="1"/>
  <c r="G33" i="3"/>
  <c r="H33" i="3" s="1"/>
  <c r="G65" i="3"/>
  <c r="H65" i="3" s="1"/>
  <c r="G18" i="3"/>
  <c r="H18" i="3" s="1"/>
  <c r="G34" i="3"/>
  <c r="H34" i="3" s="1"/>
  <c r="G50" i="3"/>
  <c r="H50" i="3" s="1"/>
  <c r="G66" i="3"/>
  <c r="H66" i="3" s="1"/>
  <c r="G82" i="3"/>
  <c r="H82" i="3" s="1"/>
  <c r="H5" i="19"/>
  <c r="I45" i="19"/>
  <c r="J10" i="19"/>
  <c r="H10" i="19"/>
  <c r="I41" i="19"/>
  <c r="I61" i="19"/>
  <c r="J18" i="19"/>
  <c r="J24" i="19"/>
  <c r="J30" i="19"/>
  <c r="J42" i="19"/>
  <c r="J52" i="19"/>
  <c r="J60" i="19"/>
  <c r="J62" i="19"/>
  <c r="J72" i="19"/>
  <c r="J84" i="19"/>
  <c r="I20" i="19"/>
  <c r="J19" i="19"/>
  <c r="J21" i="19"/>
  <c r="J25" i="19"/>
  <c r="J29" i="19"/>
  <c r="J33" i="19"/>
  <c r="J37" i="19"/>
  <c r="J39" i="19"/>
  <c r="J69" i="19"/>
  <c r="J71" i="19"/>
  <c r="J79" i="19"/>
  <c r="J81" i="19"/>
  <c r="I18" i="19"/>
  <c r="H20" i="19"/>
  <c r="H24" i="19"/>
  <c r="H30" i="19"/>
  <c r="H40" i="19"/>
  <c r="H42" i="19"/>
  <c r="H44" i="19"/>
  <c r="H50" i="19"/>
  <c r="H52" i="19"/>
  <c r="H60" i="19"/>
  <c r="H62" i="19"/>
  <c r="H66" i="19"/>
  <c r="H72" i="19"/>
  <c r="H74" i="19"/>
  <c r="H82" i="19"/>
  <c r="H84" i="19"/>
  <c r="I28" i="19"/>
  <c r="I40" i="19"/>
  <c r="I44" i="19"/>
  <c r="I50" i="19"/>
  <c r="I66" i="19"/>
  <c r="I74" i="19"/>
  <c r="I82" i="19"/>
  <c r="I73" i="18"/>
  <c r="J15" i="18"/>
  <c r="H15" i="18"/>
  <c r="I85" i="18"/>
  <c r="J7" i="18"/>
  <c r="I32" i="18"/>
  <c r="I43" i="18"/>
  <c r="J17" i="18"/>
  <c r="H17" i="18"/>
  <c r="H12" i="18"/>
  <c r="H13" i="18"/>
  <c r="I83" i="18"/>
  <c r="J31" i="18"/>
  <c r="J43" i="18"/>
  <c r="J45" i="18"/>
  <c r="J47" i="18"/>
  <c r="J65" i="18"/>
  <c r="J69" i="18"/>
  <c r="J73" i="18"/>
  <c r="J81" i="18"/>
  <c r="J83" i="18"/>
  <c r="J85" i="18"/>
  <c r="H11" i="18"/>
  <c r="J9" i="18"/>
  <c r="J24" i="18"/>
  <c r="J30" i="18"/>
  <c r="J32" i="18"/>
  <c r="J36" i="18"/>
  <c r="J40" i="18"/>
  <c r="J46" i="18"/>
  <c r="J48" i="18"/>
  <c r="J50" i="18"/>
  <c r="J56" i="18"/>
  <c r="J62" i="18"/>
  <c r="J72" i="18"/>
  <c r="J74" i="18"/>
  <c r="J84" i="18"/>
  <c r="J88" i="18"/>
  <c r="I30" i="17"/>
  <c r="I9" i="17"/>
  <c r="H9" i="17"/>
  <c r="I52" i="17"/>
  <c r="I68" i="17"/>
  <c r="I47" i="17"/>
  <c r="J10" i="17"/>
  <c r="I86" i="17"/>
  <c r="H13" i="17"/>
  <c r="I7" i="17"/>
  <c r="H7" i="17"/>
  <c r="J7" i="17"/>
  <c r="I67" i="17"/>
  <c r="I83" i="17"/>
  <c r="J25" i="17"/>
  <c r="J31" i="17"/>
  <c r="J35" i="17"/>
  <c r="J77" i="17"/>
  <c r="J85" i="17"/>
  <c r="J16" i="17"/>
  <c r="J30" i="17"/>
  <c r="J58" i="17"/>
  <c r="J68" i="17"/>
  <c r="J84" i="17"/>
  <c r="I48" i="16"/>
  <c r="I80" i="16"/>
  <c r="J6" i="16"/>
  <c r="I6" i="16"/>
  <c r="H6" i="16"/>
  <c r="I60" i="16"/>
  <c r="I70" i="16"/>
  <c r="H67" i="16"/>
  <c r="H69" i="16"/>
  <c r="H71" i="16"/>
  <c r="I85" i="16"/>
  <c r="J19" i="16"/>
  <c r="J25" i="16"/>
  <c r="J31" i="16"/>
  <c r="J37" i="16"/>
  <c r="J61" i="16"/>
  <c r="J67" i="16"/>
  <c r="J71" i="16"/>
  <c r="J73" i="16"/>
  <c r="J75" i="16"/>
  <c r="J79" i="16"/>
  <c r="H19" i="16"/>
  <c r="H23" i="16"/>
  <c r="H35" i="16"/>
  <c r="H39" i="16"/>
  <c r="H43" i="16"/>
  <c r="I25" i="16"/>
  <c r="I37" i="16"/>
  <c r="I73" i="16"/>
  <c r="I75" i="16"/>
  <c r="I79" i="16"/>
  <c r="J9" i="16"/>
  <c r="J18" i="16"/>
  <c r="J20" i="16"/>
  <c r="J40" i="16"/>
  <c r="J44" i="16"/>
  <c r="J48" i="16"/>
  <c r="J50" i="16"/>
  <c r="J58" i="16"/>
  <c r="J64" i="16"/>
  <c r="J70" i="16"/>
  <c r="J72" i="16"/>
  <c r="J76" i="16"/>
  <c r="J84" i="16"/>
  <c r="J88" i="16"/>
  <c r="H12" i="15"/>
  <c r="J12" i="15"/>
  <c r="J7" i="15"/>
  <c r="I7" i="15"/>
  <c r="H7" i="15"/>
  <c r="I27" i="15"/>
  <c r="I43" i="15"/>
  <c r="J13" i="15"/>
  <c r="I13" i="15"/>
  <c r="H13" i="15"/>
  <c r="I9" i="15"/>
  <c r="H9" i="15"/>
  <c r="I19" i="15"/>
  <c r="I83" i="15"/>
  <c r="H17" i="15"/>
  <c r="J19" i="15"/>
  <c r="J27" i="15"/>
  <c r="J33" i="15"/>
  <c r="J43" i="15"/>
  <c r="J47" i="15"/>
  <c r="J53" i="15"/>
  <c r="J71" i="15"/>
  <c r="J81" i="15"/>
  <c r="J83" i="15"/>
  <c r="J87" i="15"/>
  <c r="J34" i="15"/>
  <c r="J42" i="15"/>
  <c r="J50" i="15"/>
  <c r="J56" i="15"/>
  <c r="J88" i="15"/>
  <c r="I21" i="14"/>
  <c r="H11" i="14"/>
  <c r="I24" i="14"/>
  <c r="I40" i="14"/>
  <c r="J14" i="14"/>
  <c r="I14" i="14"/>
  <c r="H14" i="14"/>
  <c r="J6" i="14"/>
  <c r="J8" i="14"/>
  <c r="H15" i="14"/>
  <c r="H17" i="14"/>
  <c r="J21" i="14"/>
  <c r="J23" i="14"/>
  <c r="J59" i="14"/>
  <c r="J11" i="14"/>
  <c r="J20" i="14"/>
  <c r="J28" i="14"/>
  <c r="J30" i="14"/>
  <c r="J42" i="14"/>
  <c r="J48" i="14"/>
  <c r="J56" i="14"/>
  <c r="I52" i="13"/>
  <c r="I48" i="13"/>
  <c r="I80" i="13"/>
  <c r="I32" i="13"/>
  <c r="I24" i="13"/>
  <c r="I56" i="13"/>
  <c r="I63" i="13"/>
  <c r="J21" i="13"/>
  <c r="J41" i="13"/>
  <c r="J49" i="13"/>
  <c r="J75" i="13"/>
  <c r="J79" i="13"/>
  <c r="J81" i="13"/>
  <c r="J83" i="13"/>
  <c r="I79" i="13"/>
  <c r="H21" i="13"/>
  <c r="H41" i="13"/>
  <c r="H75" i="13"/>
  <c r="J11" i="13"/>
  <c r="J26" i="13"/>
  <c r="J32" i="13"/>
  <c r="J34" i="13"/>
  <c r="J44" i="13"/>
  <c r="J48" i="13"/>
  <c r="J50" i="13"/>
  <c r="J56" i="13"/>
  <c r="J76" i="13"/>
  <c r="J80" i="13"/>
  <c r="J14" i="12"/>
  <c r="I14" i="12"/>
  <c r="H9" i="12"/>
  <c r="I15" i="12"/>
  <c r="I64" i="12"/>
  <c r="I7" i="12"/>
  <c r="I28" i="12"/>
  <c r="I56" i="12"/>
  <c r="J23" i="12"/>
  <c r="J53" i="12"/>
  <c r="J77" i="12"/>
  <c r="J85" i="12"/>
  <c r="J18" i="12"/>
  <c r="J30" i="12"/>
  <c r="J44" i="12"/>
  <c r="J46" i="12"/>
  <c r="J64" i="12"/>
  <c r="J68" i="12"/>
  <c r="J70" i="12"/>
  <c r="J80" i="12"/>
  <c r="J84" i="12"/>
  <c r="H11" i="11"/>
  <c r="H15" i="11"/>
  <c r="I32" i="11"/>
  <c r="I48" i="11"/>
  <c r="J17" i="11"/>
  <c r="H17" i="11"/>
  <c r="I28" i="11"/>
  <c r="I13" i="11"/>
  <c r="I61" i="11"/>
  <c r="I88" i="11"/>
  <c r="I83" i="11"/>
  <c r="J6" i="11"/>
  <c r="J8" i="11"/>
  <c r="J23" i="11"/>
  <c r="J27" i="11"/>
  <c r="J41" i="11"/>
  <c r="J43" i="11"/>
  <c r="J49" i="11"/>
  <c r="J55" i="11"/>
  <c r="J59" i="11"/>
  <c r="J67" i="11"/>
  <c r="J83" i="11"/>
  <c r="J16" i="11"/>
  <c r="J28" i="11"/>
  <c r="J48" i="11"/>
  <c r="J56" i="11"/>
  <c r="J78" i="11"/>
  <c r="J88" i="11"/>
  <c r="H14" i="10"/>
  <c r="J14" i="10"/>
  <c r="I14" i="10"/>
  <c r="I20" i="10"/>
  <c r="I52" i="10"/>
  <c r="I68" i="10"/>
  <c r="I84" i="10"/>
  <c r="I27" i="10"/>
  <c r="J7" i="10"/>
  <c r="I67" i="10"/>
  <c r="I83" i="10"/>
  <c r="J6" i="10"/>
  <c r="J8" i="10"/>
  <c r="J23" i="10"/>
  <c r="J25" i="10"/>
  <c r="J41" i="10"/>
  <c r="J47" i="10"/>
  <c r="J49" i="10"/>
  <c r="J57" i="10"/>
  <c r="J83" i="10"/>
  <c r="J16" i="10"/>
  <c r="J20" i="10"/>
  <c r="J24" i="10"/>
  <c r="J26" i="10"/>
  <c r="J34" i="10"/>
  <c r="J40" i="10"/>
  <c r="J48" i="10"/>
  <c r="J50" i="10"/>
  <c r="J52" i="10"/>
  <c r="J56" i="10"/>
  <c r="J74" i="10"/>
  <c r="I24" i="9"/>
  <c r="H13" i="9"/>
  <c r="I51" i="9"/>
  <c r="I67" i="9"/>
  <c r="J39" i="9"/>
  <c r="J47" i="9"/>
  <c r="J49" i="9"/>
  <c r="J51" i="9"/>
  <c r="J53" i="9"/>
  <c r="J65" i="9"/>
  <c r="J75" i="9"/>
  <c r="J83" i="9"/>
  <c r="J24" i="9"/>
  <c r="J26" i="9"/>
  <c r="J32" i="9"/>
  <c r="J42" i="9"/>
  <c r="J48" i="9"/>
  <c r="J58" i="9"/>
  <c r="J60" i="9"/>
  <c r="J66" i="9"/>
  <c r="J70" i="9"/>
  <c r="J74" i="9"/>
  <c r="J76" i="9"/>
  <c r="J80" i="9"/>
  <c r="I57" i="8"/>
  <c r="I42" i="8"/>
  <c r="J5" i="8"/>
  <c r="I66" i="8"/>
  <c r="I82" i="8"/>
  <c r="I10" i="8"/>
  <c r="J8" i="8"/>
  <c r="J13" i="8"/>
  <c r="J27" i="8"/>
  <c r="J29" i="8"/>
  <c r="J31" i="8"/>
  <c r="J43" i="8"/>
  <c r="J49" i="8"/>
  <c r="J51" i="8"/>
  <c r="J77" i="8"/>
  <c r="J85" i="8"/>
  <c r="J38" i="8"/>
  <c r="J50" i="8"/>
  <c r="J66" i="8"/>
  <c r="J72" i="8"/>
  <c r="J74" i="8"/>
  <c r="J5" i="7"/>
  <c r="H5" i="7"/>
  <c r="I26" i="7"/>
  <c r="I59" i="7"/>
  <c r="I75" i="7"/>
  <c r="I23" i="7"/>
  <c r="I88" i="7"/>
  <c r="I83" i="7"/>
  <c r="J6" i="7"/>
  <c r="J21" i="7"/>
  <c r="J27" i="7"/>
  <c r="J29" i="7"/>
  <c r="J43" i="7"/>
  <c r="J45" i="7"/>
  <c r="J59" i="7"/>
  <c r="J75" i="7"/>
  <c r="H16" i="7"/>
  <c r="I16" i="7"/>
  <c r="J22" i="7"/>
  <c r="J28" i="7"/>
  <c r="J34" i="7"/>
  <c r="J44" i="7"/>
  <c r="J46" i="7"/>
  <c r="J62" i="7"/>
  <c r="J66" i="7"/>
  <c r="J68" i="7"/>
  <c r="J72" i="7"/>
  <c r="J78" i="7"/>
  <c r="J84" i="7"/>
  <c r="J88" i="7"/>
  <c r="J14" i="6"/>
  <c r="I14" i="6"/>
  <c r="J19" i="6"/>
  <c r="J21" i="6"/>
  <c r="J25" i="6"/>
  <c r="J29" i="6"/>
  <c r="J53" i="6"/>
  <c r="J67" i="6"/>
  <c r="J69" i="6"/>
  <c r="J71" i="6"/>
  <c r="H36" i="6"/>
  <c r="H58" i="6"/>
  <c r="H60" i="6"/>
  <c r="J36" i="6"/>
  <c r="J54" i="6"/>
  <c r="J58" i="6"/>
  <c r="I61" i="5"/>
  <c r="I19" i="5"/>
  <c r="I67" i="5"/>
  <c r="J8" i="5"/>
  <c r="J19" i="5"/>
  <c r="J27" i="5"/>
  <c r="J31" i="5"/>
  <c r="J55" i="5"/>
  <c r="J57" i="5"/>
  <c r="J61" i="5"/>
  <c r="J63" i="5"/>
  <c r="J67" i="5"/>
  <c r="J69" i="5"/>
  <c r="J85" i="5"/>
  <c r="H16" i="5"/>
  <c r="J46" i="5"/>
  <c r="J62" i="5"/>
  <c r="J72" i="5"/>
  <c r="J78" i="5"/>
  <c r="I59" i="4"/>
  <c r="I13" i="4"/>
  <c r="H13" i="4"/>
  <c r="J6" i="4"/>
  <c r="J13" i="4"/>
  <c r="J21" i="4"/>
  <c r="J23" i="4"/>
  <c r="J49" i="4"/>
  <c r="J53" i="4"/>
  <c r="J59" i="4"/>
  <c r="J85" i="4"/>
  <c r="H11" i="4"/>
  <c r="H16" i="4"/>
  <c r="J11" i="4"/>
  <c r="J16" i="4"/>
  <c r="J18" i="4"/>
  <c r="J24" i="4"/>
  <c r="J36" i="4"/>
  <c r="J40" i="4"/>
  <c r="J44" i="4"/>
  <c r="J60" i="4"/>
  <c r="J80" i="4"/>
  <c r="J86" i="4"/>
  <c r="I10" i="3"/>
  <c r="J10" i="3"/>
  <c r="H10" i="3"/>
  <c r="I12" i="3"/>
  <c r="I51" i="3"/>
  <c r="J51" i="3"/>
  <c r="J81" i="3"/>
  <c r="H12" i="3" l="1"/>
  <c r="I77" i="3"/>
  <c r="J9" i="3"/>
  <c r="J36" i="3"/>
  <c r="J77" i="3"/>
  <c r="I63" i="19"/>
  <c r="I78" i="19"/>
  <c r="H58" i="19"/>
  <c r="H12" i="19"/>
  <c r="J46" i="19"/>
  <c r="J55" i="19"/>
  <c r="I12" i="19"/>
  <c r="I58" i="19"/>
  <c r="H46" i="19"/>
  <c r="J53" i="19"/>
  <c r="J75" i="19"/>
  <c r="J63" i="19"/>
  <c r="H28" i="19"/>
  <c r="H14" i="19"/>
  <c r="H78" i="19"/>
  <c r="I14" i="19"/>
  <c r="H7" i="19"/>
  <c r="I77" i="18"/>
  <c r="J70" i="18"/>
  <c r="J77" i="18"/>
  <c r="I29" i="18"/>
  <c r="I74" i="18"/>
  <c r="I20" i="18"/>
  <c r="I25" i="18"/>
  <c r="I57" i="18"/>
  <c r="J29" i="18"/>
  <c r="J26" i="18"/>
  <c r="I88" i="18"/>
  <c r="J5" i="18"/>
  <c r="J53" i="17"/>
  <c r="J17" i="17"/>
  <c r="J49" i="17"/>
  <c r="H16" i="17"/>
  <c r="J39" i="17"/>
  <c r="J80" i="17"/>
  <c r="H5" i="17"/>
  <c r="J52" i="17"/>
  <c r="I5" i="17"/>
  <c r="I25" i="17"/>
  <c r="I49" i="17"/>
  <c r="J18" i="17"/>
  <c r="I40" i="17"/>
  <c r="I9" i="16"/>
  <c r="I84" i="16"/>
  <c r="I57" i="16"/>
  <c r="I38" i="16"/>
  <c r="J38" i="16"/>
  <c r="J22" i="16"/>
  <c r="I22" i="16"/>
  <c r="I74" i="15"/>
  <c r="J16" i="15"/>
  <c r="I72" i="15"/>
  <c r="H16" i="15"/>
  <c r="I50" i="15"/>
  <c r="J76" i="15"/>
  <c r="J5" i="15"/>
  <c r="J36" i="15"/>
  <c r="I17" i="15"/>
  <c r="J55" i="14"/>
  <c r="J39" i="14"/>
  <c r="I55" i="14"/>
  <c r="I38" i="14"/>
  <c r="J40" i="14"/>
  <c r="I17" i="14"/>
  <c r="I30" i="14"/>
  <c r="I56" i="14"/>
  <c r="I65" i="13"/>
  <c r="I35" i="13"/>
  <c r="I36" i="13"/>
  <c r="J60" i="13"/>
  <c r="J85" i="13"/>
  <c r="J52" i="13"/>
  <c r="I84" i="13"/>
  <c r="J35" i="13"/>
  <c r="J25" i="13"/>
  <c r="J19" i="13"/>
  <c r="J7" i="12"/>
  <c r="I48" i="12"/>
  <c r="J82" i="12"/>
  <c r="J32" i="12"/>
  <c r="I79" i="12"/>
  <c r="I22" i="12"/>
  <c r="J62" i="12"/>
  <c r="J16" i="12"/>
  <c r="I21" i="12"/>
  <c r="J37" i="12"/>
  <c r="J60" i="12"/>
  <c r="J52" i="12"/>
  <c r="I5" i="12"/>
  <c r="I58" i="12"/>
  <c r="I32" i="12"/>
  <c r="J45" i="12"/>
  <c r="I52" i="12"/>
  <c r="J31" i="12"/>
  <c r="J21" i="12"/>
  <c r="J48" i="12"/>
  <c r="I72" i="12"/>
  <c r="I36" i="11"/>
  <c r="J26" i="11"/>
  <c r="J77" i="11"/>
  <c r="J65" i="11"/>
  <c r="I43" i="11"/>
  <c r="J63" i="11"/>
  <c r="J52" i="11"/>
  <c r="J50" i="11"/>
  <c r="I73" i="11"/>
  <c r="I27" i="11"/>
  <c r="J37" i="11"/>
  <c r="J15" i="11"/>
  <c r="J53" i="11"/>
  <c r="J36" i="11"/>
  <c r="J33" i="11"/>
  <c r="I52" i="11"/>
  <c r="J43" i="10"/>
  <c r="J44" i="10"/>
  <c r="H9" i="10"/>
  <c r="I9" i="10"/>
  <c r="J87" i="10"/>
  <c r="I43" i="10"/>
  <c r="J64" i="10"/>
  <c r="J77" i="10"/>
  <c r="J62" i="10"/>
  <c r="H15" i="10"/>
  <c r="J58" i="10"/>
  <c r="J71" i="10"/>
  <c r="J15" i="10"/>
  <c r="I13" i="9"/>
  <c r="H78" i="9"/>
  <c r="J63" i="9"/>
  <c r="J5" i="9"/>
  <c r="I5" i="9"/>
  <c r="H5" i="9"/>
  <c r="H44" i="9"/>
  <c r="I74" i="8"/>
  <c r="J69" i="8"/>
  <c r="I11" i="8"/>
  <c r="H64" i="8"/>
  <c r="J64" i="8"/>
  <c r="J42" i="7"/>
  <c r="I84" i="7"/>
  <c r="I85" i="7"/>
  <c r="I28" i="7"/>
  <c r="J85" i="7"/>
  <c r="I43" i="7"/>
  <c r="J41" i="7"/>
  <c r="J50" i="7"/>
  <c r="J13" i="7"/>
  <c r="J34" i="6"/>
  <c r="I51" i="6"/>
  <c r="J30" i="6"/>
  <c r="J65" i="6"/>
  <c r="I13" i="6"/>
  <c r="J26" i="6"/>
  <c r="H78" i="6"/>
  <c r="J59" i="6"/>
  <c r="J61" i="6"/>
  <c r="H64" i="6"/>
  <c r="J57" i="6"/>
  <c r="H62" i="6"/>
  <c r="J55" i="6"/>
  <c r="I55" i="6"/>
  <c r="H34" i="6"/>
  <c r="I10" i="6"/>
  <c r="J78" i="6"/>
  <c r="H30" i="6"/>
  <c r="I81" i="6"/>
  <c r="J23" i="6"/>
  <c r="J87" i="6"/>
  <c r="J62" i="6"/>
  <c r="J60" i="6"/>
  <c r="J83" i="6"/>
  <c r="J13" i="6"/>
  <c r="I65" i="6"/>
  <c r="J81" i="6"/>
  <c r="I29" i="6"/>
  <c r="I27" i="5"/>
  <c r="I74" i="5"/>
  <c r="H15" i="5"/>
  <c r="J74" i="5"/>
  <c r="J15" i="5"/>
  <c r="J68" i="5"/>
  <c r="J43" i="5"/>
  <c r="J30" i="5"/>
  <c r="J13" i="5"/>
  <c r="I72" i="5"/>
  <c r="J23" i="5"/>
  <c r="J44" i="5"/>
  <c r="J9" i="5"/>
  <c r="H9" i="5"/>
  <c r="I83" i="5"/>
  <c r="I46" i="5"/>
  <c r="J83" i="5"/>
  <c r="I30" i="5"/>
  <c r="I19" i="4"/>
  <c r="J43" i="4"/>
  <c r="J82" i="4"/>
  <c r="J34" i="4"/>
  <c r="J9" i="4"/>
  <c r="I43" i="4"/>
  <c r="I53" i="4"/>
  <c r="H9" i="4"/>
  <c r="I14" i="4"/>
  <c r="H14" i="4"/>
  <c r="J84" i="4"/>
  <c r="I84" i="4"/>
  <c r="J61" i="3"/>
  <c r="I61" i="3"/>
  <c r="I45" i="3"/>
  <c r="J34" i="3"/>
  <c r="J11" i="3"/>
  <c r="J86" i="10"/>
  <c r="J18" i="10"/>
  <c r="J76" i="10"/>
  <c r="J55" i="10"/>
  <c r="J13" i="10"/>
  <c r="I44" i="10"/>
  <c r="J10" i="10"/>
  <c r="I76" i="10"/>
  <c r="I74" i="10"/>
  <c r="I49" i="10"/>
  <c r="I58" i="10"/>
  <c r="J33" i="10"/>
  <c r="J69" i="10"/>
  <c r="I77" i="10"/>
  <c r="I40" i="10"/>
  <c r="J27" i="19"/>
  <c r="I35" i="19"/>
  <c r="J61" i="19"/>
  <c r="J59" i="19"/>
  <c r="H36" i="19"/>
  <c r="J49" i="19"/>
  <c r="J41" i="19"/>
  <c r="I79" i="19"/>
  <c r="I69" i="19"/>
  <c r="J38" i="19"/>
  <c r="I75" i="19"/>
  <c r="J73" i="19"/>
  <c r="J23" i="19"/>
  <c r="I29" i="19"/>
  <c r="I23" i="19"/>
  <c r="J7" i="19"/>
  <c r="H48" i="19"/>
  <c r="I73" i="19"/>
  <c r="H70" i="19"/>
  <c r="J13" i="19"/>
  <c r="I17" i="19"/>
  <c r="J6" i="19"/>
  <c r="J57" i="19"/>
  <c r="I70" i="19"/>
  <c r="H68" i="19"/>
  <c r="H26" i="19"/>
  <c r="H15" i="19"/>
  <c r="I85" i="19"/>
  <c r="I59" i="19"/>
  <c r="I76" i="19"/>
  <c r="J5" i="19"/>
  <c r="J15" i="19"/>
  <c r="I64" i="19"/>
  <c r="H64" i="19"/>
  <c r="J68" i="19"/>
  <c r="J85" i="19"/>
  <c r="I48" i="19"/>
  <c r="J83" i="19"/>
  <c r="I33" i="19"/>
  <c r="I26" i="19"/>
  <c r="I83" i="19"/>
  <c r="H80" i="19"/>
  <c r="H17" i="19"/>
  <c r="I49" i="19"/>
  <c r="I80" i="19"/>
  <c r="I19" i="19"/>
  <c r="J60" i="18"/>
  <c r="I35" i="18"/>
  <c r="I19" i="18"/>
  <c r="J44" i="18"/>
  <c r="I12" i="18"/>
  <c r="I23" i="18"/>
  <c r="I70" i="18"/>
  <c r="J59" i="18"/>
  <c r="I26" i="18"/>
  <c r="J34" i="18"/>
  <c r="I59" i="18"/>
  <c r="I66" i="18"/>
  <c r="J76" i="18"/>
  <c r="J35" i="18"/>
  <c r="I44" i="18"/>
  <c r="J20" i="18"/>
  <c r="H7" i="18"/>
  <c r="I24" i="18"/>
  <c r="J19" i="18"/>
  <c r="I34" i="18"/>
  <c r="I78" i="18"/>
  <c r="J27" i="18"/>
  <c r="J67" i="18"/>
  <c r="J23" i="18"/>
  <c r="J14" i="18"/>
  <c r="J71" i="18"/>
  <c r="J66" i="18"/>
  <c r="J64" i="18"/>
  <c r="J21" i="18"/>
  <c r="H14" i="18"/>
  <c r="I87" i="18"/>
  <c r="I63" i="18"/>
  <c r="I81" i="18"/>
  <c r="J18" i="18"/>
  <c r="J63" i="18"/>
  <c r="I65" i="18"/>
  <c r="J16" i="18"/>
  <c r="J61" i="18"/>
  <c r="J13" i="18"/>
  <c r="I27" i="18"/>
  <c r="I71" i="18"/>
  <c r="I53" i="18"/>
  <c r="I33" i="18"/>
  <c r="I79" i="18"/>
  <c r="J11" i="18"/>
  <c r="I80" i="18"/>
  <c r="I54" i="18"/>
  <c r="J54" i="18"/>
  <c r="J57" i="18"/>
  <c r="I64" i="18"/>
  <c r="I37" i="18"/>
  <c r="I38" i="18"/>
  <c r="H16" i="18"/>
  <c r="J53" i="18"/>
  <c r="I48" i="18"/>
  <c r="I56" i="18"/>
  <c r="J82" i="18"/>
  <c r="J37" i="18"/>
  <c r="J78" i="18"/>
  <c r="J79" i="18"/>
  <c r="I36" i="18"/>
  <c r="J80" i="18"/>
  <c r="J33" i="18"/>
  <c r="I60" i="18"/>
  <c r="J86" i="17"/>
  <c r="J81" i="17"/>
  <c r="I21" i="17"/>
  <c r="J75" i="17"/>
  <c r="J76" i="17"/>
  <c r="I78" i="17"/>
  <c r="J73" i="17"/>
  <c r="J74" i="17"/>
  <c r="J67" i="17"/>
  <c r="I17" i="17"/>
  <c r="J59" i="17"/>
  <c r="J64" i="17"/>
  <c r="J20" i="17"/>
  <c r="J27" i="17"/>
  <c r="I59" i="17"/>
  <c r="I75" i="17"/>
  <c r="I27" i="17"/>
  <c r="J28" i="17"/>
  <c r="J21" i="17"/>
  <c r="I28" i="17"/>
  <c r="J82" i="17"/>
  <c r="J78" i="17"/>
  <c r="I70" i="17"/>
  <c r="J70" i="17"/>
  <c r="I76" i="17"/>
  <c r="J63" i="17"/>
  <c r="I54" i="17"/>
  <c r="J12" i="17"/>
  <c r="I63" i="17"/>
  <c r="I60" i="17"/>
  <c r="I85" i="17"/>
  <c r="I45" i="17"/>
  <c r="J50" i="17"/>
  <c r="J47" i="17"/>
  <c r="I82" i="17"/>
  <c r="H12" i="17"/>
  <c r="J45" i="17"/>
  <c r="I51" i="17"/>
  <c r="I38" i="17"/>
  <c r="I50" i="17"/>
  <c r="I57" i="17"/>
  <c r="J72" i="17"/>
  <c r="J66" i="17"/>
  <c r="I35" i="17"/>
  <c r="I66" i="17"/>
  <c r="I39" i="17"/>
  <c r="I73" i="17"/>
  <c r="I72" i="17"/>
  <c r="J51" i="17"/>
  <c r="J62" i="17"/>
  <c r="J60" i="17"/>
  <c r="J41" i="17"/>
  <c r="I29" i="17"/>
  <c r="I23" i="17"/>
  <c r="J43" i="17"/>
  <c r="H11" i="17"/>
  <c r="I56" i="17"/>
  <c r="J88" i="17"/>
  <c r="J56" i="17"/>
  <c r="J37" i="17"/>
  <c r="H10" i="17"/>
  <c r="I88" i="17"/>
  <c r="J71" i="17"/>
  <c r="J44" i="17"/>
  <c r="I31" i="17"/>
  <c r="J42" i="17"/>
  <c r="H15" i="17"/>
  <c r="J48" i="17"/>
  <c r="J29" i="17"/>
  <c r="J40" i="17"/>
  <c r="J38" i="17"/>
  <c r="J57" i="17"/>
  <c r="I77" i="17"/>
  <c r="I64" i="17"/>
  <c r="I42" i="17"/>
  <c r="J78" i="16"/>
  <c r="J16" i="16"/>
  <c r="J14" i="16"/>
  <c r="J87" i="16"/>
  <c r="H31" i="16"/>
  <c r="J7" i="16"/>
  <c r="J62" i="16"/>
  <c r="I64" i="16"/>
  <c r="I14" i="16"/>
  <c r="I63" i="16"/>
  <c r="J8" i="16"/>
  <c r="J46" i="16"/>
  <c r="I78" i="16"/>
  <c r="I46" i="16"/>
  <c r="J42" i="16"/>
  <c r="J59" i="16"/>
  <c r="I50" i="16"/>
  <c r="I16" i="16"/>
  <c r="J63" i="16"/>
  <c r="H47" i="16"/>
  <c r="J47" i="16"/>
  <c r="J56" i="16"/>
  <c r="I53" i="16"/>
  <c r="J85" i="16"/>
  <c r="J39" i="16"/>
  <c r="I28" i="16"/>
  <c r="I62" i="16"/>
  <c r="I49" i="16"/>
  <c r="I61" i="16"/>
  <c r="J52" i="16"/>
  <c r="J11" i="16"/>
  <c r="J35" i="16"/>
  <c r="J54" i="16"/>
  <c r="I54" i="16"/>
  <c r="J43" i="16"/>
  <c r="I34" i="16"/>
  <c r="H81" i="16"/>
  <c r="J29" i="16"/>
  <c r="I11" i="16"/>
  <c r="J81" i="16"/>
  <c r="H55" i="16"/>
  <c r="J27" i="16"/>
  <c r="I72" i="16"/>
  <c r="H59" i="16"/>
  <c r="J80" i="16"/>
  <c r="J12" i="16"/>
  <c r="H51" i="16"/>
  <c r="J68" i="16"/>
  <c r="J34" i="16"/>
  <c r="H29" i="16"/>
  <c r="J53" i="16"/>
  <c r="I7" i="16"/>
  <c r="I12" i="16"/>
  <c r="J36" i="16"/>
  <c r="J66" i="16"/>
  <c r="J28" i="16"/>
  <c r="I87" i="16"/>
  <c r="H27" i="16"/>
  <c r="J51" i="16"/>
  <c r="I56" i="16"/>
  <c r="J55" i="16"/>
  <c r="J26" i="16"/>
  <c r="J49" i="16"/>
  <c r="I66" i="16"/>
  <c r="I57" i="15"/>
  <c r="I35" i="15"/>
  <c r="J65" i="15"/>
  <c r="J61" i="15"/>
  <c r="I10" i="15"/>
  <c r="J57" i="15"/>
  <c r="J35" i="15"/>
  <c r="I61" i="15"/>
  <c r="J32" i="15"/>
  <c r="J23" i="15"/>
  <c r="I11" i="15"/>
  <c r="I29" i="15"/>
  <c r="J80" i="15"/>
  <c r="J78" i="15"/>
  <c r="H11" i="15"/>
  <c r="I77" i="15"/>
  <c r="J77" i="15"/>
  <c r="I55" i="15"/>
  <c r="J74" i="15"/>
  <c r="J86" i="15"/>
  <c r="J58" i="15"/>
  <c r="I32" i="15"/>
  <c r="J63" i="15"/>
  <c r="I88" i="15"/>
  <c r="I24" i="15"/>
  <c r="J30" i="15"/>
  <c r="J39" i="15"/>
  <c r="I30" i="15"/>
  <c r="J20" i="15"/>
  <c r="I65" i="15"/>
  <c r="I86" i="15"/>
  <c r="J10" i="15"/>
  <c r="J41" i="15"/>
  <c r="J54" i="15"/>
  <c r="J85" i="15"/>
  <c r="J14" i="15"/>
  <c r="I34" i="15"/>
  <c r="I44" i="15"/>
  <c r="I48" i="15"/>
  <c r="I60" i="15"/>
  <c r="J52" i="15"/>
  <c r="H14" i="15"/>
  <c r="I63" i="15"/>
  <c r="J60" i="15"/>
  <c r="I47" i="15"/>
  <c r="J48" i="15"/>
  <c r="J31" i="15"/>
  <c r="I31" i="15"/>
  <c r="I68" i="15"/>
  <c r="I56" i="15"/>
  <c r="I53" i="15"/>
  <c r="I5" i="15"/>
  <c r="J84" i="15"/>
  <c r="J46" i="15"/>
  <c r="J82" i="15"/>
  <c r="J44" i="15"/>
  <c r="J69" i="15"/>
  <c r="J25" i="15"/>
  <c r="I52" i="15"/>
  <c r="J59" i="15"/>
  <c r="I25" i="15"/>
  <c r="J70" i="15"/>
  <c r="H15" i="15"/>
  <c r="I33" i="15"/>
  <c r="I41" i="15"/>
  <c r="I15" i="15"/>
  <c r="J68" i="15"/>
  <c r="J28" i="15"/>
  <c r="J55" i="15"/>
  <c r="I78" i="15"/>
  <c r="I59" i="15"/>
  <c r="J62" i="15"/>
  <c r="I76" i="15"/>
  <c r="J54" i="14"/>
  <c r="I47" i="14"/>
  <c r="J38" i="14"/>
  <c r="J9" i="14"/>
  <c r="J22" i="14"/>
  <c r="J25" i="14"/>
  <c r="H9" i="14"/>
  <c r="J47" i="14"/>
  <c r="J60" i="14"/>
  <c r="J41" i="14"/>
  <c r="I41" i="14"/>
  <c r="H16" i="14"/>
  <c r="J33" i="14"/>
  <c r="J34" i="14"/>
  <c r="J32" i="14"/>
  <c r="J31" i="14"/>
  <c r="I48" i="14"/>
  <c r="I37" i="14"/>
  <c r="I13" i="14"/>
  <c r="J37" i="14"/>
  <c r="J19" i="14"/>
  <c r="I33" i="14"/>
  <c r="I43" i="14"/>
  <c r="J13" i="14"/>
  <c r="J52" i="14"/>
  <c r="J45" i="14"/>
  <c r="I19" i="14"/>
  <c r="I31" i="14"/>
  <c r="I58" i="14"/>
  <c r="I15" i="14"/>
  <c r="J58" i="14"/>
  <c r="J43" i="14"/>
  <c r="J6" i="13"/>
  <c r="J69" i="13"/>
  <c r="J53" i="13"/>
  <c r="I60" i="13"/>
  <c r="J7" i="13"/>
  <c r="H73" i="13"/>
  <c r="J88" i="13"/>
  <c r="H13" i="13"/>
  <c r="I13" i="13"/>
  <c r="I67" i="13"/>
  <c r="I68" i="13"/>
  <c r="J20" i="13"/>
  <c r="J67" i="13"/>
  <c r="I19" i="13"/>
  <c r="J64" i="13"/>
  <c r="I20" i="13"/>
  <c r="J86" i="13"/>
  <c r="J57" i="13"/>
  <c r="I51" i="13"/>
  <c r="I83" i="13"/>
  <c r="I88" i="13"/>
  <c r="J58" i="13"/>
  <c r="J51" i="13"/>
  <c r="I8" i="13"/>
  <c r="J29" i="13"/>
  <c r="I86" i="13"/>
  <c r="I49" i="13"/>
  <c r="I29" i="13"/>
  <c r="J27" i="13"/>
  <c r="I58" i="13"/>
  <c r="H8" i="13"/>
  <c r="H81" i="13"/>
  <c r="I26" i="13"/>
  <c r="J36" i="13"/>
  <c r="I47" i="13"/>
  <c r="J71" i="13"/>
  <c r="J74" i="13"/>
  <c r="J24" i="13"/>
  <c r="J55" i="13"/>
  <c r="I74" i="13"/>
  <c r="J72" i="13"/>
  <c r="J22" i="13"/>
  <c r="H55" i="13"/>
  <c r="I87" i="13"/>
  <c r="J23" i="13"/>
  <c r="H71" i="13"/>
  <c r="I45" i="13"/>
  <c r="I39" i="13"/>
  <c r="I54" i="13"/>
  <c r="I12" i="13"/>
  <c r="J47" i="13"/>
  <c r="I33" i="13"/>
  <c r="I22" i="13"/>
  <c r="H69" i="13"/>
  <c r="J87" i="13"/>
  <c r="J45" i="13"/>
  <c r="J30" i="13"/>
  <c r="I37" i="13"/>
  <c r="J43" i="13"/>
  <c r="H43" i="13"/>
  <c r="H23" i="13"/>
  <c r="J59" i="13"/>
  <c r="J39" i="13"/>
  <c r="J37" i="13"/>
  <c r="J42" i="13"/>
  <c r="I34" i="13"/>
  <c r="I50" i="13"/>
  <c r="J43" i="12"/>
  <c r="J41" i="12"/>
  <c r="I10" i="12"/>
  <c r="J25" i="12"/>
  <c r="I9" i="12"/>
  <c r="I41" i="12"/>
  <c r="I25" i="12"/>
  <c r="I87" i="12"/>
  <c r="J87" i="12"/>
  <c r="J29" i="12"/>
  <c r="J57" i="12"/>
  <c r="I69" i="12"/>
  <c r="I42" i="12"/>
  <c r="I60" i="12"/>
  <c r="I44" i="12"/>
  <c r="I57" i="12"/>
  <c r="I39" i="12"/>
  <c r="I33" i="12"/>
  <c r="I49" i="12"/>
  <c r="J20" i="12"/>
  <c r="I78" i="12"/>
  <c r="I75" i="12"/>
  <c r="J49" i="12"/>
  <c r="J76" i="12"/>
  <c r="I23" i="12"/>
  <c r="I17" i="12"/>
  <c r="I62" i="12"/>
  <c r="J78" i="12"/>
  <c r="H17" i="12"/>
  <c r="J74" i="12"/>
  <c r="I30" i="12"/>
  <c r="I82" i="12"/>
  <c r="J33" i="12"/>
  <c r="I74" i="12"/>
  <c r="I66" i="12"/>
  <c r="I46" i="12"/>
  <c r="J54" i="12"/>
  <c r="I50" i="12"/>
  <c r="J50" i="12"/>
  <c r="J61" i="12"/>
  <c r="J15" i="12"/>
  <c r="I77" i="12"/>
  <c r="J75" i="12"/>
  <c r="J73" i="12"/>
  <c r="J65" i="12"/>
  <c r="I54" i="12"/>
  <c r="J59" i="12"/>
  <c r="I88" i="12"/>
  <c r="I26" i="12"/>
  <c r="I84" i="12"/>
  <c r="I37" i="12"/>
  <c r="I80" i="11"/>
  <c r="J80" i="11"/>
  <c r="J25" i="11"/>
  <c r="J9" i="11"/>
  <c r="J76" i="11"/>
  <c r="I26" i="11"/>
  <c r="J5" i="11"/>
  <c r="J73" i="11"/>
  <c r="I5" i="11"/>
  <c r="J66" i="11"/>
  <c r="J69" i="11"/>
  <c r="J13" i="11"/>
  <c r="J72" i="11"/>
  <c r="J46" i="11"/>
  <c r="H16" i="11"/>
  <c r="I41" i="11"/>
  <c r="I77" i="11"/>
  <c r="J34" i="11"/>
  <c r="J30" i="11"/>
  <c r="I76" i="11"/>
  <c r="J87" i="11"/>
  <c r="I67" i="11"/>
  <c r="J85" i="11"/>
  <c r="I70" i="11"/>
  <c r="J11" i="11"/>
  <c r="J45" i="11"/>
  <c r="I35" i="11"/>
  <c r="J39" i="11"/>
  <c r="I19" i="11"/>
  <c r="I42" i="11"/>
  <c r="J54" i="11"/>
  <c r="J79" i="11"/>
  <c r="I54" i="11"/>
  <c r="I84" i="11"/>
  <c r="J44" i="11"/>
  <c r="J35" i="11"/>
  <c r="I68" i="11"/>
  <c r="I72" i="11"/>
  <c r="I87" i="11"/>
  <c r="J42" i="11"/>
  <c r="I45" i="11"/>
  <c r="I38" i="11"/>
  <c r="J84" i="11"/>
  <c r="J82" i="11"/>
  <c r="J38" i="11"/>
  <c r="J29" i="11"/>
  <c r="I29" i="11"/>
  <c r="I85" i="11"/>
  <c r="I56" i="11"/>
  <c r="I30" i="11"/>
  <c r="I82" i="11"/>
  <c r="I39" i="11"/>
  <c r="J68" i="11"/>
  <c r="J57" i="11"/>
  <c r="I66" i="11"/>
  <c r="I23" i="11"/>
  <c r="I33" i="11"/>
  <c r="J24" i="11"/>
  <c r="I24" i="11"/>
  <c r="J19" i="11"/>
  <c r="J62" i="11"/>
  <c r="I50" i="11"/>
  <c r="I75" i="10"/>
  <c r="I16" i="10"/>
  <c r="J31" i="10"/>
  <c r="J27" i="10"/>
  <c r="J75" i="10"/>
  <c r="I53" i="10"/>
  <c r="J46" i="10"/>
  <c r="J61" i="10"/>
  <c r="I37" i="10"/>
  <c r="J37" i="10"/>
  <c r="I61" i="10"/>
  <c r="I47" i="10"/>
  <c r="J53" i="10"/>
  <c r="I34" i="10"/>
  <c r="J51" i="10"/>
  <c r="I51" i="10"/>
  <c r="I31" i="10"/>
  <c r="J11" i="10"/>
  <c r="I11" i="10"/>
  <c r="I60" i="10"/>
  <c r="I30" i="10"/>
  <c r="J82" i="10"/>
  <c r="J17" i="10"/>
  <c r="I54" i="10"/>
  <c r="J42" i="10"/>
  <c r="J38" i="10"/>
  <c r="J81" i="10"/>
  <c r="I55" i="10"/>
  <c r="I87" i="10"/>
  <c r="I63" i="10"/>
  <c r="J45" i="10"/>
  <c r="J36" i="10"/>
  <c r="J39" i="10"/>
  <c r="I48" i="10"/>
  <c r="J66" i="10"/>
  <c r="I45" i="10"/>
  <c r="I36" i="10"/>
  <c r="I33" i="10"/>
  <c r="I22" i="10"/>
  <c r="I12" i="10"/>
  <c r="I39" i="10"/>
  <c r="J28" i="10"/>
  <c r="J12" i="10"/>
  <c r="J32" i="10"/>
  <c r="J30" i="10"/>
  <c r="J60" i="10"/>
  <c r="J67" i="10"/>
  <c r="J63" i="10"/>
  <c r="I28" i="10"/>
  <c r="I81" i="10"/>
  <c r="J54" i="10"/>
  <c r="J22" i="10"/>
  <c r="I50" i="10"/>
  <c r="I26" i="10"/>
  <c r="I62" i="10"/>
  <c r="I32" i="10"/>
  <c r="I71" i="10"/>
  <c r="H7" i="9"/>
  <c r="J35" i="9"/>
  <c r="J29" i="9"/>
  <c r="I83" i="9"/>
  <c r="I35" i="9"/>
  <c r="J81" i="9"/>
  <c r="J31" i="9"/>
  <c r="H12" i="9"/>
  <c r="I10" i="9"/>
  <c r="I79" i="9"/>
  <c r="I85" i="9"/>
  <c r="I59" i="9"/>
  <c r="I12" i="9"/>
  <c r="I56" i="9"/>
  <c r="I31" i="9"/>
  <c r="J85" i="9"/>
  <c r="J23" i="9"/>
  <c r="J79" i="9"/>
  <c r="J73" i="9"/>
  <c r="I53" i="9"/>
  <c r="H10" i="9"/>
  <c r="I57" i="9"/>
  <c r="J69" i="9"/>
  <c r="J56" i="9"/>
  <c r="J67" i="9"/>
  <c r="I41" i="9"/>
  <c r="I23" i="9"/>
  <c r="J34" i="9"/>
  <c r="I58" i="9"/>
  <c r="J40" i="9"/>
  <c r="J45" i="9"/>
  <c r="I40" i="9"/>
  <c r="I44" i="9"/>
  <c r="I22" i="9"/>
  <c r="J62" i="9"/>
  <c r="J22" i="9"/>
  <c r="I76" i="9"/>
  <c r="J16" i="9"/>
  <c r="J61" i="9"/>
  <c r="I80" i="9"/>
  <c r="J11" i="9"/>
  <c r="J59" i="9"/>
  <c r="J7" i="9"/>
  <c r="I17" i="9"/>
  <c r="I82" i="9"/>
  <c r="J9" i="9"/>
  <c r="I78" i="9"/>
  <c r="I66" i="9"/>
  <c r="J54" i="9"/>
  <c r="H16" i="9"/>
  <c r="I50" i="9"/>
  <c r="J52" i="9"/>
  <c r="H9" i="9"/>
  <c r="I73" i="9"/>
  <c r="I62" i="9"/>
  <c r="I28" i="9"/>
  <c r="J50" i="9"/>
  <c r="J87" i="9"/>
  <c r="I19" i="9"/>
  <c r="I72" i="9"/>
  <c r="I46" i="9"/>
  <c r="I81" i="9"/>
  <c r="J82" i="9"/>
  <c r="J46" i="9"/>
  <c r="J41" i="9"/>
  <c r="J20" i="8"/>
  <c r="I69" i="8"/>
  <c r="I45" i="8"/>
  <c r="J16" i="8"/>
  <c r="I29" i="8"/>
  <c r="J23" i="8"/>
  <c r="J11" i="8"/>
  <c r="I35" i="8"/>
  <c r="I88" i="8"/>
  <c r="I17" i="8"/>
  <c r="I72" i="8"/>
  <c r="J61" i="8"/>
  <c r="J45" i="8"/>
  <c r="J37" i="8"/>
  <c r="I37" i="8"/>
  <c r="I50" i="8"/>
  <c r="I60" i="8"/>
  <c r="J35" i="8"/>
  <c r="J60" i="8"/>
  <c r="I31" i="8"/>
  <c r="J54" i="8"/>
  <c r="J62" i="8"/>
  <c r="I70" i="8"/>
  <c r="J48" i="8"/>
  <c r="I78" i="8"/>
  <c r="I28" i="8"/>
  <c r="J36" i="8"/>
  <c r="I68" i="8"/>
  <c r="I19" i="8"/>
  <c r="I23" i="8"/>
  <c r="J70" i="8"/>
  <c r="I61" i="8"/>
  <c r="I52" i="8"/>
  <c r="J68" i="8"/>
  <c r="J81" i="8"/>
  <c r="J25" i="8"/>
  <c r="I53" i="8"/>
  <c r="J52" i="8"/>
  <c r="I25" i="8"/>
  <c r="H17" i="8"/>
  <c r="J56" i="8"/>
  <c r="I41" i="8"/>
  <c r="J65" i="8"/>
  <c r="J19" i="8"/>
  <c r="I80" i="8"/>
  <c r="I81" i="8"/>
  <c r="J46" i="8"/>
  <c r="J82" i="8"/>
  <c r="J44" i="8"/>
  <c r="I62" i="8"/>
  <c r="I32" i="8"/>
  <c r="I65" i="8"/>
  <c r="J21" i="8"/>
  <c r="J80" i="8"/>
  <c r="J42" i="8"/>
  <c r="J53" i="8"/>
  <c r="J40" i="8"/>
  <c r="J28" i="8"/>
  <c r="I56" i="8"/>
  <c r="J22" i="8"/>
  <c r="I40" i="8"/>
  <c r="I16" i="8"/>
  <c r="I59" i="8"/>
  <c r="J32" i="8"/>
  <c r="J39" i="8"/>
  <c r="I24" i="8"/>
  <c r="I44" i="8"/>
  <c r="I43" i="8"/>
  <c r="J33" i="7"/>
  <c r="H15" i="7"/>
  <c r="J15" i="7"/>
  <c r="J19" i="7"/>
  <c r="J20" i="7"/>
  <c r="I19" i="7"/>
  <c r="J77" i="7"/>
  <c r="J73" i="7"/>
  <c r="J17" i="7"/>
  <c r="I77" i="7"/>
  <c r="J24" i="7"/>
  <c r="H13" i="7"/>
  <c r="I17" i="7"/>
  <c r="J26" i="7"/>
  <c r="J31" i="7"/>
  <c r="J54" i="7"/>
  <c r="J25" i="7"/>
  <c r="J87" i="7"/>
  <c r="J52" i="7"/>
  <c r="I42" i="7"/>
  <c r="I22" i="7"/>
  <c r="J40" i="7"/>
  <c r="J38" i="7"/>
  <c r="J63" i="7"/>
  <c r="J36" i="7"/>
  <c r="J47" i="7"/>
  <c r="H10" i="7"/>
  <c r="I25" i="7"/>
  <c r="I34" i="7"/>
  <c r="I81" i="7"/>
  <c r="I87" i="7"/>
  <c r="I24" i="7"/>
  <c r="I37" i="7"/>
  <c r="I63" i="7"/>
  <c r="J48" i="7"/>
  <c r="H11" i="7"/>
  <c r="I67" i="7"/>
  <c r="J86" i="7"/>
  <c r="J82" i="7"/>
  <c r="J39" i="7"/>
  <c r="I51" i="7"/>
  <c r="I80" i="7"/>
  <c r="I47" i="7"/>
  <c r="I57" i="7"/>
  <c r="I54" i="7"/>
  <c r="I86" i="7"/>
  <c r="J80" i="7"/>
  <c r="J37" i="7"/>
  <c r="I64" i="7"/>
  <c r="I72" i="7"/>
  <c r="J81" i="7"/>
  <c r="J35" i="7"/>
  <c r="I48" i="7"/>
  <c r="I31" i="7"/>
  <c r="I41" i="7"/>
  <c r="I38" i="7"/>
  <c r="I11" i="7"/>
  <c r="I79" i="7"/>
  <c r="I35" i="7"/>
  <c r="J76" i="7"/>
  <c r="I74" i="7"/>
  <c r="I66" i="7"/>
  <c r="J74" i="7"/>
  <c r="I58" i="7"/>
  <c r="J57" i="7"/>
  <c r="I30" i="7"/>
  <c r="J67" i="7"/>
  <c r="I39" i="7"/>
  <c r="J23" i="7"/>
  <c r="J58" i="7"/>
  <c r="J53" i="7"/>
  <c r="I36" i="7"/>
  <c r="I45" i="7"/>
  <c r="I33" i="7"/>
  <c r="J64" i="7"/>
  <c r="J56" i="7"/>
  <c r="J51" i="7"/>
  <c r="H54" i="6"/>
  <c r="H46" i="6"/>
  <c r="J42" i="6"/>
  <c r="J40" i="6"/>
  <c r="J77" i="6"/>
  <c r="H32" i="6"/>
  <c r="J24" i="6"/>
  <c r="H86" i="6"/>
  <c r="H82" i="6"/>
  <c r="J86" i="6"/>
  <c r="J82" i="6"/>
  <c r="I59" i="6"/>
  <c r="I79" i="6"/>
  <c r="J46" i="6"/>
  <c r="J79" i="6"/>
  <c r="J44" i="6"/>
  <c r="I7" i="6"/>
  <c r="I69" i="6"/>
  <c r="J38" i="6"/>
  <c r="H40" i="6"/>
  <c r="H44" i="6"/>
  <c r="H42" i="6"/>
  <c r="J32" i="6"/>
  <c r="H38" i="6"/>
  <c r="J63" i="6"/>
  <c r="J10" i="6"/>
  <c r="J56" i="6"/>
  <c r="I35" i="6"/>
  <c r="J48" i="6"/>
  <c r="H72" i="6"/>
  <c r="I8" i="6"/>
  <c r="I31" i="6"/>
  <c r="H68" i="6"/>
  <c r="J8" i="6"/>
  <c r="I27" i="6"/>
  <c r="H24" i="6"/>
  <c r="H12" i="6"/>
  <c r="I77" i="6"/>
  <c r="I87" i="6"/>
  <c r="I6" i="6"/>
  <c r="H66" i="6"/>
  <c r="J85" i="6"/>
  <c r="J39" i="6"/>
  <c r="I12" i="6"/>
  <c r="J5" i="6"/>
  <c r="I83" i="6"/>
  <c r="J37" i="6"/>
  <c r="J6" i="6"/>
  <c r="J72" i="6"/>
  <c r="H56" i="6"/>
  <c r="J35" i="6"/>
  <c r="I75" i="6"/>
  <c r="J33" i="6"/>
  <c r="J66" i="6"/>
  <c r="H48" i="6"/>
  <c r="J64" i="6"/>
  <c r="J28" i="6"/>
  <c r="J75" i="6"/>
  <c r="I61" i="6"/>
  <c r="I67" i="6"/>
  <c r="J31" i="6"/>
  <c r="J27" i="6"/>
  <c r="I57" i="6"/>
  <c r="I63" i="6"/>
  <c r="J22" i="5"/>
  <c r="I26" i="5"/>
  <c r="I42" i="5"/>
  <c r="J42" i="5"/>
  <c r="J82" i="5"/>
  <c r="J33" i="5"/>
  <c r="J80" i="5"/>
  <c r="J71" i="5"/>
  <c r="I53" i="5"/>
  <c r="J60" i="5"/>
  <c r="I38" i="5"/>
  <c r="I45" i="5"/>
  <c r="I22" i="5"/>
  <c r="J53" i="5"/>
  <c r="H11" i="5"/>
  <c r="J17" i="5"/>
  <c r="J64" i="5"/>
  <c r="J87" i="5"/>
  <c r="I54" i="5"/>
  <c r="I76" i="5"/>
  <c r="I85" i="5"/>
  <c r="H17" i="5"/>
  <c r="J39" i="5"/>
  <c r="J25" i="5"/>
  <c r="I60" i="5"/>
  <c r="J48" i="5"/>
  <c r="J79" i="5"/>
  <c r="J21" i="5"/>
  <c r="J28" i="5"/>
  <c r="I41" i="5"/>
  <c r="I71" i="5"/>
  <c r="J36" i="5"/>
  <c r="J26" i="5"/>
  <c r="I13" i="5"/>
  <c r="I25" i="5"/>
  <c r="I33" i="5"/>
  <c r="I68" i="5"/>
  <c r="J24" i="5"/>
  <c r="J37" i="5"/>
  <c r="I35" i="5"/>
  <c r="I65" i="5"/>
  <c r="I55" i="5"/>
  <c r="J20" i="5"/>
  <c r="H10" i="5"/>
  <c r="I59" i="5"/>
  <c r="I56" i="5"/>
  <c r="I49" i="5"/>
  <c r="I21" i="5"/>
  <c r="J75" i="5"/>
  <c r="I20" i="5"/>
  <c r="I51" i="5"/>
  <c r="J35" i="5"/>
  <c r="J18" i="5"/>
  <c r="J66" i="5"/>
  <c r="I75" i="5"/>
  <c r="J56" i="5"/>
  <c r="J65" i="5"/>
  <c r="J10" i="5"/>
  <c r="I43" i="5"/>
  <c r="J88" i="5"/>
  <c r="J54" i="5"/>
  <c r="J16" i="5"/>
  <c r="J29" i="5"/>
  <c r="I88" i="5"/>
  <c r="I40" i="5"/>
  <c r="J73" i="5"/>
  <c r="J86" i="5"/>
  <c r="J52" i="5"/>
  <c r="J11" i="5"/>
  <c r="J84" i="5"/>
  <c r="J50" i="5"/>
  <c r="J59" i="5"/>
  <c r="I62" i="5"/>
  <c r="J76" i="5"/>
  <c r="J51" i="5"/>
  <c r="I73" i="5"/>
  <c r="I52" i="5"/>
  <c r="I29" i="5"/>
  <c r="I44" i="5"/>
  <c r="J40" i="5"/>
  <c r="J49" i="5"/>
  <c r="I57" i="5"/>
  <c r="J47" i="5"/>
  <c r="I86" i="5"/>
  <c r="I36" i="5"/>
  <c r="J70" i="5"/>
  <c r="J45" i="5"/>
  <c r="I70" i="5"/>
  <c r="I69" i="5"/>
  <c r="J30" i="4"/>
  <c r="I79" i="4"/>
  <c r="I36" i="4"/>
  <c r="J71" i="4"/>
  <c r="J28" i="4"/>
  <c r="J20" i="4"/>
  <c r="J19" i="4"/>
  <c r="I12" i="4"/>
  <c r="J79" i="4"/>
  <c r="J68" i="4"/>
  <c r="J42" i="4"/>
  <c r="J77" i="4"/>
  <c r="I27" i="4"/>
  <c r="J81" i="4"/>
  <c r="J22" i="4"/>
  <c r="J65" i="4"/>
  <c r="I83" i="4"/>
  <c r="I81" i="4"/>
  <c r="I37" i="4"/>
  <c r="J7" i="4"/>
  <c r="J83" i="4"/>
  <c r="I67" i="4"/>
  <c r="H7" i="4"/>
  <c r="I65" i="4"/>
  <c r="I41" i="4"/>
  <c r="J61" i="4"/>
  <c r="I51" i="4"/>
  <c r="I35" i="4"/>
  <c r="I58" i="4"/>
  <c r="J58" i="4"/>
  <c r="J37" i="4"/>
  <c r="J27" i="4"/>
  <c r="J12" i="4"/>
  <c r="I80" i="4"/>
  <c r="I68" i="4"/>
  <c r="I28" i="4"/>
  <c r="I61" i="4"/>
  <c r="I22" i="4"/>
  <c r="J41" i="4"/>
  <c r="J87" i="4"/>
  <c r="J25" i="4"/>
  <c r="J64" i="4"/>
  <c r="I66" i="4"/>
  <c r="J62" i="4"/>
  <c r="I47" i="4"/>
  <c r="I52" i="4"/>
  <c r="H5" i="4"/>
  <c r="H10" i="4"/>
  <c r="I56" i="4"/>
  <c r="I87" i="4"/>
  <c r="J67" i="4"/>
  <c r="J5" i="4"/>
  <c r="J10" i="4"/>
  <c r="I49" i="4"/>
  <c r="I74" i="4"/>
  <c r="I26" i="4"/>
  <c r="J56" i="4"/>
  <c r="I40" i="4"/>
  <c r="I70" i="4"/>
  <c r="J52" i="4"/>
  <c r="J55" i="4"/>
  <c r="I33" i="4"/>
  <c r="I72" i="4"/>
  <c r="I24" i="4"/>
  <c r="J50" i="4"/>
  <c r="J48" i="4"/>
  <c r="J51" i="4"/>
  <c r="J78" i="4"/>
  <c r="I48" i="4"/>
  <c r="J74" i="4"/>
  <c r="H17" i="4"/>
  <c r="I23" i="4"/>
  <c r="J47" i="4"/>
  <c r="J72" i="4"/>
  <c r="J32" i="4"/>
  <c r="J35" i="4"/>
  <c r="J17" i="4"/>
  <c r="I32" i="4"/>
  <c r="I25" i="4"/>
  <c r="I71" i="4"/>
  <c r="J70" i="4"/>
  <c r="J33" i="4"/>
  <c r="I77" i="4"/>
  <c r="I69" i="4"/>
  <c r="I42" i="4"/>
  <c r="I21" i="4"/>
  <c r="J86" i="3"/>
  <c r="J82" i="3"/>
  <c r="J38" i="3"/>
  <c r="I20" i="3"/>
  <c r="I29" i="3"/>
  <c r="J32" i="3"/>
  <c r="I32" i="3"/>
  <c r="J29" i="3"/>
  <c r="I35" i="3"/>
  <c r="J23" i="3"/>
  <c r="J84" i="3"/>
  <c r="I27" i="3"/>
  <c r="J35" i="3"/>
  <c r="J33" i="3"/>
  <c r="I36" i="3"/>
  <c r="J27" i="3"/>
  <c r="J7" i="3"/>
  <c r="J78" i="3"/>
  <c r="J75" i="3"/>
  <c r="I75" i="3"/>
  <c r="I7" i="3"/>
  <c r="I38" i="3"/>
  <c r="J76" i="3"/>
  <c r="J68" i="3"/>
  <c r="I14" i="3"/>
  <c r="H16" i="3"/>
  <c r="J52" i="3"/>
  <c r="J45" i="3"/>
  <c r="I16" i="3"/>
  <c r="J48" i="3"/>
  <c r="I48" i="3"/>
  <c r="I87" i="3"/>
  <c r="J20" i="3"/>
  <c r="I84" i="3"/>
  <c r="I74" i="3"/>
  <c r="I68" i="3"/>
  <c r="J22" i="3"/>
  <c r="I52" i="3"/>
  <c r="J66" i="3"/>
  <c r="J79" i="3"/>
  <c r="J64" i="3"/>
  <c r="J69" i="3"/>
  <c r="I39" i="3"/>
  <c r="I79" i="3"/>
  <c r="H11" i="3"/>
  <c r="J19" i="3"/>
  <c r="I19" i="3"/>
  <c r="J53" i="3"/>
  <c r="I23" i="3"/>
  <c r="I37" i="3"/>
  <c r="J39" i="3"/>
  <c r="I82" i="3"/>
  <c r="J37" i="3"/>
  <c r="J83" i="3"/>
  <c r="I63" i="3"/>
  <c r="I41" i="3"/>
  <c r="I83" i="3"/>
  <c r="I13" i="3"/>
  <c r="I66" i="3"/>
  <c r="J50" i="3"/>
  <c r="H13" i="3"/>
  <c r="J46" i="3"/>
  <c r="I21" i="3"/>
  <c r="I25" i="3"/>
  <c r="J42" i="3"/>
  <c r="H5" i="3"/>
  <c r="I50" i="3"/>
  <c r="J56" i="3"/>
  <c r="J40" i="3"/>
  <c r="J25" i="3"/>
  <c r="I5" i="3"/>
  <c r="I58" i="3"/>
  <c r="I15" i="3"/>
  <c r="I65" i="3"/>
  <c r="I56" i="3"/>
  <c r="J87" i="3"/>
  <c r="I42" i="3"/>
  <c r="J65" i="3"/>
  <c r="J21" i="3"/>
  <c r="I76" i="3"/>
  <c r="I67" i="3"/>
  <c r="J62" i="3"/>
  <c r="J49" i="3"/>
  <c r="I46" i="3"/>
  <c r="J63" i="3"/>
  <c r="J18" i="3"/>
  <c r="J60" i="3"/>
  <c r="H9" i="3"/>
  <c r="I85" i="3"/>
  <c r="I62" i="3"/>
  <c r="J58" i="3"/>
  <c r="J41" i="3"/>
  <c r="H34" i="19"/>
  <c r="H32" i="19"/>
  <c r="I31" i="19"/>
  <c r="I88" i="19"/>
  <c r="I36" i="19"/>
  <c r="I51" i="19"/>
  <c r="J43" i="19"/>
  <c r="I86" i="19"/>
  <c r="I32" i="19"/>
  <c r="J67" i="19"/>
  <c r="J35" i="19"/>
  <c r="I53" i="19"/>
  <c r="J65" i="19"/>
  <c r="I43" i="19"/>
  <c r="H88" i="19"/>
  <c r="H56" i="19"/>
  <c r="J31" i="19"/>
  <c r="J56" i="19"/>
  <c r="I87" i="19"/>
  <c r="I21" i="19"/>
  <c r="J11" i="19"/>
  <c r="I11" i="19"/>
  <c r="H11" i="19"/>
  <c r="H86" i="19"/>
  <c r="H54" i="19"/>
  <c r="I55" i="19"/>
  <c r="I67" i="19"/>
  <c r="I81" i="19"/>
  <c r="I22" i="19"/>
  <c r="H76" i="19"/>
  <c r="J51" i="19"/>
  <c r="I27" i="19"/>
  <c r="I13" i="19"/>
  <c r="H16" i="19"/>
  <c r="I16" i="19"/>
  <c r="J16" i="19"/>
  <c r="I8" i="19"/>
  <c r="I47" i="19"/>
  <c r="I54" i="19"/>
  <c r="J47" i="19"/>
  <c r="J8" i="19"/>
  <c r="J22" i="19"/>
  <c r="I6" i="19"/>
  <c r="I39" i="19"/>
  <c r="J87" i="19"/>
  <c r="J9" i="19"/>
  <c r="I9" i="19"/>
  <c r="H9" i="19"/>
  <c r="J34" i="19"/>
  <c r="H38" i="19"/>
  <c r="J77" i="19"/>
  <c r="J45" i="19"/>
  <c r="I77" i="19"/>
  <c r="I57" i="19"/>
  <c r="I65" i="19"/>
  <c r="J51" i="18"/>
  <c r="J49" i="18"/>
  <c r="I58" i="18"/>
  <c r="J28" i="18"/>
  <c r="H10" i="18"/>
  <c r="I84" i="18"/>
  <c r="J58" i="18"/>
  <c r="I86" i="18"/>
  <c r="J10" i="18"/>
  <c r="I28" i="18"/>
  <c r="I42" i="18"/>
  <c r="J75" i="18"/>
  <c r="I75" i="18"/>
  <c r="I82" i="18"/>
  <c r="I55" i="18"/>
  <c r="I68" i="18"/>
  <c r="J86" i="18"/>
  <c r="J22" i="18"/>
  <c r="J41" i="18"/>
  <c r="I67" i="18"/>
  <c r="J52" i="18"/>
  <c r="J39" i="18"/>
  <c r="I51" i="18"/>
  <c r="I41" i="18"/>
  <c r="I39" i="18"/>
  <c r="I69" i="18"/>
  <c r="I52" i="18"/>
  <c r="I49" i="18"/>
  <c r="J42" i="18"/>
  <c r="I22" i="18"/>
  <c r="I47" i="18"/>
  <c r="I6" i="18"/>
  <c r="H6" i="18"/>
  <c r="I18" i="18"/>
  <c r="I21" i="18"/>
  <c r="I30" i="18"/>
  <c r="I61" i="18"/>
  <c r="I5" i="18"/>
  <c r="I76" i="18"/>
  <c r="I31" i="18"/>
  <c r="I46" i="18"/>
  <c r="J38" i="18"/>
  <c r="H9" i="18"/>
  <c r="J25" i="18"/>
  <c r="J68" i="18"/>
  <c r="J87" i="18"/>
  <c r="J55" i="18"/>
  <c r="I45" i="18"/>
  <c r="I8" i="18"/>
  <c r="H8" i="18"/>
  <c r="I19" i="17"/>
  <c r="I84" i="17"/>
  <c r="I32" i="17"/>
  <c r="I58" i="17"/>
  <c r="J87" i="17"/>
  <c r="J55" i="17"/>
  <c r="J23" i="17"/>
  <c r="I65" i="17"/>
  <c r="J36" i="17"/>
  <c r="J83" i="17"/>
  <c r="J19" i="17"/>
  <c r="I43" i="17"/>
  <c r="I36" i="17"/>
  <c r="I87" i="17"/>
  <c r="I55" i="17"/>
  <c r="J34" i="17"/>
  <c r="J13" i="17"/>
  <c r="I24" i="17"/>
  <c r="I20" i="17"/>
  <c r="I26" i="17"/>
  <c r="J32" i="17"/>
  <c r="J79" i="17"/>
  <c r="I11" i="17"/>
  <c r="I15" i="17"/>
  <c r="I33" i="17"/>
  <c r="J24" i="17"/>
  <c r="I79" i="17"/>
  <c r="I62" i="17"/>
  <c r="I61" i="17"/>
  <c r="I71" i="17"/>
  <c r="I41" i="17"/>
  <c r="J26" i="17"/>
  <c r="I53" i="17"/>
  <c r="J54" i="17"/>
  <c r="J22" i="17"/>
  <c r="J69" i="17"/>
  <c r="I46" i="17"/>
  <c r="I44" i="17"/>
  <c r="I80" i="17"/>
  <c r="I37" i="17"/>
  <c r="J33" i="17"/>
  <c r="J14" i="17"/>
  <c r="I6" i="17"/>
  <c r="H6" i="17"/>
  <c r="J65" i="17"/>
  <c r="I34" i="17"/>
  <c r="H14" i="17"/>
  <c r="J46" i="17"/>
  <c r="J61" i="17"/>
  <c r="I18" i="17"/>
  <c r="I48" i="17"/>
  <c r="I74" i="17"/>
  <c r="I81" i="17"/>
  <c r="I22" i="17"/>
  <c r="H8" i="17"/>
  <c r="I8" i="17"/>
  <c r="I76" i="16"/>
  <c r="I24" i="16"/>
  <c r="J24" i="16"/>
  <c r="H21" i="16"/>
  <c r="J41" i="16"/>
  <c r="I15" i="16"/>
  <c r="H15" i="16"/>
  <c r="J15" i="16"/>
  <c r="J10" i="16"/>
  <c r="I10" i="16"/>
  <c r="H10" i="16"/>
  <c r="I88" i="16"/>
  <c r="I82" i="16"/>
  <c r="J69" i="16"/>
  <c r="J74" i="16"/>
  <c r="J82" i="16"/>
  <c r="I74" i="16"/>
  <c r="H13" i="16"/>
  <c r="I30" i="16"/>
  <c r="J86" i="16"/>
  <c r="I65" i="16"/>
  <c r="J65" i="16"/>
  <c r="J33" i="16"/>
  <c r="H8" i="16"/>
  <c r="I13" i="16"/>
  <c r="I40" i="16"/>
  <c r="I42" i="16"/>
  <c r="I41" i="16"/>
  <c r="J21" i="16"/>
  <c r="I68" i="16"/>
  <c r="I58" i="16"/>
  <c r="J17" i="16"/>
  <c r="I17" i="16"/>
  <c r="H17" i="16"/>
  <c r="J83" i="16"/>
  <c r="I86" i="16"/>
  <c r="I52" i="16"/>
  <c r="I32" i="16"/>
  <c r="J57" i="16"/>
  <c r="J23" i="16"/>
  <c r="J32" i="16"/>
  <c r="H77" i="16"/>
  <c r="I33" i="16"/>
  <c r="I36" i="16"/>
  <c r="I26" i="16"/>
  <c r="J30" i="16"/>
  <c r="H83" i="16"/>
  <c r="I20" i="16"/>
  <c r="H5" i="16"/>
  <c r="J5" i="16"/>
  <c r="I5" i="16"/>
  <c r="I45" i="16"/>
  <c r="J60" i="16"/>
  <c r="J77" i="16"/>
  <c r="J45" i="16"/>
  <c r="J66" i="15"/>
  <c r="J45" i="15"/>
  <c r="J64" i="15"/>
  <c r="J75" i="15"/>
  <c r="I38" i="15"/>
  <c r="J73" i="15"/>
  <c r="I67" i="15"/>
  <c r="I39" i="15"/>
  <c r="I22" i="15"/>
  <c r="I80" i="15"/>
  <c r="I26" i="15"/>
  <c r="I51" i="15"/>
  <c r="I73" i="15"/>
  <c r="J26" i="15"/>
  <c r="J37" i="15"/>
  <c r="I23" i="15"/>
  <c r="I64" i="15"/>
  <c r="J24" i="15"/>
  <c r="J67" i="15"/>
  <c r="I36" i="15"/>
  <c r="I46" i="15"/>
  <c r="I66" i="15"/>
  <c r="I75" i="15"/>
  <c r="J22" i="15"/>
  <c r="I18" i="15"/>
  <c r="I49" i="15"/>
  <c r="I20" i="15"/>
  <c r="I21" i="15"/>
  <c r="J18" i="15"/>
  <c r="J29" i="15"/>
  <c r="I62" i="15"/>
  <c r="I85" i="15"/>
  <c r="I40" i="15"/>
  <c r="J8" i="15"/>
  <c r="I8" i="15"/>
  <c r="H8" i="15"/>
  <c r="J21" i="15"/>
  <c r="I79" i="15"/>
  <c r="I87" i="15"/>
  <c r="I70" i="15"/>
  <c r="J72" i="15"/>
  <c r="J40" i="15"/>
  <c r="J51" i="15"/>
  <c r="I45" i="15"/>
  <c r="I28" i="15"/>
  <c r="J38" i="15"/>
  <c r="J49" i="15"/>
  <c r="I82" i="15"/>
  <c r="I71" i="15"/>
  <c r="I69" i="15"/>
  <c r="I54" i="15"/>
  <c r="I58" i="15"/>
  <c r="H6" i="15"/>
  <c r="J6" i="15"/>
  <c r="I6" i="15"/>
  <c r="J79" i="15"/>
  <c r="I84" i="15"/>
  <c r="I37" i="15"/>
  <c r="I42" i="15"/>
  <c r="J46" i="14"/>
  <c r="J27" i="14"/>
  <c r="I36" i="14"/>
  <c r="J7" i="14"/>
  <c r="I44" i="14"/>
  <c r="J44" i="14"/>
  <c r="J57" i="14"/>
  <c r="I49" i="14"/>
  <c r="I22" i="14"/>
  <c r="I26" i="14"/>
  <c r="I10" i="14"/>
  <c r="I32" i="14"/>
  <c r="J35" i="14"/>
  <c r="I20" i="14"/>
  <c r="I50" i="14"/>
  <c r="J53" i="14"/>
  <c r="J12" i="14"/>
  <c r="I59" i="14"/>
  <c r="J51" i="14"/>
  <c r="H12" i="14"/>
  <c r="I27" i="14"/>
  <c r="I34" i="14"/>
  <c r="J36" i="14"/>
  <c r="J49" i="14"/>
  <c r="J5" i="14"/>
  <c r="I54" i="14"/>
  <c r="I29" i="14"/>
  <c r="I18" i="14"/>
  <c r="I16" i="14"/>
  <c r="I53" i="14"/>
  <c r="H10" i="14"/>
  <c r="I46" i="14"/>
  <c r="J26" i="14"/>
  <c r="H7" i="14"/>
  <c r="J24" i="14"/>
  <c r="I39" i="14"/>
  <c r="I60" i="14"/>
  <c r="I57" i="14"/>
  <c r="I45" i="14"/>
  <c r="I6" i="14"/>
  <c r="H6" i="14"/>
  <c r="J50" i="14"/>
  <c r="I51" i="14"/>
  <c r="I5" i="14"/>
  <c r="I52" i="14"/>
  <c r="H8" i="14"/>
  <c r="I8" i="14"/>
  <c r="J18" i="14"/>
  <c r="J29" i="14"/>
  <c r="I35" i="14"/>
  <c r="I28" i="14"/>
  <c r="I42" i="14"/>
  <c r="I25" i="14"/>
  <c r="J78" i="13"/>
  <c r="J46" i="13"/>
  <c r="J73" i="13"/>
  <c r="I7" i="13"/>
  <c r="I14" i="13"/>
  <c r="J15" i="13"/>
  <c r="H15" i="13"/>
  <c r="I15" i="13"/>
  <c r="H31" i="13"/>
  <c r="I25" i="13"/>
  <c r="I5" i="13"/>
  <c r="H5" i="13"/>
  <c r="J5" i="13"/>
  <c r="J40" i="13"/>
  <c r="I78" i="13"/>
  <c r="I66" i="13"/>
  <c r="I28" i="13"/>
  <c r="H9" i="13"/>
  <c r="I9" i="13"/>
  <c r="J65" i="13"/>
  <c r="J33" i="13"/>
  <c r="H77" i="13"/>
  <c r="I46" i="13"/>
  <c r="I18" i="13"/>
  <c r="J38" i="13"/>
  <c r="J68" i="13"/>
  <c r="J14" i="13"/>
  <c r="I85" i="13"/>
  <c r="J63" i="13"/>
  <c r="H61" i="13"/>
  <c r="I64" i="13"/>
  <c r="J70" i="13"/>
  <c r="J31" i="13"/>
  <c r="J66" i="13"/>
  <c r="J12" i="13"/>
  <c r="I57" i="13"/>
  <c r="J61" i="13"/>
  <c r="I42" i="13"/>
  <c r="I76" i="13"/>
  <c r="H16" i="13"/>
  <c r="I16" i="13"/>
  <c r="J10" i="13"/>
  <c r="I10" i="13"/>
  <c r="H10" i="13"/>
  <c r="J62" i="13"/>
  <c r="I70" i="13"/>
  <c r="J54" i="13"/>
  <c r="I27" i="13"/>
  <c r="I38" i="13"/>
  <c r="I72" i="13"/>
  <c r="J84" i="13"/>
  <c r="I59" i="13"/>
  <c r="I62" i="13"/>
  <c r="J28" i="13"/>
  <c r="J82" i="13"/>
  <c r="J18" i="13"/>
  <c r="J77" i="13"/>
  <c r="I53" i="13"/>
  <c r="H6" i="13"/>
  <c r="I82" i="13"/>
  <c r="I40" i="13"/>
  <c r="J17" i="13"/>
  <c r="I17" i="13"/>
  <c r="H17" i="13"/>
  <c r="J16" i="13"/>
  <c r="I30" i="13"/>
  <c r="H11" i="13"/>
  <c r="I11" i="13"/>
  <c r="J63" i="12"/>
  <c r="J27" i="12"/>
  <c r="I63" i="12"/>
  <c r="I40" i="12"/>
  <c r="I47" i="12"/>
  <c r="J42" i="12"/>
  <c r="J55" i="12"/>
  <c r="I24" i="12"/>
  <c r="I31" i="12"/>
  <c r="J72" i="12"/>
  <c r="J40" i="12"/>
  <c r="I13" i="12"/>
  <c r="H11" i="12"/>
  <c r="I34" i="12"/>
  <c r="J38" i="12"/>
  <c r="J83" i="12"/>
  <c r="J51" i="12"/>
  <c r="J19" i="12"/>
  <c r="H13" i="12"/>
  <c r="I11" i="12"/>
  <c r="I59" i="12"/>
  <c r="J36" i="12"/>
  <c r="J81" i="12"/>
  <c r="J5" i="12"/>
  <c r="H16" i="12"/>
  <c r="I61" i="12"/>
  <c r="I18" i="12"/>
  <c r="J66" i="12"/>
  <c r="J34" i="12"/>
  <c r="J79" i="12"/>
  <c r="J47" i="12"/>
  <c r="I29" i="12"/>
  <c r="I73" i="12"/>
  <c r="I86" i="12"/>
  <c r="I43" i="12"/>
  <c r="I20" i="12"/>
  <c r="I27" i="12"/>
  <c r="I12" i="12"/>
  <c r="I80" i="12"/>
  <c r="I83" i="12"/>
  <c r="H12" i="12"/>
  <c r="I36" i="12"/>
  <c r="J28" i="12"/>
  <c r="I67" i="12"/>
  <c r="I71" i="12"/>
  <c r="I81" i="12"/>
  <c r="J58" i="12"/>
  <c r="J26" i="12"/>
  <c r="J71" i="12"/>
  <c r="J39" i="12"/>
  <c r="I51" i="12"/>
  <c r="I76" i="12"/>
  <c r="J88" i="12"/>
  <c r="J56" i="12"/>
  <c r="J24" i="12"/>
  <c r="J69" i="12"/>
  <c r="I35" i="12"/>
  <c r="H10" i="12"/>
  <c r="I55" i="12"/>
  <c r="I65" i="12"/>
  <c r="I85" i="12"/>
  <c r="I8" i="12"/>
  <c r="H8" i="12"/>
  <c r="J86" i="12"/>
  <c r="J22" i="12"/>
  <c r="J67" i="12"/>
  <c r="J35" i="12"/>
  <c r="I19" i="12"/>
  <c r="I38" i="12"/>
  <c r="I6" i="12"/>
  <c r="H6" i="12"/>
  <c r="J75" i="11"/>
  <c r="I21" i="11"/>
  <c r="I18" i="11"/>
  <c r="I57" i="11"/>
  <c r="I25" i="11"/>
  <c r="J58" i="11"/>
  <c r="J71" i="11"/>
  <c r="I44" i="11"/>
  <c r="I59" i="11"/>
  <c r="I60" i="11"/>
  <c r="I51" i="11"/>
  <c r="I20" i="11"/>
  <c r="I63" i="11"/>
  <c r="I75" i="11"/>
  <c r="J60" i="11"/>
  <c r="J86" i="11"/>
  <c r="J22" i="11"/>
  <c r="I40" i="11"/>
  <c r="J20" i="11"/>
  <c r="I74" i="11"/>
  <c r="I47" i="11"/>
  <c r="J31" i="11"/>
  <c r="J18" i="11"/>
  <c r="H10" i="11"/>
  <c r="J61" i="11"/>
  <c r="J10" i="11"/>
  <c r="I64" i="11"/>
  <c r="I58" i="11"/>
  <c r="I31" i="11"/>
  <c r="I71" i="11"/>
  <c r="I86" i="11"/>
  <c r="I53" i="11"/>
  <c r="I65" i="11"/>
  <c r="I6" i="11"/>
  <c r="H6" i="11"/>
  <c r="H12" i="11"/>
  <c r="I12" i="11"/>
  <c r="J12" i="11"/>
  <c r="J70" i="11"/>
  <c r="J51" i="11"/>
  <c r="J81" i="11"/>
  <c r="I62" i="11"/>
  <c r="H7" i="11"/>
  <c r="I7" i="11"/>
  <c r="J7" i="11"/>
  <c r="J40" i="11"/>
  <c r="J21" i="11"/>
  <c r="J47" i="11"/>
  <c r="H9" i="11"/>
  <c r="I37" i="11"/>
  <c r="I34" i="11"/>
  <c r="I49" i="11"/>
  <c r="I8" i="11"/>
  <c r="H8" i="11"/>
  <c r="J74" i="11"/>
  <c r="J64" i="11"/>
  <c r="J32" i="11"/>
  <c r="I46" i="11"/>
  <c r="I22" i="11"/>
  <c r="H14" i="11"/>
  <c r="J14" i="11"/>
  <c r="I14" i="11"/>
  <c r="I80" i="10"/>
  <c r="I29" i="10"/>
  <c r="I41" i="10"/>
  <c r="J72" i="10"/>
  <c r="J85" i="10"/>
  <c r="J21" i="10"/>
  <c r="H13" i="10"/>
  <c r="I10" i="10"/>
  <c r="I78" i="10"/>
  <c r="I65" i="10"/>
  <c r="I25" i="10"/>
  <c r="J70" i="10"/>
  <c r="J19" i="10"/>
  <c r="I72" i="10"/>
  <c r="I38" i="10"/>
  <c r="J68" i="10"/>
  <c r="J5" i="10"/>
  <c r="H17" i="10"/>
  <c r="I21" i="10"/>
  <c r="J79" i="10"/>
  <c r="I56" i="10"/>
  <c r="I46" i="10"/>
  <c r="I79" i="10"/>
  <c r="J35" i="10"/>
  <c r="I35" i="10"/>
  <c r="I82" i="10"/>
  <c r="J73" i="10"/>
  <c r="J84" i="10"/>
  <c r="J65" i="10"/>
  <c r="I19" i="10"/>
  <c r="I66" i="10"/>
  <c r="I85" i="10"/>
  <c r="I5" i="10"/>
  <c r="I18" i="10"/>
  <c r="I86" i="10"/>
  <c r="I23" i="10"/>
  <c r="J80" i="10"/>
  <c r="J29" i="10"/>
  <c r="I7" i="10"/>
  <c r="I59" i="10"/>
  <c r="I73" i="10"/>
  <c r="I69" i="10"/>
  <c r="I42" i="10"/>
  <c r="I6" i="10"/>
  <c r="H6" i="10"/>
  <c r="J78" i="10"/>
  <c r="J59" i="10"/>
  <c r="I57" i="10"/>
  <c r="I70" i="10"/>
  <c r="I8" i="10"/>
  <c r="H8" i="10"/>
  <c r="J19" i="9"/>
  <c r="H14" i="9"/>
  <c r="J30" i="9"/>
  <c r="I14" i="9"/>
  <c r="I25" i="9"/>
  <c r="I18" i="9"/>
  <c r="I33" i="9"/>
  <c r="I69" i="9"/>
  <c r="J64" i="9"/>
  <c r="I43" i="9"/>
  <c r="J33" i="9"/>
  <c r="I68" i="9"/>
  <c r="J77" i="9"/>
  <c r="I86" i="9"/>
  <c r="I64" i="9"/>
  <c r="J43" i="9"/>
  <c r="I52" i="9"/>
  <c r="I27" i="9"/>
  <c r="I26" i="9"/>
  <c r="I71" i="9"/>
  <c r="I30" i="9"/>
  <c r="H15" i="9"/>
  <c r="J86" i="9"/>
  <c r="I60" i="9"/>
  <c r="I20" i="9"/>
  <c r="I48" i="9"/>
  <c r="I37" i="9"/>
  <c r="J21" i="9"/>
  <c r="J28" i="9"/>
  <c r="J84" i="9"/>
  <c r="J20" i="9"/>
  <c r="J71" i="9"/>
  <c r="I38" i="9"/>
  <c r="I63" i="9"/>
  <c r="H6" i="9"/>
  <c r="J6" i="9"/>
  <c r="I6" i="9"/>
  <c r="J18" i="9"/>
  <c r="I47" i="9"/>
  <c r="I32" i="9"/>
  <c r="I21" i="9"/>
  <c r="I77" i="9"/>
  <c r="H11" i="9"/>
  <c r="J27" i="9"/>
  <c r="I39" i="9"/>
  <c r="I61" i="9"/>
  <c r="I15" i="9"/>
  <c r="I84" i="9"/>
  <c r="J38" i="9"/>
  <c r="J57" i="9"/>
  <c r="J25" i="9"/>
  <c r="I65" i="9"/>
  <c r="I87" i="9"/>
  <c r="I45" i="9"/>
  <c r="J8" i="9"/>
  <c r="I8" i="9"/>
  <c r="H8" i="9"/>
  <c r="J68" i="9"/>
  <c r="J36" i="9"/>
  <c r="J55" i="9"/>
  <c r="I75" i="9"/>
  <c r="I55" i="9"/>
  <c r="I74" i="9"/>
  <c r="I29" i="9"/>
  <c r="J88" i="8"/>
  <c r="J24" i="8"/>
  <c r="I9" i="8"/>
  <c r="I26" i="8"/>
  <c r="I33" i="8"/>
  <c r="I87" i="8"/>
  <c r="J79" i="8"/>
  <c r="H15" i="8"/>
  <c r="J84" i="8"/>
  <c r="J33" i="8"/>
  <c r="H10" i="8"/>
  <c r="H13" i="8"/>
  <c r="J15" i="8"/>
  <c r="I75" i="8"/>
  <c r="I71" i="8"/>
  <c r="J47" i="8"/>
  <c r="J86" i="8"/>
  <c r="J67" i="8"/>
  <c r="I22" i="8"/>
  <c r="J18" i="8"/>
  <c r="J63" i="8"/>
  <c r="I77" i="8"/>
  <c r="J83" i="8"/>
  <c r="I79" i="8"/>
  <c r="J59" i="8"/>
  <c r="I27" i="8"/>
  <c r="J78" i="8"/>
  <c r="J76" i="8"/>
  <c r="J9" i="8"/>
  <c r="J57" i="8"/>
  <c r="I85" i="8"/>
  <c r="I39" i="8"/>
  <c r="J87" i="8"/>
  <c r="J55" i="8"/>
  <c r="I48" i="8"/>
  <c r="I73" i="8"/>
  <c r="I84" i="8"/>
  <c r="I86" i="8"/>
  <c r="I6" i="8"/>
  <c r="H6" i="8"/>
  <c r="J30" i="8"/>
  <c r="J75" i="8"/>
  <c r="I83" i="8"/>
  <c r="I34" i="8"/>
  <c r="I54" i="8"/>
  <c r="I63" i="8"/>
  <c r="I36" i="8"/>
  <c r="I46" i="8"/>
  <c r="H14" i="8"/>
  <c r="J14" i="8"/>
  <c r="I14" i="8"/>
  <c r="H12" i="8"/>
  <c r="J12" i="8"/>
  <c r="I12" i="8"/>
  <c r="J73" i="8"/>
  <c r="J41" i="8"/>
  <c r="I67" i="8"/>
  <c r="I18" i="8"/>
  <c r="I58" i="8"/>
  <c r="I49" i="8"/>
  <c r="H7" i="8"/>
  <c r="J7" i="8"/>
  <c r="I7" i="8"/>
  <c r="J34" i="8"/>
  <c r="J58" i="8"/>
  <c r="J26" i="8"/>
  <c r="J71" i="8"/>
  <c r="I51" i="8"/>
  <c r="I76" i="8"/>
  <c r="I38" i="8"/>
  <c r="I47" i="8"/>
  <c r="I20" i="8"/>
  <c r="I30" i="8"/>
  <c r="I21" i="8"/>
  <c r="I8" i="8"/>
  <c r="H8" i="8"/>
  <c r="J61" i="7"/>
  <c r="J10" i="7"/>
  <c r="I60" i="7"/>
  <c r="J70" i="7"/>
  <c r="H9" i="7"/>
  <c r="I71" i="7"/>
  <c r="I32" i="7"/>
  <c r="I50" i="7"/>
  <c r="I44" i="7"/>
  <c r="J55" i="7"/>
  <c r="I55" i="7"/>
  <c r="I61" i="7"/>
  <c r="I73" i="7"/>
  <c r="I70" i="7"/>
  <c r="J32" i="7"/>
  <c r="J83" i="7"/>
  <c r="I69" i="7"/>
  <c r="J30" i="7"/>
  <c r="J49" i="7"/>
  <c r="I18" i="7"/>
  <c r="I21" i="7"/>
  <c r="J60" i="7"/>
  <c r="J79" i="7"/>
  <c r="H12" i="7"/>
  <c r="J12" i="7"/>
  <c r="I12" i="7"/>
  <c r="I6" i="7"/>
  <c r="H6" i="7"/>
  <c r="J71" i="7"/>
  <c r="I68" i="7"/>
  <c r="I78" i="7"/>
  <c r="I56" i="7"/>
  <c r="I53" i="7"/>
  <c r="I65" i="7"/>
  <c r="H7" i="7"/>
  <c r="J7" i="7"/>
  <c r="I7" i="7"/>
  <c r="J18" i="7"/>
  <c r="J69" i="7"/>
  <c r="H14" i="7"/>
  <c r="J14" i="7"/>
  <c r="I14" i="7"/>
  <c r="J9" i="7"/>
  <c r="I52" i="7"/>
  <c r="I62" i="7"/>
  <c r="I40" i="7"/>
  <c r="I49" i="7"/>
  <c r="J65" i="7"/>
  <c r="I27" i="7"/>
  <c r="I82" i="7"/>
  <c r="I76" i="7"/>
  <c r="I8" i="7"/>
  <c r="H8" i="7"/>
  <c r="J9" i="6"/>
  <c r="I9" i="6"/>
  <c r="H9" i="6"/>
  <c r="J76" i="6"/>
  <c r="H84" i="6"/>
  <c r="H11" i="6"/>
  <c r="J11" i="6"/>
  <c r="I11" i="6"/>
  <c r="J17" i="6"/>
  <c r="H17" i="6"/>
  <c r="H80" i="6"/>
  <c r="J51" i="6"/>
  <c r="I47" i="6"/>
  <c r="I16" i="6"/>
  <c r="H16" i="6"/>
  <c r="J16" i="6"/>
  <c r="I43" i="6"/>
  <c r="J68" i="6"/>
  <c r="H76" i="6"/>
  <c r="J47" i="6"/>
  <c r="I73" i="6"/>
  <c r="I39" i="6"/>
  <c r="J49" i="6"/>
  <c r="J45" i="6"/>
  <c r="J43" i="6"/>
  <c r="H70" i="6"/>
  <c r="I70" i="6"/>
  <c r="J73" i="6"/>
  <c r="J41" i="6"/>
  <c r="H7" i="6"/>
  <c r="J15" i="6"/>
  <c r="H15" i="6"/>
  <c r="H74" i="6"/>
  <c r="I74" i="6"/>
  <c r="H28" i="6"/>
  <c r="I49" i="6"/>
  <c r="J84" i="6"/>
  <c r="J52" i="6"/>
  <c r="J20" i="6"/>
  <c r="I45" i="6"/>
  <c r="I15" i="6"/>
  <c r="J50" i="6"/>
  <c r="J18" i="6"/>
  <c r="H22" i="6"/>
  <c r="I41" i="6"/>
  <c r="I5" i="6"/>
  <c r="H26" i="6"/>
  <c r="J80" i="6"/>
  <c r="H52" i="6"/>
  <c r="H20" i="6"/>
  <c r="I37" i="6"/>
  <c r="J22" i="6"/>
  <c r="H50" i="6"/>
  <c r="H18" i="6"/>
  <c r="I85" i="6"/>
  <c r="I33" i="6"/>
  <c r="I50" i="5"/>
  <c r="I77" i="5"/>
  <c r="I23" i="5"/>
  <c r="H5" i="5"/>
  <c r="I80" i="5"/>
  <c r="J38" i="5"/>
  <c r="J5" i="5"/>
  <c r="I37" i="5"/>
  <c r="I66" i="5"/>
  <c r="I64" i="5"/>
  <c r="H7" i="5"/>
  <c r="J7" i="5"/>
  <c r="J34" i="5"/>
  <c r="I58" i="5"/>
  <c r="I87" i="5"/>
  <c r="I8" i="5"/>
  <c r="H8" i="5"/>
  <c r="J32" i="5"/>
  <c r="I24" i="5"/>
  <c r="I48" i="5"/>
  <c r="J81" i="5"/>
  <c r="I28" i="5"/>
  <c r="H12" i="5"/>
  <c r="J12" i="5"/>
  <c r="I82" i="5"/>
  <c r="I32" i="5"/>
  <c r="J58" i="5"/>
  <c r="J77" i="5"/>
  <c r="I34" i="5"/>
  <c r="I79" i="5"/>
  <c r="I6" i="5"/>
  <c r="H6" i="5"/>
  <c r="I18" i="5"/>
  <c r="I81" i="5"/>
  <c r="I63" i="5"/>
  <c r="J41" i="5"/>
  <c r="I47" i="5"/>
  <c r="I39" i="5"/>
  <c r="I84" i="5"/>
  <c r="I78" i="5"/>
  <c r="H14" i="5"/>
  <c r="J14" i="5"/>
  <c r="I15" i="4"/>
  <c r="I60" i="4"/>
  <c r="J76" i="4"/>
  <c r="J63" i="4"/>
  <c r="J31" i="4"/>
  <c r="I44" i="4"/>
  <c r="J46" i="4"/>
  <c r="J29" i="4"/>
  <c r="I30" i="4"/>
  <c r="I88" i="4"/>
  <c r="I39" i="4"/>
  <c r="I45" i="4"/>
  <c r="I64" i="4"/>
  <c r="I73" i="4"/>
  <c r="I46" i="4"/>
  <c r="J38" i="4"/>
  <c r="J57" i="4"/>
  <c r="I29" i="4"/>
  <c r="J66" i="4"/>
  <c r="I57" i="4"/>
  <c r="I50" i="4"/>
  <c r="I82" i="4"/>
  <c r="J26" i="4"/>
  <c r="H8" i="4"/>
  <c r="I8" i="4"/>
  <c r="I31" i="4"/>
  <c r="J54" i="4"/>
  <c r="J73" i="4"/>
  <c r="H15" i="4"/>
  <c r="I54" i="4"/>
  <c r="I78" i="4"/>
  <c r="I55" i="4"/>
  <c r="I6" i="4"/>
  <c r="H6" i="4"/>
  <c r="J45" i="4"/>
  <c r="J88" i="4"/>
  <c r="J75" i="4"/>
  <c r="J39" i="4"/>
  <c r="I76" i="4"/>
  <c r="I85" i="4"/>
  <c r="I63" i="4"/>
  <c r="J69" i="4"/>
  <c r="I75" i="4"/>
  <c r="I38" i="4"/>
  <c r="I20" i="4"/>
  <c r="I62" i="4"/>
  <c r="I78" i="3"/>
  <c r="J31" i="3"/>
  <c r="J80" i="3"/>
  <c r="I17" i="3"/>
  <c r="I40" i="3"/>
  <c r="I80" i="3"/>
  <c r="I73" i="3"/>
  <c r="J59" i="3"/>
  <c r="J44" i="3"/>
  <c r="J57" i="3"/>
  <c r="I64" i="3"/>
  <c r="I47" i="3"/>
  <c r="I24" i="3"/>
  <c r="J47" i="3"/>
  <c r="J74" i="3"/>
  <c r="J55" i="3"/>
  <c r="I71" i="3"/>
  <c r="I57" i="3"/>
  <c r="J72" i="3"/>
  <c r="J85" i="3"/>
  <c r="H17" i="3"/>
  <c r="I31" i="3"/>
  <c r="I30" i="3"/>
  <c r="J70" i="3"/>
  <c r="I55" i="3"/>
  <c r="I60" i="3"/>
  <c r="I44" i="3"/>
  <c r="I28" i="3"/>
  <c r="J30" i="3"/>
  <c r="J28" i="3"/>
  <c r="J73" i="3"/>
  <c r="I26" i="3"/>
  <c r="J14" i="3"/>
  <c r="I69" i="3"/>
  <c r="I33" i="3"/>
  <c r="I70" i="3"/>
  <c r="I88" i="3"/>
  <c r="I86" i="3"/>
  <c r="J26" i="3"/>
  <c r="J71" i="3"/>
  <c r="H15" i="3"/>
  <c r="I34" i="3"/>
  <c r="I54" i="3"/>
  <c r="I22" i="3"/>
  <c r="J88" i="3"/>
  <c r="J24" i="3"/>
  <c r="I59" i="3"/>
  <c r="I81" i="3"/>
  <c r="I53" i="3"/>
  <c r="I72" i="3"/>
  <c r="J6" i="3"/>
  <c r="I6" i="3"/>
  <c r="H6" i="3"/>
  <c r="J43" i="3"/>
  <c r="J54" i="3"/>
  <c r="J67" i="3"/>
  <c r="I43" i="3"/>
  <c r="I18" i="3"/>
  <c r="I49" i="3"/>
  <c r="H8" i="3"/>
  <c r="J8" i="3"/>
  <c r="I8" i="3"/>
  <c r="G18" i="2"/>
  <c r="H18" i="2" s="1"/>
  <c r="G26" i="2"/>
  <c r="H26" i="2" s="1"/>
  <c r="G34" i="2"/>
  <c r="H34" i="2" s="1"/>
  <c r="G42" i="2"/>
  <c r="H42" i="2" s="1"/>
  <c r="G50" i="2"/>
  <c r="H50" i="2" s="1"/>
  <c r="G58" i="2"/>
  <c r="H58" i="2" s="1"/>
  <c r="G66" i="2"/>
  <c r="H66" i="2" s="1"/>
  <c r="G74" i="2"/>
  <c r="H74" i="2" s="1"/>
  <c r="G82" i="2"/>
  <c r="H82" i="2" s="1"/>
  <c r="G7" i="2"/>
  <c r="H7" i="2" s="1"/>
  <c r="G15" i="2"/>
  <c r="H15" i="2" s="1"/>
  <c r="G37" i="2"/>
  <c r="H37" i="2" s="1"/>
  <c r="G85" i="2"/>
  <c r="H85" i="2" s="1"/>
  <c r="G38" i="2"/>
  <c r="H38" i="2" s="1"/>
  <c r="G39" i="2"/>
  <c r="H39" i="2" s="1"/>
  <c r="G32" i="2"/>
  <c r="H32" i="2" s="1"/>
  <c r="G65" i="2"/>
  <c r="H65" i="2" s="1"/>
  <c r="G19" i="2"/>
  <c r="H19" i="2" s="1"/>
  <c r="G27" i="2"/>
  <c r="H27" i="2" s="1"/>
  <c r="G35" i="2"/>
  <c r="H35" i="2" s="1"/>
  <c r="G43" i="2"/>
  <c r="H43" i="2" s="1"/>
  <c r="G51" i="2"/>
  <c r="H51" i="2" s="1"/>
  <c r="G59" i="2"/>
  <c r="H59" i="2" s="1"/>
  <c r="G67" i="2"/>
  <c r="H67" i="2" s="1"/>
  <c r="G75" i="2"/>
  <c r="H75" i="2" s="1"/>
  <c r="G83" i="2"/>
  <c r="H83" i="2" s="1"/>
  <c r="G8" i="2"/>
  <c r="H8" i="2" s="1"/>
  <c r="G16" i="2"/>
  <c r="H16" i="2" s="1"/>
  <c r="G29" i="2"/>
  <c r="H29" i="2" s="1"/>
  <c r="G45" i="2"/>
  <c r="H45" i="2" s="1"/>
  <c r="G77" i="2"/>
  <c r="H77" i="2" s="1"/>
  <c r="H5" i="2"/>
  <c r="G22" i="2"/>
  <c r="H22" i="2" s="1"/>
  <c r="G46" i="2"/>
  <c r="H46" i="2" s="1"/>
  <c r="G62" i="2"/>
  <c r="H62" i="2" s="1"/>
  <c r="G78" i="2"/>
  <c r="H78" i="2" s="1"/>
  <c r="G11" i="2"/>
  <c r="H11" i="2" s="1"/>
  <c r="G31" i="2"/>
  <c r="H31" i="2" s="1"/>
  <c r="G47" i="2"/>
  <c r="H47" i="2" s="1"/>
  <c r="G63" i="2"/>
  <c r="H63" i="2" s="1"/>
  <c r="G79" i="2"/>
  <c r="H79" i="2" s="1"/>
  <c r="G12" i="2"/>
  <c r="H12" i="2" s="1"/>
  <c r="G24" i="2"/>
  <c r="H24" i="2" s="1"/>
  <c r="G48" i="2"/>
  <c r="H48" i="2" s="1"/>
  <c r="G64" i="2"/>
  <c r="H64" i="2" s="1"/>
  <c r="G72" i="2"/>
  <c r="H72" i="2" s="1"/>
  <c r="G88" i="2"/>
  <c r="H88" i="2" s="1"/>
  <c r="G33" i="2"/>
  <c r="H33" i="2" s="1"/>
  <c r="G49" i="2"/>
  <c r="H49" i="2" s="1"/>
  <c r="G73" i="2"/>
  <c r="H73" i="2" s="1"/>
  <c r="G6" i="2"/>
  <c r="H6" i="2" s="1"/>
  <c r="G20" i="2"/>
  <c r="H20" i="2" s="1"/>
  <c r="G28" i="2"/>
  <c r="H28" i="2" s="1"/>
  <c r="G36" i="2"/>
  <c r="H36" i="2" s="1"/>
  <c r="G44" i="2"/>
  <c r="H44" i="2" s="1"/>
  <c r="G52" i="2"/>
  <c r="H52" i="2" s="1"/>
  <c r="G60" i="2"/>
  <c r="H60" i="2" s="1"/>
  <c r="G68" i="2"/>
  <c r="H68" i="2" s="1"/>
  <c r="G76" i="2"/>
  <c r="H76" i="2" s="1"/>
  <c r="G84" i="2"/>
  <c r="H84" i="2" s="1"/>
  <c r="G9" i="2"/>
  <c r="H9" i="2" s="1"/>
  <c r="G17" i="2"/>
  <c r="H17" i="2" s="1"/>
  <c r="G21" i="2"/>
  <c r="H21" i="2" s="1"/>
  <c r="G53" i="2"/>
  <c r="H53" i="2" s="1"/>
  <c r="G61" i="2"/>
  <c r="H61" i="2" s="1"/>
  <c r="G69" i="2"/>
  <c r="H69" i="2" s="1"/>
  <c r="G10" i="2"/>
  <c r="H10" i="2" s="1"/>
  <c r="G30" i="2"/>
  <c r="H30" i="2" s="1"/>
  <c r="G54" i="2"/>
  <c r="H54" i="2" s="1"/>
  <c r="G70" i="2"/>
  <c r="H70" i="2" s="1"/>
  <c r="G86" i="2"/>
  <c r="H86" i="2" s="1"/>
  <c r="G23" i="2"/>
  <c r="H23" i="2" s="1"/>
  <c r="G55" i="2"/>
  <c r="H55" i="2" s="1"/>
  <c r="G71" i="2"/>
  <c r="H71" i="2" s="1"/>
  <c r="G87" i="2"/>
  <c r="H87" i="2" s="1"/>
  <c r="G40" i="2"/>
  <c r="H40" i="2" s="1"/>
  <c r="G56" i="2"/>
  <c r="H56" i="2" s="1"/>
  <c r="G80" i="2"/>
  <c r="H80" i="2" s="1"/>
  <c r="G13" i="2"/>
  <c r="H13" i="2" s="1"/>
  <c r="G25" i="2"/>
  <c r="H25" i="2" s="1"/>
  <c r="G57" i="2"/>
  <c r="H57" i="2" s="1"/>
  <c r="G81" i="2"/>
  <c r="H81" i="2" s="1"/>
  <c r="G14" i="2"/>
  <c r="H14" i="2" s="1"/>
  <c r="G41" i="2"/>
  <c r="H41" i="2" s="1"/>
  <c r="M8" i="9" l="1" a="1"/>
  <c r="M8" i="9" s="1"/>
  <c r="M5" i="9" a="1"/>
  <c r="M5" i="9" s="1"/>
  <c r="M11" i="9" s="1" a="1"/>
  <c r="M8" i="10" a="1"/>
  <c r="M8" i="10" s="1"/>
  <c r="M5" i="10" a="1"/>
  <c r="M5" i="10" s="1"/>
  <c r="M11" i="10" s="1" a="1"/>
  <c r="N11" i="10" s="1"/>
  <c r="M5" i="19" a="1"/>
  <c r="M6" i="19" s="1"/>
  <c r="M8" i="17" a="1"/>
  <c r="M9" i="17" s="1"/>
  <c r="M5" i="17" a="1"/>
  <c r="M5" i="17" s="1"/>
  <c r="M8" i="14" a="1"/>
  <c r="M8" i="14" s="1"/>
  <c r="M5" i="14" a="1"/>
  <c r="M5" i="14" s="1"/>
  <c r="M5" i="13" a="1"/>
  <c r="M5" i="13" s="1"/>
  <c r="M5" i="8" a="1"/>
  <c r="N6" i="8" s="1"/>
  <c r="M5" i="7" a="1"/>
  <c r="N5" i="7" s="1"/>
  <c r="M8" i="7" a="1"/>
  <c r="M9" i="7" s="1"/>
  <c r="M8" i="6" a="1"/>
  <c r="M8" i="6" s="1"/>
  <c r="M5" i="6" a="1"/>
  <c r="M5" i="6" s="1"/>
  <c r="M8" i="5" a="1"/>
  <c r="M8" i="5" s="1"/>
  <c r="M5" i="4" a="1"/>
  <c r="M6" i="4" s="1"/>
  <c r="M8" i="4" a="1"/>
  <c r="M8" i="4" s="1"/>
  <c r="M5" i="3" a="1"/>
  <c r="N6" i="3" s="1"/>
  <c r="M8" i="3" a="1"/>
  <c r="M9" i="3" s="1"/>
  <c r="M8" i="19" a="1"/>
  <c r="M9" i="19" s="1"/>
  <c r="M5" i="18" a="1"/>
  <c r="M8" i="18" a="1"/>
  <c r="M8" i="16" a="1"/>
  <c r="M5" i="16" a="1"/>
  <c r="M5" i="15" a="1"/>
  <c r="M8" i="15" a="1"/>
  <c r="M8" i="13" a="1"/>
  <c r="M5" i="12" a="1"/>
  <c r="M8" i="12" a="1"/>
  <c r="M5" i="11" a="1"/>
  <c r="M8" i="11" a="1"/>
  <c r="M8" i="8" a="1"/>
  <c r="M5" i="5" a="1"/>
  <c r="N6" i="5" s="1"/>
  <c r="E6" i="2"/>
  <c r="I6" i="2" s="1"/>
  <c r="E7" i="2"/>
  <c r="I7" i="2" s="1"/>
  <c r="E8" i="2"/>
  <c r="I8" i="2" s="1"/>
  <c r="E9" i="2"/>
  <c r="I9" i="2" s="1"/>
  <c r="E10" i="2"/>
  <c r="I10" i="2" s="1"/>
  <c r="E11" i="2"/>
  <c r="I11" i="2" s="1"/>
  <c r="E12" i="2"/>
  <c r="I12" i="2" s="1"/>
  <c r="E13" i="2"/>
  <c r="I13" i="2" s="1"/>
  <c r="E14" i="2"/>
  <c r="I14" i="2" s="1"/>
  <c r="E15" i="2"/>
  <c r="I15" i="2" s="1"/>
  <c r="E16" i="2"/>
  <c r="I16" i="2" s="1"/>
  <c r="E17" i="2"/>
  <c r="I17" i="2" s="1"/>
  <c r="E18" i="2"/>
  <c r="I18" i="2" s="1"/>
  <c r="E19" i="2"/>
  <c r="I19" i="2" s="1"/>
  <c r="E20" i="2"/>
  <c r="I20" i="2" s="1"/>
  <c r="E21" i="2"/>
  <c r="I21" i="2" s="1"/>
  <c r="E22" i="2"/>
  <c r="I22" i="2" s="1"/>
  <c r="E23" i="2"/>
  <c r="I23" i="2" s="1"/>
  <c r="E24" i="2"/>
  <c r="I24" i="2" s="1"/>
  <c r="E25" i="2"/>
  <c r="I25" i="2" s="1"/>
  <c r="E26" i="2"/>
  <c r="I26" i="2" s="1"/>
  <c r="E27" i="2"/>
  <c r="I27" i="2" s="1"/>
  <c r="E28" i="2"/>
  <c r="I28" i="2" s="1"/>
  <c r="E29" i="2"/>
  <c r="I29" i="2" s="1"/>
  <c r="E30" i="2"/>
  <c r="I30" i="2" s="1"/>
  <c r="E31" i="2"/>
  <c r="I31" i="2" s="1"/>
  <c r="E32" i="2"/>
  <c r="I32" i="2" s="1"/>
  <c r="E33" i="2"/>
  <c r="I33" i="2" s="1"/>
  <c r="E34" i="2"/>
  <c r="I34" i="2" s="1"/>
  <c r="E35" i="2"/>
  <c r="I35" i="2" s="1"/>
  <c r="E36" i="2"/>
  <c r="I36" i="2" s="1"/>
  <c r="E37" i="2"/>
  <c r="I37" i="2" s="1"/>
  <c r="E38" i="2"/>
  <c r="I38" i="2" s="1"/>
  <c r="E39" i="2"/>
  <c r="I39" i="2" s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49" i="2"/>
  <c r="I49" i="2" s="1"/>
  <c r="E50" i="2"/>
  <c r="I50" i="2" s="1"/>
  <c r="E51" i="2"/>
  <c r="I51" i="2" s="1"/>
  <c r="E52" i="2"/>
  <c r="I52" i="2" s="1"/>
  <c r="E53" i="2"/>
  <c r="I53" i="2" s="1"/>
  <c r="E54" i="2"/>
  <c r="I54" i="2" s="1"/>
  <c r="E55" i="2"/>
  <c r="I55" i="2" s="1"/>
  <c r="E56" i="2"/>
  <c r="I56" i="2" s="1"/>
  <c r="E57" i="2"/>
  <c r="I57" i="2" s="1"/>
  <c r="E58" i="2"/>
  <c r="I58" i="2" s="1"/>
  <c r="E59" i="2"/>
  <c r="I59" i="2" s="1"/>
  <c r="E60" i="2"/>
  <c r="I60" i="2" s="1"/>
  <c r="E61" i="2"/>
  <c r="I61" i="2" s="1"/>
  <c r="E62" i="2"/>
  <c r="I62" i="2" s="1"/>
  <c r="E63" i="2"/>
  <c r="I63" i="2" s="1"/>
  <c r="E64" i="2"/>
  <c r="I64" i="2" s="1"/>
  <c r="E65" i="2"/>
  <c r="I65" i="2" s="1"/>
  <c r="E66" i="2"/>
  <c r="I66" i="2" s="1"/>
  <c r="E67" i="2"/>
  <c r="I67" i="2" s="1"/>
  <c r="E68" i="2"/>
  <c r="I68" i="2" s="1"/>
  <c r="E69" i="2"/>
  <c r="I69" i="2" s="1"/>
  <c r="E70" i="2"/>
  <c r="I70" i="2" s="1"/>
  <c r="E71" i="2"/>
  <c r="I71" i="2" s="1"/>
  <c r="E72" i="2"/>
  <c r="I72" i="2" s="1"/>
  <c r="E73" i="2"/>
  <c r="I73" i="2" s="1"/>
  <c r="E74" i="2"/>
  <c r="I74" i="2" s="1"/>
  <c r="E75" i="2"/>
  <c r="I75" i="2" s="1"/>
  <c r="E76" i="2"/>
  <c r="I76" i="2" s="1"/>
  <c r="E77" i="2"/>
  <c r="I77" i="2" s="1"/>
  <c r="E78" i="2"/>
  <c r="I78" i="2" s="1"/>
  <c r="E79" i="2"/>
  <c r="I79" i="2" s="1"/>
  <c r="E80" i="2"/>
  <c r="I80" i="2" s="1"/>
  <c r="E81" i="2"/>
  <c r="I81" i="2" s="1"/>
  <c r="E82" i="2"/>
  <c r="I82" i="2" s="1"/>
  <c r="E83" i="2"/>
  <c r="I83" i="2" s="1"/>
  <c r="E84" i="2"/>
  <c r="I84" i="2" s="1"/>
  <c r="E85" i="2"/>
  <c r="I85" i="2" s="1"/>
  <c r="E86" i="2"/>
  <c r="I86" i="2" s="1"/>
  <c r="E87" i="2"/>
  <c r="I87" i="2" s="1"/>
  <c r="E88" i="2"/>
  <c r="I88" i="2" s="1"/>
  <c r="E5" i="2"/>
  <c r="I5" i="2" s="1"/>
  <c r="N6" i="19" l="1"/>
  <c r="M5" i="19"/>
  <c r="M8" i="19"/>
  <c r="N5" i="19"/>
  <c r="M8" i="17"/>
  <c r="N5" i="17"/>
  <c r="N6" i="17"/>
  <c r="M6" i="17"/>
  <c r="N5" i="8"/>
  <c r="M6" i="8"/>
  <c r="M5" i="8"/>
  <c r="M11" i="8" s="1" a="1"/>
  <c r="M6" i="7"/>
  <c r="N6" i="7"/>
  <c r="M8" i="7"/>
  <c r="M5" i="7"/>
  <c r="M9" i="5"/>
  <c r="N5" i="4"/>
  <c r="N6" i="4"/>
  <c r="M5" i="4"/>
  <c r="M11" i="4" s="1" a="1"/>
  <c r="N11" i="4" s="1"/>
  <c r="M9" i="4"/>
  <c r="M6" i="3"/>
  <c r="N5" i="3"/>
  <c r="M8" i="3"/>
  <c r="M5" i="3"/>
  <c r="M11" i="3" s="1" a="1"/>
  <c r="M12" i="3" s="1"/>
  <c r="M11" i="19" a="1"/>
  <c r="M12" i="19" s="1"/>
  <c r="M9" i="18"/>
  <c r="M8" i="18"/>
  <c r="N6" i="18"/>
  <c r="M5" i="18"/>
  <c r="M6" i="18"/>
  <c r="N5" i="18"/>
  <c r="N6" i="16"/>
  <c r="M6" i="16"/>
  <c r="M5" i="16"/>
  <c r="N5" i="16"/>
  <c r="M9" i="16"/>
  <c r="M8" i="16"/>
  <c r="M8" i="15"/>
  <c r="M9" i="15"/>
  <c r="M5" i="15"/>
  <c r="N6" i="15"/>
  <c r="M6" i="15"/>
  <c r="N5" i="15"/>
  <c r="M11" i="14" a="1"/>
  <c r="M11" i="13" a="1"/>
  <c r="M8" i="13"/>
  <c r="M9" i="13"/>
  <c r="M9" i="12"/>
  <c r="M8" i="12"/>
  <c r="N6" i="12"/>
  <c r="M6" i="12"/>
  <c r="N5" i="12"/>
  <c r="M5" i="12"/>
  <c r="M11" i="12" s="1" a="1"/>
  <c r="M9" i="11"/>
  <c r="M8" i="11"/>
  <c r="N5" i="11"/>
  <c r="M5" i="11"/>
  <c r="N6" i="11"/>
  <c r="M6" i="11"/>
  <c r="M12" i="10"/>
  <c r="M11" i="10"/>
  <c r="N14" i="10" s="1"/>
  <c r="N12" i="10"/>
  <c r="M8" i="8"/>
  <c r="M9" i="8"/>
  <c r="M11" i="6" a="1"/>
  <c r="M5" i="5"/>
  <c r="N5" i="5"/>
  <c r="M6" i="5"/>
  <c r="M12" i="9"/>
  <c r="N12" i="9"/>
  <c r="N11" i="9"/>
  <c r="M11" i="9"/>
  <c r="M5" i="2" a="1"/>
  <c r="R99" i="2"/>
  <c r="R100" i="2"/>
  <c r="AT108" i="2"/>
  <c r="AR111" i="2" s="1"/>
  <c r="AV108" i="2"/>
  <c r="AR112" i="2" s="1"/>
  <c r="BF108" i="2"/>
  <c r="AR117" i="2" s="1"/>
  <c r="AH92" i="2"/>
  <c r="R101" i="2" s="1"/>
  <c r="AK92" i="2"/>
  <c r="R102" i="2" s="1"/>
  <c r="AX108" i="2"/>
  <c r="AR113" i="2" s="1"/>
  <c r="AZ108" i="2"/>
  <c r="AR114" i="2" s="1"/>
  <c r="BD108" i="2"/>
  <c r="AR116" i="2" s="1"/>
  <c r="BH108" i="2"/>
  <c r="AR118" i="2" s="1"/>
  <c r="AR108" i="2"/>
  <c r="AR110" i="2" s="1"/>
  <c r="R98" i="2"/>
  <c r="BB108" i="2"/>
  <c r="AR115" i="2" s="1"/>
  <c r="C69" i="2"/>
  <c r="D69" i="2" s="1"/>
  <c r="J69" i="2" s="1"/>
  <c r="C70" i="2"/>
  <c r="D70" i="2" s="1"/>
  <c r="J70" i="2" s="1"/>
  <c r="C71" i="2"/>
  <c r="D71" i="2" s="1"/>
  <c r="J71" i="2" s="1"/>
  <c r="C72" i="2"/>
  <c r="D72" i="2" s="1"/>
  <c r="J72" i="2" s="1"/>
  <c r="C73" i="2"/>
  <c r="D73" i="2" s="1"/>
  <c r="J73" i="2" s="1"/>
  <c r="C74" i="2"/>
  <c r="D74" i="2" s="1"/>
  <c r="J74" i="2" s="1"/>
  <c r="C75" i="2"/>
  <c r="D75" i="2" s="1"/>
  <c r="J75" i="2" s="1"/>
  <c r="C76" i="2"/>
  <c r="D76" i="2" s="1"/>
  <c r="J76" i="2" s="1"/>
  <c r="C77" i="2"/>
  <c r="D77" i="2" s="1"/>
  <c r="J77" i="2" s="1"/>
  <c r="C78" i="2"/>
  <c r="D78" i="2" s="1"/>
  <c r="J78" i="2" s="1"/>
  <c r="C79" i="2"/>
  <c r="D79" i="2" s="1"/>
  <c r="J79" i="2" s="1"/>
  <c r="C80" i="2"/>
  <c r="D80" i="2" s="1"/>
  <c r="J80" i="2" s="1"/>
  <c r="C81" i="2"/>
  <c r="D81" i="2" s="1"/>
  <c r="J81" i="2" s="1"/>
  <c r="C82" i="2"/>
  <c r="D82" i="2" s="1"/>
  <c r="J82" i="2" s="1"/>
  <c r="C83" i="2"/>
  <c r="D83" i="2" s="1"/>
  <c r="J83" i="2" s="1"/>
  <c r="C84" i="2"/>
  <c r="D84" i="2" s="1"/>
  <c r="J84" i="2" s="1"/>
  <c r="C85" i="2"/>
  <c r="D85" i="2" s="1"/>
  <c r="J85" i="2" s="1"/>
  <c r="C86" i="2"/>
  <c r="D86" i="2" s="1"/>
  <c r="J86" i="2" s="1"/>
  <c r="C87" i="2"/>
  <c r="D87" i="2" s="1"/>
  <c r="J87" i="2" s="1"/>
  <c r="C88" i="2"/>
  <c r="D88" i="2" s="1"/>
  <c r="J88" i="2" s="1"/>
  <c r="C57" i="2"/>
  <c r="D57" i="2" s="1"/>
  <c r="J57" i="2" s="1"/>
  <c r="C58" i="2"/>
  <c r="D58" i="2" s="1"/>
  <c r="J58" i="2" s="1"/>
  <c r="C59" i="2"/>
  <c r="D59" i="2" s="1"/>
  <c r="J59" i="2" s="1"/>
  <c r="C60" i="2"/>
  <c r="D60" i="2" s="1"/>
  <c r="J60" i="2" s="1"/>
  <c r="C61" i="2"/>
  <c r="D61" i="2" s="1"/>
  <c r="J61" i="2" s="1"/>
  <c r="C62" i="2"/>
  <c r="D62" i="2" s="1"/>
  <c r="J62" i="2" s="1"/>
  <c r="C63" i="2"/>
  <c r="D63" i="2" s="1"/>
  <c r="J63" i="2" s="1"/>
  <c r="C64" i="2"/>
  <c r="D64" i="2" s="1"/>
  <c r="J64" i="2" s="1"/>
  <c r="C65" i="2"/>
  <c r="D65" i="2" s="1"/>
  <c r="J65" i="2" s="1"/>
  <c r="C66" i="2"/>
  <c r="D66" i="2" s="1"/>
  <c r="J66" i="2" s="1"/>
  <c r="C67" i="2"/>
  <c r="D67" i="2" s="1"/>
  <c r="J67" i="2" s="1"/>
  <c r="C68" i="2"/>
  <c r="D68" i="2" s="1"/>
  <c r="J68" i="2" s="1"/>
  <c r="C42" i="2"/>
  <c r="D42" i="2" s="1"/>
  <c r="J42" i="2" s="1"/>
  <c r="C43" i="2"/>
  <c r="D43" i="2" s="1"/>
  <c r="J43" i="2" s="1"/>
  <c r="C44" i="2"/>
  <c r="D44" i="2" s="1"/>
  <c r="J44" i="2" s="1"/>
  <c r="C45" i="2"/>
  <c r="D45" i="2" s="1"/>
  <c r="J45" i="2" s="1"/>
  <c r="C46" i="2"/>
  <c r="D46" i="2" s="1"/>
  <c r="J46" i="2" s="1"/>
  <c r="C47" i="2"/>
  <c r="D47" i="2" s="1"/>
  <c r="J47" i="2" s="1"/>
  <c r="C48" i="2"/>
  <c r="D48" i="2" s="1"/>
  <c r="J48" i="2" s="1"/>
  <c r="C49" i="2"/>
  <c r="D49" i="2" s="1"/>
  <c r="J49" i="2" s="1"/>
  <c r="C50" i="2"/>
  <c r="D50" i="2" s="1"/>
  <c r="J50" i="2" s="1"/>
  <c r="C51" i="2"/>
  <c r="D51" i="2" s="1"/>
  <c r="J51" i="2" s="1"/>
  <c r="C52" i="2"/>
  <c r="D52" i="2" s="1"/>
  <c r="J52" i="2" s="1"/>
  <c r="C53" i="2"/>
  <c r="D53" i="2" s="1"/>
  <c r="J53" i="2" s="1"/>
  <c r="C54" i="2"/>
  <c r="D54" i="2" s="1"/>
  <c r="J54" i="2" s="1"/>
  <c r="C55" i="2"/>
  <c r="D55" i="2" s="1"/>
  <c r="J55" i="2" s="1"/>
  <c r="C56" i="2"/>
  <c r="D56" i="2" s="1"/>
  <c r="J56" i="2" s="1"/>
  <c r="C28" i="2"/>
  <c r="D28" i="2" s="1"/>
  <c r="J28" i="2" s="1"/>
  <c r="C29" i="2"/>
  <c r="D29" i="2" s="1"/>
  <c r="J29" i="2" s="1"/>
  <c r="C30" i="2"/>
  <c r="D30" i="2" s="1"/>
  <c r="J30" i="2" s="1"/>
  <c r="C31" i="2"/>
  <c r="D31" i="2" s="1"/>
  <c r="J31" i="2" s="1"/>
  <c r="C32" i="2"/>
  <c r="D32" i="2" s="1"/>
  <c r="J32" i="2" s="1"/>
  <c r="C33" i="2"/>
  <c r="D33" i="2" s="1"/>
  <c r="J33" i="2" s="1"/>
  <c r="C34" i="2"/>
  <c r="D34" i="2" s="1"/>
  <c r="J34" i="2" s="1"/>
  <c r="C35" i="2"/>
  <c r="D35" i="2" s="1"/>
  <c r="J35" i="2" s="1"/>
  <c r="C36" i="2"/>
  <c r="D36" i="2" s="1"/>
  <c r="J36" i="2" s="1"/>
  <c r="C37" i="2"/>
  <c r="D37" i="2" s="1"/>
  <c r="J37" i="2" s="1"/>
  <c r="C38" i="2"/>
  <c r="D38" i="2" s="1"/>
  <c r="J38" i="2" s="1"/>
  <c r="C39" i="2"/>
  <c r="D39" i="2" s="1"/>
  <c r="J39" i="2" s="1"/>
  <c r="C40" i="2"/>
  <c r="D40" i="2" s="1"/>
  <c r="J40" i="2" s="1"/>
  <c r="C41" i="2"/>
  <c r="D41" i="2" s="1"/>
  <c r="J41" i="2" s="1"/>
  <c r="C14" i="2"/>
  <c r="D14" i="2" s="1"/>
  <c r="J14" i="2" s="1"/>
  <c r="C15" i="2"/>
  <c r="D15" i="2" s="1"/>
  <c r="J15" i="2" s="1"/>
  <c r="C16" i="2"/>
  <c r="D16" i="2" s="1"/>
  <c r="J16" i="2" s="1"/>
  <c r="C17" i="2"/>
  <c r="D17" i="2" s="1"/>
  <c r="J17" i="2" s="1"/>
  <c r="C18" i="2"/>
  <c r="D18" i="2" s="1"/>
  <c r="J18" i="2" s="1"/>
  <c r="C19" i="2"/>
  <c r="D19" i="2" s="1"/>
  <c r="J19" i="2" s="1"/>
  <c r="C20" i="2"/>
  <c r="D20" i="2" s="1"/>
  <c r="J20" i="2" s="1"/>
  <c r="C21" i="2"/>
  <c r="D21" i="2" s="1"/>
  <c r="J21" i="2" s="1"/>
  <c r="C22" i="2"/>
  <c r="D22" i="2" s="1"/>
  <c r="J22" i="2" s="1"/>
  <c r="C23" i="2"/>
  <c r="D23" i="2" s="1"/>
  <c r="J23" i="2" s="1"/>
  <c r="C24" i="2"/>
  <c r="D24" i="2" s="1"/>
  <c r="J24" i="2" s="1"/>
  <c r="C25" i="2"/>
  <c r="D25" i="2" s="1"/>
  <c r="J25" i="2" s="1"/>
  <c r="C26" i="2"/>
  <c r="D26" i="2" s="1"/>
  <c r="J26" i="2" s="1"/>
  <c r="C27" i="2"/>
  <c r="D27" i="2" s="1"/>
  <c r="J27" i="2" s="1"/>
  <c r="C6" i="2"/>
  <c r="D6" i="2" s="1"/>
  <c r="J6" i="2" s="1"/>
  <c r="C7" i="2"/>
  <c r="D7" i="2" s="1"/>
  <c r="J7" i="2" s="1"/>
  <c r="C8" i="2"/>
  <c r="D8" i="2" s="1"/>
  <c r="J8" i="2" s="1"/>
  <c r="C9" i="2"/>
  <c r="D9" i="2" s="1"/>
  <c r="J9" i="2" s="1"/>
  <c r="C10" i="2"/>
  <c r="D10" i="2" s="1"/>
  <c r="J10" i="2" s="1"/>
  <c r="C11" i="2"/>
  <c r="D11" i="2" s="1"/>
  <c r="J11" i="2" s="1"/>
  <c r="C12" i="2"/>
  <c r="D12" i="2" s="1"/>
  <c r="J12" i="2" s="1"/>
  <c r="C13" i="2"/>
  <c r="D13" i="2" s="1"/>
  <c r="J13" i="2" s="1"/>
  <c r="C5" i="2"/>
  <c r="D5" i="2" s="1"/>
  <c r="J5" i="2" s="1"/>
  <c r="H11" i="20" l="1"/>
  <c r="H70" i="20"/>
  <c r="I70" i="20" s="1"/>
  <c r="P83" i="20"/>
  <c r="M11" i="7" a="1"/>
  <c r="N12" i="7" s="1"/>
  <c r="M12" i="4"/>
  <c r="M14" i="9" a="1"/>
  <c r="M14" i="9" s="1"/>
  <c r="B7" i="20" s="1"/>
  <c r="G8" i="20" s="1"/>
  <c r="N14" i="9"/>
  <c r="N12" i="19"/>
  <c r="M11" i="19"/>
  <c r="N11" i="19"/>
  <c r="M11" i="17" a="1"/>
  <c r="M11" i="17" s="1"/>
  <c r="M12" i="7"/>
  <c r="N11" i="7"/>
  <c r="M11" i="7"/>
  <c r="M11" i="4"/>
  <c r="N14" i="4" s="1"/>
  <c r="N12" i="4"/>
  <c r="N11" i="3"/>
  <c r="M11" i="3"/>
  <c r="N14" i="3" s="1"/>
  <c r="N12" i="3"/>
  <c r="M11" i="18" a="1"/>
  <c r="M11" i="16" a="1"/>
  <c r="M11" i="15" a="1"/>
  <c r="N12" i="14"/>
  <c r="M12" i="14"/>
  <c r="N11" i="14"/>
  <c r="M11" i="14"/>
  <c r="N12" i="13"/>
  <c r="M12" i="13"/>
  <c r="M11" i="13"/>
  <c r="N14" i="13" s="1"/>
  <c r="N11" i="13"/>
  <c r="M11" i="12"/>
  <c r="N14" i="12" s="1"/>
  <c r="N12" i="12"/>
  <c r="M12" i="12"/>
  <c r="N11" i="12"/>
  <c r="M11" i="11" a="1"/>
  <c r="M14" i="10" a="1"/>
  <c r="M12" i="8"/>
  <c r="M11" i="8"/>
  <c r="N14" i="8" s="1"/>
  <c r="N12" i="8"/>
  <c r="N11" i="8"/>
  <c r="M11" i="6"/>
  <c r="N14" i="6" s="1"/>
  <c r="N12" i="6"/>
  <c r="N11" i="6"/>
  <c r="M12" i="6"/>
  <c r="M11" i="5" a="1"/>
  <c r="M14" i="4" a="1"/>
  <c r="M15" i="4" s="1"/>
  <c r="M14" i="3" a="1"/>
  <c r="M14" i="3" s="1"/>
  <c r="B3" i="20" s="1"/>
  <c r="G4" i="20" s="1"/>
  <c r="M8" i="2" a="1"/>
  <c r="N6" i="2"/>
  <c r="N5" i="2"/>
  <c r="M6" i="2"/>
  <c r="M5" i="2"/>
  <c r="AN92" i="2"/>
  <c r="R103" i="2" s="1"/>
  <c r="C92" i="2"/>
  <c r="R95" i="2" s="1"/>
  <c r="R97" i="2"/>
  <c r="R96" i="2"/>
  <c r="AP14" i="1"/>
  <c r="AN14" i="1"/>
  <c r="AL14" i="1"/>
  <c r="AJ14" i="1"/>
  <c r="AH14" i="1"/>
  <c r="AF14" i="1"/>
  <c r="AD14" i="1"/>
  <c r="AB14" i="1"/>
  <c r="Z14" i="1"/>
  <c r="X14" i="1"/>
  <c r="T14" i="1"/>
  <c r="R14" i="1"/>
  <c r="P14" i="1"/>
  <c r="N14" i="1"/>
  <c r="L14" i="1"/>
  <c r="J14" i="1"/>
  <c r="H14" i="1"/>
  <c r="F14" i="1"/>
  <c r="D14" i="1"/>
  <c r="B14" i="1"/>
  <c r="AP5" i="1"/>
  <c r="AP6" i="1"/>
  <c r="AP7" i="1"/>
  <c r="AP8" i="1"/>
  <c r="AP9" i="1"/>
  <c r="AP10" i="1"/>
  <c r="AP11" i="1"/>
  <c r="AP12" i="1"/>
  <c r="AP4" i="1"/>
  <c r="AN5" i="1"/>
  <c r="AN6" i="1"/>
  <c r="AN7" i="1"/>
  <c r="AN8" i="1"/>
  <c r="AN9" i="1"/>
  <c r="AN10" i="1"/>
  <c r="AN11" i="1"/>
  <c r="AN12" i="1"/>
  <c r="AN4" i="1"/>
  <c r="AL5" i="1"/>
  <c r="AL6" i="1"/>
  <c r="AL7" i="1"/>
  <c r="AL8" i="1"/>
  <c r="AL9" i="1"/>
  <c r="AL10" i="1"/>
  <c r="AL11" i="1"/>
  <c r="AL12" i="1"/>
  <c r="AL4" i="1"/>
  <c r="AJ5" i="1"/>
  <c r="AJ6" i="1"/>
  <c r="AJ7" i="1"/>
  <c r="AJ8" i="1"/>
  <c r="AJ9" i="1"/>
  <c r="AJ10" i="1"/>
  <c r="AJ11" i="1"/>
  <c r="AJ12" i="1"/>
  <c r="AJ4" i="1"/>
  <c r="AH5" i="1"/>
  <c r="AH6" i="1"/>
  <c r="AH7" i="1"/>
  <c r="AH8" i="1"/>
  <c r="AH9" i="1"/>
  <c r="AH10" i="1"/>
  <c r="AH11" i="1"/>
  <c r="AH12" i="1"/>
  <c r="AH4" i="1"/>
  <c r="AF5" i="1"/>
  <c r="AF6" i="1"/>
  <c r="AF7" i="1"/>
  <c r="AF8" i="1"/>
  <c r="AF9" i="1"/>
  <c r="AF10" i="1"/>
  <c r="AF11" i="1"/>
  <c r="AF12" i="1"/>
  <c r="AF4" i="1"/>
  <c r="AD5" i="1"/>
  <c r="AD6" i="1"/>
  <c r="AD7" i="1"/>
  <c r="AD8" i="1"/>
  <c r="AD9" i="1"/>
  <c r="AD10" i="1"/>
  <c r="AD11" i="1"/>
  <c r="AD12" i="1"/>
  <c r="AD4" i="1"/>
  <c r="AB5" i="1"/>
  <c r="AB6" i="1"/>
  <c r="AB7" i="1"/>
  <c r="AB8" i="1"/>
  <c r="AB9" i="1"/>
  <c r="AB10" i="1"/>
  <c r="AB11" i="1"/>
  <c r="AB12" i="1"/>
  <c r="AB4" i="1"/>
  <c r="Z5" i="1"/>
  <c r="Z6" i="1"/>
  <c r="Z7" i="1"/>
  <c r="Z8" i="1"/>
  <c r="Z9" i="1"/>
  <c r="Z10" i="1"/>
  <c r="Z11" i="1"/>
  <c r="Z12" i="1"/>
  <c r="Z4" i="1"/>
  <c r="X5" i="1"/>
  <c r="X6" i="1"/>
  <c r="X7" i="1"/>
  <c r="X8" i="1"/>
  <c r="X9" i="1"/>
  <c r="X10" i="1"/>
  <c r="X11" i="1"/>
  <c r="X12" i="1"/>
  <c r="X4" i="1"/>
  <c r="T5" i="1"/>
  <c r="T6" i="1"/>
  <c r="T7" i="1"/>
  <c r="T8" i="1"/>
  <c r="T9" i="1"/>
  <c r="T10" i="1"/>
  <c r="T11" i="1"/>
  <c r="T12" i="1"/>
  <c r="T4" i="1"/>
  <c r="R5" i="1"/>
  <c r="R6" i="1"/>
  <c r="R7" i="1"/>
  <c r="R8" i="1"/>
  <c r="R9" i="1"/>
  <c r="R10" i="1"/>
  <c r="R11" i="1"/>
  <c r="R12" i="1"/>
  <c r="R4" i="1"/>
  <c r="P5" i="1"/>
  <c r="P6" i="1"/>
  <c r="P7" i="1"/>
  <c r="P8" i="1"/>
  <c r="P9" i="1"/>
  <c r="P10" i="1"/>
  <c r="P11" i="1"/>
  <c r="P12" i="1"/>
  <c r="P4" i="1"/>
  <c r="N5" i="1"/>
  <c r="N6" i="1"/>
  <c r="N7" i="1"/>
  <c r="N8" i="1"/>
  <c r="N9" i="1"/>
  <c r="N10" i="1"/>
  <c r="N11" i="1"/>
  <c r="N12" i="1"/>
  <c r="N4" i="1"/>
  <c r="L5" i="1"/>
  <c r="L6" i="1"/>
  <c r="L7" i="1"/>
  <c r="L8" i="1"/>
  <c r="L9" i="1"/>
  <c r="L10" i="1"/>
  <c r="L11" i="1"/>
  <c r="L12" i="1"/>
  <c r="L4" i="1"/>
  <c r="J5" i="1"/>
  <c r="J6" i="1"/>
  <c r="J7" i="1"/>
  <c r="J8" i="1"/>
  <c r="J9" i="1"/>
  <c r="J10" i="1"/>
  <c r="J11" i="1"/>
  <c r="J12" i="1"/>
  <c r="J4" i="1"/>
  <c r="H5" i="1"/>
  <c r="H6" i="1"/>
  <c r="H7" i="1"/>
  <c r="H8" i="1"/>
  <c r="H9" i="1"/>
  <c r="H10" i="1"/>
  <c r="H11" i="1"/>
  <c r="H12" i="1"/>
  <c r="H4" i="1"/>
  <c r="F5" i="1"/>
  <c r="F6" i="1"/>
  <c r="F7" i="1"/>
  <c r="F8" i="1"/>
  <c r="F9" i="1"/>
  <c r="F10" i="1"/>
  <c r="F11" i="1"/>
  <c r="F12" i="1"/>
  <c r="F4" i="1"/>
  <c r="D5" i="1"/>
  <c r="D6" i="1"/>
  <c r="D7" i="1"/>
  <c r="D8" i="1"/>
  <c r="D9" i="1"/>
  <c r="D10" i="1"/>
  <c r="D11" i="1"/>
  <c r="D12" i="1"/>
  <c r="D4" i="1"/>
  <c r="B5" i="1"/>
  <c r="B6" i="1"/>
  <c r="B7" i="1"/>
  <c r="B8" i="1"/>
  <c r="B9" i="1"/>
  <c r="B10" i="1"/>
  <c r="B11" i="1"/>
  <c r="B12" i="1"/>
  <c r="B4" i="1"/>
  <c r="P76" i="20" l="1"/>
  <c r="H64" i="20"/>
  <c r="M14" i="19" a="1"/>
  <c r="M14" i="19" s="1"/>
  <c r="C10" i="20" s="1"/>
  <c r="G26" i="20" s="1"/>
  <c r="N14" i="19"/>
  <c r="N12" i="17"/>
  <c r="N11" i="17"/>
  <c r="N14" i="17"/>
  <c r="M12" i="17"/>
  <c r="M14" i="17" s="1" a="1"/>
  <c r="M14" i="14" a="1"/>
  <c r="N14" i="14"/>
  <c r="S77" i="20"/>
  <c r="H20" i="20"/>
  <c r="I20" i="20" s="1"/>
  <c r="J20" i="20" s="1"/>
  <c r="S76" i="20"/>
  <c r="H19" i="20"/>
  <c r="I19" i="20" s="1"/>
  <c r="J19" i="20" s="1"/>
  <c r="K19" i="20" s="1"/>
  <c r="K70" i="20"/>
  <c r="J70" i="20"/>
  <c r="L70" i="20"/>
  <c r="I11" i="20"/>
  <c r="K11" i="20" s="1"/>
  <c r="H10" i="20"/>
  <c r="P82" i="20"/>
  <c r="H9" i="20"/>
  <c r="H69" i="20"/>
  <c r="I69" i="20" s="1"/>
  <c r="P81" i="20"/>
  <c r="M14" i="7" a="1"/>
  <c r="N14" i="7"/>
  <c r="H67" i="20"/>
  <c r="I67" i="20" s="1"/>
  <c r="P79" i="20"/>
  <c r="H7" i="20"/>
  <c r="I7" i="20" s="1"/>
  <c r="K7" i="20" s="1"/>
  <c r="H65" i="20"/>
  <c r="I65" i="20" s="1"/>
  <c r="H5" i="20"/>
  <c r="I5" i="20" s="1"/>
  <c r="K5" i="20" s="1"/>
  <c r="I64" i="20"/>
  <c r="H4" i="20"/>
  <c r="I4" i="20" s="1"/>
  <c r="K4" i="20" s="1"/>
  <c r="M15" i="9"/>
  <c r="K12" i="9" s="1"/>
  <c r="M15" i="19"/>
  <c r="M14" i="13" a="1"/>
  <c r="M14" i="13" s="1"/>
  <c r="C4" i="20" s="1"/>
  <c r="G20" i="20" s="1"/>
  <c r="M14" i="4"/>
  <c r="B4" i="20" s="1"/>
  <c r="G5" i="20" s="1"/>
  <c r="L5" i="20" s="1"/>
  <c r="M15" i="3"/>
  <c r="K9" i="3" s="1"/>
  <c r="N12" i="18"/>
  <c r="N11" i="18"/>
  <c r="M12" i="18"/>
  <c r="M11" i="18"/>
  <c r="N14" i="18" s="1"/>
  <c r="N11" i="16"/>
  <c r="M12" i="16"/>
  <c r="N12" i="16"/>
  <c r="M11" i="16"/>
  <c r="M11" i="15"/>
  <c r="N14" i="15" s="1"/>
  <c r="N12" i="15"/>
  <c r="M12" i="15"/>
  <c r="N11" i="15"/>
  <c r="M15" i="14"/>
  <c r="M14" i="14"/>
  <c r="C5" i="20" s="1"/>
  <c r="G21" i="20" s="1"/>
  <c r="M14" i="12" a="1"/>
  <c r="N11" i="11"/>
  <c r="M12" i="11"/>
  <c r="N12" i="11"/>
  <c r="M11" i="11"/>
  <c r="N14" i="11" s="1"/>
  <c r="M14" i="10"/>
  <c r="B10" i="20" s="1"/>
  <c r="G11" i="20" s="1"/>
  <c r="L11" i="20" s="1"/>
  <c r="M15" i="10"/>
  <c r="M14" i="8" a="1"/>
  <c r="M14" i="6" a="1"/>
  <c r="N11" i="5"/>
  <c r="M12" i="5"/>
  <c r="M11" i="5"/>
  <c r="N14" i="5" s="1"/>
  <c r="N12" i="5"/>
  <c r="K16" i="19"/>
  <c r="K14" i="19"/>
  <c r="K12" i="19"/>
  <c r="K7" i="19"/>
  <c r="K17" i="19"/>
  <c r="K15" i="19"/>
  <c r="K10" i="19"/>
  <c r="K5" i="19"/>
  <c r="K11" i="19"/>
  <c r="K9" i="19"/>
  <c r="K25" i="19"/>
  <c r="K67" i="19"/>
  <c r="K57" i="19"/>
  <c r="K27" i="19"/>
  <c r="K23" i="19"/>
  <c r="K56" i="19"/>
  <c r="K79" i="19"/>
  <c r="K39" i="19"/>
  <c r="K59" i="19"/>
  <c r="K38" i="19"/>
  <c r="K80" i="19"/>
  <c r="K65" i="19"/>
  <c r="K19" i="19"/>
  <c r="K50" i="19"/>
  <c r="K46" i="19"/>
  <c r="K88" i="19"/>
  <c r="K34" i="19"/>
  <c r="K13" i="19"/>
  <c r="K55" i="19"/>
  <c r="K43" i="19"/>
  <c r="K21" i="19"/>
  <c r="K71" i="19"/>
  <c r="K44" i="19"/>
  <c r="K40" i="19"/>
  <c r="K82" i="19"/>
  <c r="K78" i="19"/>
  <c r="K20" i="19"/>
  <c r="K66" i="19"/>
  <c r="K53" i="19"/>
  <c r="K49" i="19"/>
  <c r="K36" i="19"/>
  <c r="K32" i="19"/>
  <c r="K87" i="19"/>
  <c r="K29" i="19"/>
  <c r="K75" i="19"/>
  <c r="K76" i="19"/>
  <c r="K45" i="19"/>
  <c r="K41" i="19"/>
  <c r="K28" i="19"/>
  <c r="K52" i="19"/>
  <c r="K83" i="19"/>
  <c r="K85" i="19"/>
  <c r="K72" i="19"/>
  <c r="K64" i="19"/>
  <c r="K37" i="19"/>
  <c r="K61" i="19"/>
  <c r="K70" i="19"/>
  <c r="K48" i="19"/>
  <c r="K81" i="19"/>
  <c r="K68" i="19"/>
  <c r="K73" i="19"/>
  <c r="K84" i="19"/>
  <c r="K22" i="19"/>
  <c r="K77" i="19"/>
  <c r="K42" i="19"/>
  <c r="K60" i="19"/>
  <c r="K18" i="19"/>
  <c r="K31" i="19"/>
  <c r="K51" i="19"/>
  <c r="K69" i="19"/>
  <c r="K47" i="19"/>
  <c r="K54" i="19"/>
  <c r="K30" i="19"/>
  <c r="K24" i="19"/>
  <c r="K26" i="19"/>
  <c r="K63" i="19"/>
  <c r="K62" i="19"/>
  <c r="K74" i="19"/>
  <c r="K33" i="19"/>
  <c r="K35" i="19"/>
  <c r="K86" i="19"/>
  <c r="K6" i="19"/>
  <c r="K8" i="19"/>
  <c r="K58" i="19"/>
  <c r="K14" i="9"/>
  <c r="K7" i="9"/>
  <c r="K15" i="9"/>
  <c r="K10" i="9"/>
  <c r="K25" i="9"/>
  <c r="K26" i="9"/>
  <c r="K32" i="9"/>
  <c r="K29" i="9"/>
  <c r="K80" i="9"/>
  <c r="K77" i="9"/>
  <c r="K37" i="9"/>
  <c r="K41" i="9"/>
  <c r="K42" i="9"/>
  <c r="K48" i="9"/>
  <c r="K45" i="9"/>
  <c r="K50" i="9"/>
  <c r="K74" i="9"/>
  <c r="K30" i="9"/>
  <c r="K43" i="9"/>
  <c r="K57" i="9"/>
  <c r="K58" i="9"/>
  <c r="K64" i="9"/>
  <c r="K61" i="9"/>
  <c r="K73" i="9"/>
  <c r="K19" i="9"/>
  <c r="K49" i="9"/>
  <c r="K20" i="9"/>
  <c r="K44" i="9"/>
  <c r="K11" i="9"/>
  <c r="K33" i="9"/>
  <c r="K18" i="9"/>
  <c r="K21" i="9"/>
  <c r="K27" i="9"/>
  <c r="K24" i="9"/>
  <c r="K35" i="9"/>
  <c r="K46" i="9"/>
  <c r="K36" i="9"/>
  <c r="K40" i="9"/>
  <c r="K53" i="9"/>
  <c r="K59" i="9"/>
  <c r="K56" i="9"/>
  <c r="K51" i="9"/>
  <c r="K62" i="9"/>
  <c r="K47" i="9"/>
  <c r="K52" i="9"/>
  <c r="K69" i="9"/>
  <c r="K75" i="9"/>
  <c r="K65" i="9"/>
  <c r="K72" i="9"/>
  <c r="K67" i="9"/>
  <c r="K34" i="9"/>
  <c r="K85" i="9"/>
  <c r="K60" i="9"/>
  <c r="K83" i="9"/>
  <c r="K78" i="9"/>
  <c r="K31" i="9"/>
  <c r="K68" i="9"/>
  <c r="K79" i="9"/>
  <c r="K81" i="9"/>
  <c r="K13" i="9"/>
  <c r="K87" i="9"/>
  <c r="K22" i="9"/>
  <c r="K9" i="9"/>
  <c r="K76" i="9"/>
  <c r="K54" i="9"/>
  <c r="K84" i="9"/>
  <c r="K38" i="9"/>
  <c r="K28" i="9"/>
  <c r="K55" i="9"/>
  <c r="K23" i="9"/>
  <c r="K39" i="9"/>
  <c r="K8" i="9"/>
  <c r="K63" i="9"/>
  <c r="K70" i="9"/>
  <c r="K6" i="9"/>
  <c r="K66" i="9"/>
  <c r="K16" i="9"/>
  <c r="K86" i="9"/>
  <c r="K71" i="9"/>
  <c r="K82" i="9"/>
  <c r="K26" i="4"/>
  <c r="K32" i="4"/>
  <c r="K36" i="4"/>
  <c r="K42" i="4"/>
  <c r="K35" i="4"/>
  <c r="K68" i="4"/>
  <c r="K70" i="4"/>
  <c r="K66" i="4"/>
  <c r="K59" i="4"/>
  <c r="K81" i="4"/>
  <c r="K10" i="3"/>
  <c r="K14" i="3"/>
  <c r="K61" i="3"/>
  <c r="K8" i="3"/>
  <c r="K54" i="3"/>
  <c r="K52" i="3"/>
  <c r="K79" i="3"/>
  <c r="K86" i="3"/>
  <c r="K40" i="3"/>
  <c r="K30" i="3"/>
  <c r="K46" i="3"/>
  <c r="M11" i="2" a="1"/>
  <c r="M8" i="2"/>
  <c r="M9" i="2"/>
  <c r="AJ92" i="2"/>
  <c r="B102" i="2" s="1"/>
  <c r="AG92" i="2"/>
  <c r="B101" i="2" s="1"/>
  <c r="AM92" i="2"/>
  <c r="B103" i="2" s="1"/>
  <c r="K21" i="3" l="1"/>
  <c r="K18" i="3"/>
  <c r="K47" i="3"/>
  <c r="K63" i="3"/>
  <c r="S83" i="20"/>
  <c r="H26" i="20"/>
  <c r="I26" i="20" s="1"/>
  <c r="J26" i="20" s="1"/>
  <c r="S82" i="20"/>
  <c r="H25" i="20"/>
  <c r="I25" i="20" s="1"/>
  <c r="J25" i="20" s="1"/>
  <c r="M14" i="17"/>
  <c r="M15" i="17"/>
  <c r="S81" i="20"/>
  <c r="H24" i="20"/>
  <c r="I24" i="20" s="1"/>
  <c r="J24" i="20" s="1"/>
  <c r="M14" i="16" a="1"/>
  <c r="N14" i="16"/>
  <c r="S79" i="20"/>
  <c r="H22" i="20"/>
  <c r="I22" i="20" s="1"/>
  <c r="J22" i="20" s="1"/>
  <c r="K22" i="20" s="1"/>
  <c r="S78" i="20"/>
  <c r="H21" i="20"/>
  <c r="L20" i="20"/>
  <c r="K20" i="20"/>
  <c r="S75" i="20"/>
  <c r="H18" i="20"/>
  <c r="I18" i="20" s="1"/>
  <c r="J18" i="20" s="1"/>
  <c r="I10" i="20"/>
  <c r="K10" i="20" s="1"/>
  <c r="K69" i="20"/>
  <c r="J69" i="20"/>
  <c r="L69" i="20"/>
  <c r="I9" i="20"/>
  <c r="K9" i="20" s="1"/>
  <c r="H68" i="20"/>
  <c r="I68" i="20" s="1"/>
  <c r="P80" i="20"/>
  <c r="H8" i="20"/>
  <c r="I8" i="20" s="1"/>
  <c r="M15" i="7"/>
  <c r="M14" i="7"/>
  <c r="J67" i="20"/>
  <c r="L67" i="20"/>
  <c r="K67" i="20"/>
  <c r="H66" i="20"/>
  <c r="I66" i="20" s="1"/>
  <c r="H6" i="20"/>
  <c r="I6" i="20" s="1"/>
  <c r="K48" i="4"/>
  <c r="K20" i="4"/>
  <c r="K65" i="4"/>
  <c r="K19" i="4"/>
  <c r="K38" i="4"/>
  <c r="K77" i="4"/>
  <c r="K78" i="4"/>
  <c r="K21" i="4"/>
  <c r="K34" i="4"/>
  <c r="K58" i="4"/>
  <c r="K40" i="4"/>
  <c r="K29" i="4"/>
  <c r="K75" i="4"/>
  <c r="K69" i="4"/>
  <c r="K30" i="4"/>
  <c r="K5" i="4"/>
  <c r="K84" i="4"/>
  <c r="K55" i="4"/>
  <c r="K62" i="4"/>
  <c r="K74" i="4"/>
  <c r="K31" i="4"/>
  <c r="K23" i="4"/>
  <c r="K88" i="4"/>
  <c r="K73" i="4"/>
  <c r="K28" i="4"/>
  <c r="K27" i="4"/>
  <c r="K41" i="4"/>
  <c r="K56" i="4"/>
  <c r="K60" i="4"/>
  <c r="K8" i="4"/>
  <c r="K61" i="4"/>
  <c r="K13" i="4"/>
  <c r="K51" i="4"/>
  <c r="K64" i="4"/>
  <c r="K76" i="4"/>
  <c r="K49" i="4"/>
  <c r="K83" i="4"/>
  <c r="K25" i="4"/>
  <c r="K87" i="4"/>
  <c r="K15" i="4"/>
  <c r="K16" i="4"/>
  <c r="M17" i="4" s="1"/>
  <c r="K22" i="4"/>
  <c r="K10" i="4"/>
  <c r="K86" i="4"/>
  <c r="K80" i="4"/>
  <c r="K46" i="4"/>
  <c r="K43" i="4"/>
  <c r="K24" i="4"/>
  <c r="K52" i="4"/>
  <c r="K6" i="4"/>
  <c r="K17" i="4"/>
  <c r="K53" i="4"/>
  <c r="K79" i="4"/>
  <c r="K72" i="4"/>
  <c r="K37" i="4"/>
  <c r="K50" i="4"/>
  <c r="K54" i="4"/>
  <c r="K18" i="4"/>
  <c r="K7" i="4"/>
  <c r="K47" i="4"/>
  <c r="K45" i="4"/>
  <c r="K39" i="4"/>
  <c r="K71" i="4"/>
  <c r="K44" i="4"/>
  <c r="K33" i="4"/>
  <c r="K11" i="4"/>
  <c r="K67" i="4"/>
  <c r="K12" i="4"/>
  <c r="K85" i="4"/>
  <c r="K82" i="4"/>
  <c r="K63" i="4"/>
  <c r="K9" i="4"/>
  <c r="K57" i="4"/>
  <c r="K14" i="4"/>
  <c r="L65" i="20"/>
  <c r="K65" i="20"/>
  <c r="J65" i="20"/>
  <c r="K11" i="3"/>
  <c r="K80" i="3"/>
  <c r="K28" i="3"/>
  <c r="K68" i="3"/>
  <c r="K83" i="3"/>
  <c r="K22" i="3"/>
  <c r="K19" i="3"/>
  <c r="K45" i="3"/>
  <c r="K55" i="3"/>
  <c r="K88" i="3"/>
  <c r="K56" i="3"/>
  <c r="K25" i="3"/>
  <c r="K51" i="3"/>
  <c r="K87" i="3"/>
  <c r="K75" i="3"/>
  <c r="K77" i="3"/>
  <c r="K24" i="3"/>
  <c r="K13" i="3"/>
  <c r="K43" i="3"/>
  <c r="K64" i="3"/>
  <c r="K34" i="3"/>
  <c r="K74" i="3"/>
  <c r="K76" i="3"/>
  <c r="K42" i="3"/>
  <c r="K6" i="3"/>
  <c r="K85" i="3"/>
  <c r="K32" i="3"/>
  <c r="K26" i="3"/>
  <c r="K38" i="3"/>
  <c r="K23" i="3"/>
  <c r="K57" i="3"/>
  <c r="K53" i="3"/>
  <c r="K67" i="3"/>
  <c r="K27" i="3"/>
  <c r="K60" i="3"/>
  <c r="K81" i="3"/>
  <c r="K39" i="3"/>
  <c r="K31" i="3"/>
  <c r="K35" i="3"/>
  <c r="K17" i="3"/>
  <c r="K78" i="3"/>
  <c r="K5" i="3"/>
  <c r="K41" i="3"/>
  <c r="K7" i="3"/>
  <c r="K48" i="3"/>
  <c r="K59" i="3"/>
  <c r="K50" i="3"/>
  <c r="K73" i="3"/>
  <c r="K70" i="3"/>
  <c r="K82" i="3"/>
  <c r="K16" i="3"/>
  <c r="K12" i="3"/>
  <c r="K62" i="3"/>
  <c r="K15" i="3"/>
  <c r="K72" i="3"/>
  <c r="K69" i="3"/>
  <c r="K37" i="3"/>
  <c r="J64" i="20"/>
  <c r="L64" i="20"/>
  <c r="K64" i="20"/>
  <c r="K66" i="3"/>
  <c r="K29" i="3"/>
  <c r="K44" i="3"/>
  <c r="K58" i="3"/>
  <c r="K84" i="3"/>
  <c r="K36" i="3"/>
  <c r="K49" i="3"/>
  <c r="K65" i="3"/>
  <c r="K33" i="3"/>
  <c r="K20" i="3"/>
  <c r="K71" i="3"/>
  <c r="L4" i="20"/>
  <c r="K17" i="9"/>
  <c r="K5" i="9"/>
  <c r="M14" i="18" a="1"/>
  <c r="M15" i="18" s="1"/>
  <c r="M15" i="13"/>
  <c r="K64" i="13" s="1"/>
  <c r="M14" i="11" a="1"/>
  <c r="M14" i="11" s="1"/>
  <c r="C2" i="20" s="1"/>
  <c r="G18" i="20" s="1"/>
  <c r="M15" i="16"/>
  <c r="M14" i="16"/>
  <c r="C7" i="20" s="1"/>
  <c r="M14" i="15" a="1"/>
  <c r="K26" i="14"/>
  <c r="K29" i="14"/>
  <c r="K50" i="14"/>
  <c r="K33" i="14"/>
  <c r="K39" i="14"/>
  <c r="K56" i="14"/>
  <c r="K16" i="14"/>
  <c r="K27" i="14"/>
  <c r="K59" i="14"/>
  <c r="K11" i="14"/>
  <c r="K41" i="14"/>
  <c r="K35" i="14"/>
  <c r="K28" i="14"/>
  <c r="K30" i="14"/>
  <c r="K45" i="14"/>
  <c r="K24" i="14"/>
  <c r="K13" i="14"/>
  <c r="K58" i="14"/>
  <c r="K53" i="14"/>
  <c r="K48" i="14"/>
  <c r="K6" i="14"/>
  <c r="K44" i="14"/>
  <c r="K51" i="14"/>
  <c r="K22" i="14"/>
  <c r="K31" i="14"/>
  <c r="K43" i="14"/>
  <c r="K55" i="14"/>
  <c r="K49" i="14"/>
  <c r="K20" i="14"/>
  <c r="K7" i="14"/>
  <c r="K38" i="14"/>
  <c r="K19" i="14"/>
  <c r="K36" i="14"/>
  <c r="K18" i="14"/>
  <c r="K52" i="14"/>
  <c r="K12" i="14"/>
  <c r="K32" i="14"/>
  <c r="K60" i="14"/>
  <c r="K17" i="14"/>
  <c r="K9" i="14"/>
  <c r="K34" i="14"/>
  <c r="K21" i="14"/>
  <c r="K46" i="14"/>
  <c r="K15" i="14"/>
  <c r="K40" i="14"/>
  <c r="K5" i="14"/>
  <c r="K23" i="14"/>
  <c r="K14" i="14"/>
  <c r="K10" i="14"/>
  <c r="K54" i="14"/>
  <c r="K57" i="14"/>
  <c r="K25" i="14"/>
  <c r="K42" i="14"/>
  <c r="K47" i="14"/>
  <c r="K37" i="14"/>
  <c r="K8" i="14"/>
  <c r="K44" i="13"/>
  <c r="K58" i="13"/>
  <c r="K69" i="13"/>
  <c r="K53" i="13"/>
  <c r="K41" i="13"/>
  <c r="K52" i="13"/>
  <c r="K81" i="13"/>
  <c r="K67" i="13"/>
  <c r="K75" i="13"/>
  <c r="K12" i="13"/>
  <c r="K60" i="13"/>
  <c r="K77" i="13"/>
  <c r="K82" i="13"/>
  <c r="K65" i="13"/>
  <c r="K51" i="13"/>
  <c r="K38" i="13"/>
  <c r="K23" i="13"/>
  <c r="K62" i="13"/>
  <c r="K47" i="13"/>
  <c r="K48" i="13"/>
  <c r="K78" i="13"/>
  <c r="K13" i="13"/>
  <c r="K72" i="13"/>
  <c r="K43" i="13"/>
  <c r="K86" i="13"/>
  <c r="K83" i="13"/>
  <c r="K54" i="13"/>
  <c r="K35" i="13"/>
  <c r="K32" i="13"/>
  <c r="K61" i="13"/>
  <c r="K5" i="13"/>
  <c r="K84" i="13"/>
  <c r="K73" i="13"/>
  <c r="K66" i="13"/>
  <c r="K71" i="13"/>
  <c r="K87" i="13"/>
  <c r="M15" i="12"/>
  <c r="M14" i="12"/>
  <c r="C3" i="20" s="1"/>
  <c r="G19" i="20" s="1"/>
  <c r="L19" i="20" s="1"/>
  <c r="M15" i="11"/>
  <c r="K15" i="10"/>
  <c r="K41" i="10"/>
  <c r="K34" i="10"/>
  <c r="K62" i="10"/>
  <c r="K63" i="10"/>
  <c r="K75" i="10"/>
  <c r="K83" i="10"/>
  <c r="K74" i="10"/>
  <c r="K10" i="10"/>
  <c r="K60" i="10"/>
  <c r="K39" i="10"/>
  <c r="K64" i="10"/>
  <c r="K52" i="10"/>
  <c r="K31" i="10"/>
  <c r="K46" i="10"/>
  <c r="K44" i="10"/>
  <c r="K84" i="10"/>
  <c r="K27" i="10"/>
  <c r="K50" i="10"/>
  <c r="K82" i="10"/>
  <c r="K79" i="10"/>
  <c r="K80" i="10"/>
  <c r="K81" i="10"/>
  <c r="K33" i="10"/>
  <c r="K20" i="10"/>
  <c r="K58" i="10"/>
  <c r="K18" i="10"/>
  <c r="K66" i="10"/>
  <c r="K36" i="10"/>
  <c r="K16" i="10"/>
  <c r="K23" i="10"/>
  <c r="K71" i="10"/>
  <c r="K11" i="10"/>
  <c r="K28" i="10"/>
  <c r="K69" i="10"/>
  <c r="K54" i="10"/>
  <c r="K76" i="10"/>
  <c r="K49" i="10"/>
  <c r="K70" i="10"/>
  <c r="K87" i="10"/>
  <c r="K57" i="10"/>
  <c r="K24" i="10"/>
  <c r="K72" i="10"/>
  <c r="K30" i="10"/>
  <c r="K29" i="10"/>
  <c r="K68" i="10"/>
  <c r="K13" i="10"/>
  <c r="K21" i="10"/>
  <c r="K73" i="10"/>
  <c r="K43" i="10"/>
  <c r="K32" i="10"/>
  <c r="K59" i="10"/>
  <c r="K65" i="10"/>
  <c r="K55" i="10"/>
  <c r="K19" i="10"/>
  <c r="K22" i="10"/>
  <c r="K26" i="10"/>
  <c r="K48" i="10"/>
  <c r="K7" i="10"/>
  <c r="K61" i="10"/>
  <c r="K38" i="10"/>
  <c r="K12" i="10"/>
  <c r="K5" i="10"/>
  <c r="K53" i="10"/>
  <c r="K85" i="10"/>
  <c r="K77" i="10"/>
  <c r="K40" i="10"/>
  <c r="K14" i="10"/>
  <c r="K37" i="10"/>
  <c r="K25" i="10"/>
  <c r="K45" i="10"/>
  <c r="K56" i="10"/>
  <c r="K8" i="10"/>
  <c r="K67" i="10"/>
  <c r="K51" i="10"/>
  <c r="K17" i="10"/>
  <c r="K9" i="10"/>
  <c r="K86" i="10"/>
  <c r="K35" i="10"/>
  <c r="K78" i="10"/>
  <c r="K42" i="10"/>
  <c r="K6" i="10"/>
  <c r="K47" i="10"/>
  <c r="M15" i="8"/>
  <c r="M14" i="8"/>
  <c r="B5" i="20" s="1"/>
  <c r="G6" i="20" s="1"/>
  <c r="M14" i="6"/>
  <c r="B8" i="20" s="1"/>
  <c r="M15" i="6"/>
  <c r="M14" i="5" a="1"/>
  <c r="M17" i="19"/>
  <c r="M17" i="9"/>
  <c r="Q18" i="9" s="1"/>
  <c r="M11" i="2"/>
  <c r="N14" i="2" s="1"/>
  <c r="M12" i="2"/>
  <c r="N12" i="2"/>
  <c r="N11" i="2"/>
  <c r="M17" i="3" l="1"/>
  <c r="L26" i="20"/>
  <c r="K26" i="20"/>
  <c r="M14" i="18"/>
  <c r="C9" i="20" s="1"/>
  <c r="G25" i="20" s="1"/>
  <c r="L25" i="20" s="1"/>
  <c r="K25" i="20"/>
  <c r="L24" i="20"/>
  <c r="K24" i="20"/>
  <c r="C8" i="20"/>
  <c r="K81" i="17"/>
  <c r="K37" i="17"/>
  <c r="K13" i="17"/>
  <c r="K9" i="17"/>
  <c r="K79" i="17"/>
  <c r="K73" i="17"/>
  <c r="K56" i="17"/>
  <c r="K63" i="17"/>
  <c r="K83" i="17"/>
  <c r="K35" i="17"/>
  <c r="K64" i="17"/>
  <c r="K53" i="17"/>
  <c r="K42" i="17"/>
  <c r="K57" i="17"/>
  <c r="K24" i="17"/>
  <c r="K8" i="17"/>
  <c r="K47" i="17"/>
  <c r="K75" i="17"/>
  <c r="K65" i="17"/>
  <c r="K61" i="17"/>
  <c r="K52" i="17"/>
  <c r="K55" i="17"/>
  <c r="K84" i="17"/>
  <c r="K46" i="17"/>
  <c r="K34" i="17"/>
  <c r="K85" i="17"/>
  <c r="K51" i="17"/>
  <c r="K38" i="17"/>
  <c r="K68" i="17"/>
  <c r="K43" i="17"/>
  <c r="K14" i="17"/>
  <c r="K33" i="17"/>
  <c r="K12" i="17"/>
  <c r="K19" i="17"/>
  <c r="K7" i="17"/>
  <c r="K22" i="17"/>
  <c r="K28" i="17"/>
  <c r="K70" i="17"/>
  <c r="K72" i="17"/>
  <c r="K69" i="17"/>
  <c r="K66" i="17"/>
  <c r="K17" i="17"/>
  <c r="K20" i="17"/>
  <c r="K26" i="17"/>
  <c r="K74" i="17"/>
  <c r="K39" i="17"/>
  <c r="K54" i="17"/>
  <c r="K27" i="17"/>
  <c r="K15" i="17"/>
  <c r="K21" i="17"/>
  <c r="K25" i="17"/>
  <c r="K80" i="17"/>
  <c r="K59" i="17"/>
  <c r="K58" i="17"/>
  <c r="K88" i="17"/>
  <c r="K10" i="17"/>
  <c r="K40" i="17"/>
  <c r="K32" i="17"/>
  <c r="K44" i="17"/>
  <c r="K49" i="17"/>
  <c r="K29" i="17"/>
  <c r="K76" i="17"/>
  <c r="K5" i="17"/>
  <c r="K67" i="17"/>
  <c r="K41" i="17"/>
  <c r="K82" i="17"/>
  <c r="K71" i="17"/>
  <c r="K87" i="17"/>
  <c r="K50" i="17"/>
  <c r="K78" i="17"/>
  <c r="K60" i="17"/>
  <c r="K62" i="17"/>
  <c r="K31" i="17"/>
  <c r="K23" i="17"/>
  <c r="K30" i="17"/>
  <c r="K36" i="17"/>
  <c r="K11" i="17"/>
  <c r="K18" i="17"/>
  <c r="K16" i="17"/>
  <c r="K6" i="17"/>
  <c r="K48" i="17"/>
  <c r="K86" i="17"/>
  <c r="K45" i="17"/>
  <c r="K77" i="17"/>
  <c r="S80" i="20"/>
  <c r="H23" i="20"/>
  <c r="I23" i="20" s="1"/>
  <c r="J23" i="20" s="1"/>
  <c r="I21" i="20"/>
  <c r="J21" i="20" s="1"/>
  <c r="K56" i="13"/>
  <c r="K74" i="13"/>
  <c r="K25" i="13"/>
  <c r="K57" i="13"/>
  <c r="K9" i="13"/>
  <c r="K55" i="13"/>
  <c r="K88" i="13"/>
  <c r="K29" i="13"/>
  <c r="K14" i="13"/>
  <c r="K33" i="13"/>
  <c r="K26" i="13"/>
  <c r="K15" i="13"/>
  <c r="K34" i="13"/>
  <c r="K21" i="13"/>
  <c r="K63" i="13"/>
  <c r="K42" i="13"/>
  <c r="K40" i="13"/>
  <c r="K68" i="13"/>
  <c r="K8" i="13"/>
  <c r="K7" i="13"/>
  <c r="M17" i="13" s="1"/>
  <c r="K27" i="13"/>
  <c r="K80" i="13"/>
  <c r="K11" i="13"/>
  <c r="K39" i="13"/>
  <c r="K20" i="13"/>
  <c r="K18" i="13"/>
  <c r="K6" i="13"/>
  <c r="K24" i="13"/>
  <c r="K31" i="13"/>
  <c r="K37" i="13"/>
  <c r="K59" i="13"/>
  <c r="K30" i="13"/>
  <c r="K16" i="13"/>
  <c r="K46" i="13"/>
  <c r="K22" i="13"/>
  <c r="K45" i="13"/>
  <c r="K36" i="13"/>
  <c r="K10" i="13"/>
  <c r="K17" i="13"/>
  <c r="K50" i="13"/>
  <c r="K70" i="13"/>
  <c r="K85" i="13"/>
  <c r="K19" i="13"/>
  <c r="K49" i="13"/>
  <c r="K76" i="13"/>
  <c r="K79" i="13"/>
  <c r="K28" i="13"/>
  <c r="L18" i="20"/>
  <c r="K18" i="20"/>
  <c r="B9" i="20"/>
  <c r="G10" i="20" s="1"/>
  <c r="L10" i="20" s="1"/>
  <c r="B14" i="20"/>
  <c r="K27" i="7"/>
  <c r="K35" i="7"/>
  <c r="K24" i="7"/>
  <c r="K59" i="7"/>
  <c r="K77" i="7"/>
  <c r="K13" i="7"/>
  <c r="K61" i="7"/>
  <c r="K15" i="7"/>
  <c r="K40" i="7"/>
  <c r="K25" i="7"/>
  <c r="K53" i="7"/>
  <c r="K14" i="7"/>
  <c r="K8" i="7"/>
  <c r="K36" i="7"/>
  <c r="K78" i="7"/>
  <c r="K49" i="7"/>
  <c r="K79" i="7"/>
  <c r="K76" i="7"/>
  <c r="K19" i="7"/>
  <c r="K44" i="7"/>
  <c r="K32" i="7"/>
  <c r="K87" i="7"/>
  <c r="K12" i="7"/>
  <c r="K26" i="7"/>
  <c r="K82" i="7"/>
  <c r="K73" i="7"/>
  <c r="K55" i="7"/>
  <c r="K69" i="7"/>
  <c r="K46" i="7"/>
  <c r="K58" i="7"/>
  <c r="K10" i="7"/>
  <c r="K47" i="7"/>
  <c r="K28" i="7"/>
  <c r="K7" i="7"/>
  <c r="K57" i="7"/>
  <c r="K64" i="7"/>
  <c r="K43" i="7"/>
  <c r="K72" i="7"/>
  <c r="K34" i="7"/>
  <c r="K17" i="7"/>
  <c r="K80" i="7"/>
  <c r="K23" i="7"/>
  <c r="K48" i="7"/>
  <c r="K30" i="7"/>
  <c r="K85" i="7"/>
  <c r="K52" i="7"/>
  <c r="K51" i="7"/>
  <c r="K9" i="7"/>
  <c r="K65" i="7"/>
  <c r="K29" i="7"/>
  <c r="K50" i="7"/>
  <c r="K68" i="7"/>
  <c r="K16" i="7"/>
  <c r="K22" i="7"/>
  <c r="K83" i="7"/>
  <c r="K54" i="7"/>
  <c r="K5" i="7"/>
  <c r="K18" i="7"/>
  <c r="K20" i="7"/>
  <c r="K37" i="7"/>
  <c r="K42" i="7"/>
  <c r="K63" i="7"/>
  <c r="K21" i="7"/>
  <c r="K70" i="7"/>
  <c r="K60" i="7"/>
  <c r="K88" i="7"/>
  <c r="K33" i="7"/>
  <c r="K71" i="7"/>
  <c r="K31" i="7"/>
  <c r="K11" i="7"/>
  <c r="K6" i="7"/>
  <c r="K84" i="7"/>
  <c r="K39" i="7"/>
  <c r="K75" i="7"/>
  <c r="K38" i="7"/>
  <c r="K81" i="7"/>
  <c r="K66" i="7"/>
  <c r="K74" i="7"/>
  <c r="K41" i="7"/>
  <c r="K56" i="7"/>
  <c r="K45" i="7"/>
  <c r="K62" i="7"/>
  <c r="K67" i="7"/>
  <c r="K86" i="7"/>
  <c r="K8" i="20"/>
  <c r="L8" i="20"/>
  <c r="K68" i="20"/>
  <c r="J68" i="20"/>
  <c r="L68" i="20"/>
  <c r="G9" i="20"/>
  <c r="L9" i="20" s="1"/>
  <c r="L6" i="20"/>
  <c r="K6" i="20"/>
  <c r="K66" i="20"/>
  <c r="L66" i="20"/>
  <c r="J66" i="20"/>
  <c r="H63" i="20"/>
  <c r="I63" i="20" s="1"/>
  <c r="H3" i="20"/>
  <c r="I3" i="20" s="1"/>
  <c r="J3" i="20" s="1"/>
  <c r="M17" i="14"/>
  <c r="K12" i="18"/>
  <c r="K57" i="18"/>
  <c r="K50" i="18"/>
  <c r="K18" i="18"/>
  <c r="K56" i="18"/>
  <c r="K77" i="18"/>
  <c r="K85" i="18"/>
  <c r="K68" i="18"/>
  <c r="K43" i="18"/>
  <c r="K22" i="18"/>
  <c r="K74" i="18"/>
  <c r="K33" i="18"/>
  <c r="K34" i="18"/>
  <c r="K27" i="18"/>
  <c r="K36" i="18"/>
  <c r="K64" i="18"/>
  <c r="K17" i="18"/>
  <c r="K39" i="18"/>
  <c r="K35" i="18"/>
  <c r="K71" i="18"/>
  <c r="K30" i="18"/>
  <c r="K23" i="18"/>
  <c r="K15" i="18"/>
  <c r="K63" i="18"/>
  <c r="K26" i="18"/>
  <c r="K83" i="18"/>
  <c r="K80" i="18"/>
  <c r="K5" i="18"/>
  <c r="K86" i="18"/>
  <c r="K9" i="18"/>
  <c r="K7" i="18"/>
  <c r="K16" i="18"/>
  <c r="K10" i="18"/>
  <c r="K53" i="18"/>
  <c r="K66" i="18"/>
  <c r="K25" i="18"/>
  <c r="K41" i="18"/>
  <c r="K52" i="18"/>
  <c r="K75" i="18"/>
  <c r="K14" i="18"/>
  <c r="K45" i="18"/>
  <c r="K31" i="18"/>
  <c r="K19" i="18"/>
  <c r="K20" i="18"/>
  <c r="K24" i="18"/>
  <c r="K72" i="18"/>
  <c r="K78" i="18"/>
  <c r="K13" i="18"/>
  <c r="K11" i="18"/>
  <c r="K49" i="18"/>
  <c r="K54" i="18"/>
  <c r="K84" i="18"/>
  <c r="K81" i="18"/>
  <c r="K21" i="18"/>
  <c r="K32" i="18"/>
  <c r="K70" i="18"/>
  <c r="K59" i="18"/>
  <c r="K48" i="18"/>
  <c r="K42" i="18"/>
  <c r="K61" i="18"/>
  <c r="K67" i="18"/>
  <c r="K58" i="18"/>
  <c r="K6" i="18"/>
  <c r="K87" i="18"/>
  <c r="K51" i="18"/>
  <c r="K73" i="18"/>
  <c r="K82" i="18"/>
  <c r="K88" i="18"/>
  <c r="K62" i="18"/>
  <c r="K8" i="18"/>
  <c r="K60" i="18"/>
  <c r="K44" i="18"/>
  <c r="K76" i="18"/>
  <c r="K40" i="18"/>
  <c r="K46" i="18"/>
  <c r="K47" i="18"/>
  <c r="K28" i="18"/>
  <c r="K55" i="18"/>
  <c r="K38" i="18"/>
  <c r="K65" i="18"/>
  <c r="K37" i="18"/>
  <c r="K79" i="18"/>
  <c r="K69" i="18"/>
  <c r="K29" i="18"/>
  <c r="K76" i="16"/>
  <c r="K21" i="16"/>
  <c r="K31" i="16"/>
  <c r="K68" i="16"/>
  <c r="K12" i="16"/>
  <c r="K38" i="16"/>
  <c r="K15" i="16"/>
  <c r="K46" i="16"/>
  <c r="K81" i="16"/>
  <c r="K14" i="16"/>
  <c r="K30" i="16"/>
  <c r="K43" i="16"/>
  <c r="K22" i="16"/>
  <c r="K82" i="16"/>
  <c r="K23" i="16"/>
  <c r="K61" i="16"/>
  <c r="K37" i="16"/>
  <c r="K7" i="16"/>
  <c r="K17" i="16"/>
  <c r="K53" i="16"/>
  <c r="K58" i="16"/>
  <c r="K64" i="16"/>
  <c r="K10" i="16"/>
  <c r="K42" i="16"/>
  <c r="K49" i="16"/>
  <c r="K54" i="16"/>
  <c r="K55" i="16"/>
  <c r="K51" i="16"/>
  <c r="K83" i="16"/>
  <c r="K35" i="16"/>
  <c r="K65" i="16"/>
  <c r="K86" i="16"/>
  <c r="K47" i="16"/>
  <c r="K79" i="16"/>
  <c r="K50" i="16"/>
  <c r="K74" i="16"/>
  <c r="K28" i="16"/>
  <c r="K57" i="16"/>
  <c r="K16" i="16"/>
  <c r="K5" i="16"/>
  <c r="K9" i="16"/>
  <c r="K52" i="16"/>
  <c r="K13" i="16"/>
  <c r="K60" i="16"/>
  <c r="K27" i="16"/>
  <c r="K26" i="16"/>
  <c r="K18" i="16"/>
  <c r="K59" i="16"/>
  <c r="K69" i="16"/>
  <c r="K78" i="16"/>
  <c r="K41" i="16"/>
  <c r="K8" i="16"/>
  <c r="K56" i="16"/>
  <c r="K32" i="16"/>
  <c r="K62" i="16"/>
  <c r="K63" i="16"/>
  <c r="K20" i="16"/>
  <c r="K87" i="16"/>
  <c r="K80" i="16"/>
  <c r="K6" i="16"/>
  <c r="K75" i="16"/>
  <c r="K88" i="16"/>
  <c r="K70" i="16"/>
  <c r="K77" i="16"/>
  <c r="K44" i="16"/>
  <c r="K48" i="16"/>
  <c r="K67" i="16"/>
  <c r="K25" i="16"/>
  <c r="K45" i="16"/>
  <c r="K29" i="16"/>
  <c r="K73" i="16"/>
  <c r="K11" i="16"/>
  <c r="K66" i="16"/>
  <c r="K85" i="16"/>
  <c r="K40" i="16"/>
  <c r="K24" i="16"/>
  <c r="K84" i="16"/>
  <c r="K36" i="16"/>
  <c r="K72" i="16"/>
  <c r="K71" i="16"/>
  <c r="K34" i="16"/>
  <c r="K33" i="16"/>
  <c r="K39" i="16"/>
  <c r="K19" i="16"/>
  <c r="M15" i="15"/>
  <c r="M14" i="15"/>
  <c r="C6" i="20" s="1"/>
  <c r="G22" i="20" s="1"/>
  <c r="L22" i="20" s="1"/>
  <c r="K68" i="12"/>
  <c r="K78" i="12"/>
  <c r="K31" i="12"/>
  <c r="K20" i="12"/>
  <c r="K70" i="12"/>
  <c r="K16" i="12"/>
  <c r="K28" i="12"/>
  <c r="K66" i="12"/>
  <c r="K79" i="12"/>
  <c r="K75" i="12"/>
  <c r="K86" i="12"/>
  <c r="K25" i="12"/>
  <c r="K41" i="12"/>
  <c r="K61" i="12"/>
  <c r="K62" i="12"/>
  <c r="K22" i="12"/>
  <c r="K57" i="12"/>
  <c r="K59" i="12"/>
  <c r="K30" i="12"/>
  <c r="K27" i="12"/>
  <c r="K74" i="12"/>
  <c r="K80" i="12"/>
  <c r="K8" i="12"/>
  <c r="K69" i="12"/>
  <c r="K83" i="12"/>
  <c r="K47" i="12"/>
  <c r="K64" i="12"/>
  <c r="K82" i="12"/>
  <c r="K29" i="12"/>
  <c r="K26" i="12"/>
  <c r="K60" i="12"/>
  <c r="K18" i="12"/>
  <c r="K58" i="12"/>
  <c r="K81" i="12"/>
  <c r="K24" i="12"/>
  <c r="K88" i="12"/>
  <c r="K33" i="12"/>
  <c r="K32" i="12"/>
  <c r="K37" i="12"/>
  <c r="K42" i="12"/>
  <c r="K23" i="12"/>
  <c r="K34" i="12"/>
  <c r="K63" i="12"/>
  <c r="K77" i="12"/>
  <c r="K53" i="12"/>
  <c r="K49" i="12"/>
  <c r="K67" i="12"/>
  <c r="K14" i="12"/>
  <c r="K71" i="12"/>
  <c r="K52" i="12"/>
  <c r="K65" i="12"/>
  <c r="K38" i="12"/>
  <c r="K76" i="12"/>
  <c r="K36" i="12"/>
  <c r="K55" i="12"/>
  <c r="K19" i="12"/>
  <c r="K46" i="12"/>
  <c r="K7" i="12"/>
  <c r="K35" i="12"/>
  <c r="K51" i="12"/>
  <c r="K40" i="12"/>
  <c r="K84" i="12"/>
  <c r="K6" i="12"/>
  <c r="K44" i="12"/>
  <c r="K17" i="12"/>
  <c r="K21" i="12"/>
  <c r="K73" i="12"/>
  <c r="K43" i="12"/>
  <c r="K15" i="12"/>
  <c r="K56" i="12"/>
  <c r="K11" i="12"/>
  <c r="K13" i="12"/>
  <c r="K48" i="12"/>
  <c r="K54" i="12"/>
  <c r="K10" i="12"/>
  <c r="K9" i="12"/>
  <c r="K87" i="12"/>
  <c r="K72" i="12"/>
  <c r="K85" i="12"/>
  <c r="K39" i="12"/>
  <c r="K5" i="12"/>
  <c r="K45" i="12"/>
  <c r="K50" i="12"/>
  <c r="K12" i="12"/>
  <c r="K69" i="11"/>
  <c r="K70" i="11"/>
  <c r="K67" i="11"/>
  <c r="K13" i="11"/>
  <c r="K38" i="11"/>
  <c r="K18" i="11"/>
  <c r="K27" i="11"/>
  <c r="K52" i="11"/>
  <c r="K81" i="11"/>
  <c r="K87" i="11"/>
  <c r="K76" i="11"/>
  <c r="K77" i="11"/>
  <c r="K60" i="11"/>
  <c r="K8" i="11"/>
  <c r="K37" i="11"/>
  <c r="K85" i="11"/>
  <c r="K72" i="11"/>
  <c r="K59" i="11"/>
  <c r="K68" i="11"/>
  <c r="K82" i="11"/>
  <c r="K50" i="11"/>
  <c r="K5" i="11"/>
  <c r="K55" i="11"/>
  <c r="K80" i="11"/>
  <c r="K62" i="11"/>
  <c r="K19" i="11"/>
  <c r="K49" i="11"/>
  <c r="K54" i="11"/>
  <c r="K30" i="11"/>
  <c r="K42" i="11"/>
  <c r="K47" i="11"/>
  <c r="K46" i="11"/>
  <c r="K63" i="11"/>
  <c r="K28" i="11"/>
  <c r="K23" i="11"/>
  <c r="K79" i="11"/>
  <c r="K26" i="11"/>
  <c r="K22" i="11"/>
  <c r="K9" i="11"/>
  <c r="K12" i="11"/>
  <c r="K29" i="11"/>
  <c r="K25" i="11"/>
  <c r="K24" i="11"/>
  <c r="K66" i="11"/>
  <c r="K74" i="11"/>
  <c r="K16" i="11"/>
  <c r="K17" i="11"/>
  <c r="K88" i="11"/>
  <c r="K39" i="11"/>
  <c r="K75" i="11"/>
  <c r="K44" i="11"/>
  <c r="K56" i="11"/>
  <c r="K36" i="11"/>
  <c r="K15" i="11"/>
  <c r="K83" i="11"/>
  <c r="K61" i="11"/>
  <c r="K51" i="11"/>
  <c r="K65" i="11"/>
  <c r="K53" i="11"/>
  <c r="K43" i="11"/>
  <c r="K48" i="11"/>
  <c r="K10" i="11"/>
  <c r="K20" i="11"/>
  <c r="K6" i="11"/>
  <c r="K71" i="11"/>
  <c r="K34" i="11"/>
  <c r="K58" i="11"/>
  <c r="K7" i="11"/>
  <c r="K31" i="11"/>
  <c r="K11" i="11"/>
  <c r="K14" i="11"/>
  <c r="K86" i="11"/>
  <c r="K78" i="11"/>
  <c r="K41" i="11"/>
  <c r="K40" i="11"/>
  <c r="K73" i="11"/>
  <c r="K33" i="11"/>
  <c r="K45" i="11"/>
  <c r="K32" i="11"/>
  <c r="K64" i="11"/>
  <c r="K21" i="11"/>
  <c r="K57" i="11"/>
  <c r="K35" i="11"/>
  <c r="K84" i="11"/>
  <c r="M17" i="10"/>
  <c r="K11" i="8"/>
  <c r="K41" i="8"/>
  <c r="K43" i="8"/>
  <c r="K60" i="8"/>
  <c r="K48" i="8"/>
  <c r="K70" i="8"/>
  <c r="K23" i="8"/>
  <c r="K10" i="8"/>
  <c r="K14" i="8"/>
  <c r="K63" i="8"/>
  <c r="K54" i="8"/>
  <c r="K77" i="8"/>
  <c r="K75" i="8"/>
  <c r="K13" i="8"/>
  <c r="K76" i="8"/>
  <c r="K87" i="8"/>
  <c r="K15" i="8"/>
  <c r="K73" i="8"/>
  <c r="K7" i="8"/>
  <c r="K21" i="8"/>
  <c r="K37" i="8"/>
  <c r="K58" i="8"/>
  <c r="K66" i="8"/>
  <c r="K72" i="8"/>
  <c r="K85" i="8"/>
  <c r="K17" i="8"/>
  <c r="K8" i="8"/>
  <c r="K51" i="8"/>
  <c r="K12" i="8"/>
  <c r="K80" i="8"/>
  <c r="K44" i="8"/>
  <c r="K24" i="8"/>
  <c r="K18" i="8"/>
  <c r="K22" i="8"/>
  <c r="K33" i="8"/>
  <c r="K86" i="8"/>
  <c r="K45" i="8"/>
  <c r="K34" i="8"/>
  <c r="K82" i="8"/>
  <c r="K56" i="8"/>
  <c r="K30" i="8"/>
  <c r="K57" i="8"/>
  <c r="K47" i="8"/>
  <c r="K29" i="8"/>
  <c r="K26" i="8"/>
  <c r="K81" i="8"/>
  <c r="K40" i="8"/>
  <c r="K38" i="8"/>
  <c r="K50" i="8"/>
  <c r="K27" i="8"/>
  <c r="K16" i="8"/>
  <c r="K64" i="8"/>
  <c r="K55" i="8"/>
  <c r="K83" i="8"/>
  <c r="K78" i="8"/>
  <c r="K79" i="8"/>
  <c r="K28" i="8"/>
  <c r="K49" i="8"/>
  <c r="K19" i="8"/>
  <c r="K71" i="8"/>
  <c r="K32" i="8"/>
  <c r="K42" i="8"/>
  <c r="K61" i="8"/>
  <c r="K59" i="8"/>
  <c r="K88" i="8"/>
  <c r="K53" i="8"/>
  <c r="K36" i="8"/>
  <c r="K67" i="8"/>
  <c r="K65" i="8"/>
  <c r="K52" i="8"/>
  <c r="K5" i="8"/>
  <c r="K20" i="8"/>
  <c r="K46" i="8"/>
  <c r="K35" i="8"/>
  <c r="K68" i="8"/>
  <c r="K9" i="8"/>
  <c r="K6" i="8"/>
  <c r="K39" i="8"/>
  <c r="K62" i="8"/>
  <c r="K69" i="8"/>
  <c r="K74" i="8"/>
  <c r="K84" i="8"/>
  <c r="K31" i="8"/>
  <c r="K25" i="8"/>
  <c r="K5" i="6"/>
  <c r="K81" i="6"/>
  <c r="K78" i="6"/>
  <c r="K72" i="6"/>
  <c r="K9" i="6"/>
  <c r="K84" i="6"/>
  <c r="K31" i="6"/>
  <c r="K33" i="6"/>
  <c r="K79" i="6"/>
  <c r="K6" i="6"/>
  <c r="K37" i="6"/>
  <c r="K61" i="6"/>
  <c r="K59" i="6"/>
  <c r="K69" i="6"/>
  <c r="K16" i="6"/>
  <c r="K32" i="6"/>
  <c r="K42" i="6"/>
  <c r="K43" i="6"/>
  <c r="K47" i="6"/>
  <c r="K21" i="6"/>
  <c r="K67" i="6"/>
  <c r="K53" i="6"/>
  <c r="K62" i="6"/>
  <c r="K41" i="6"/>
  <c r="K36" i="6"/>
  <c r="K46" i="6"/>
  <c r="K71" i="6"/>
  <c r="K26" i="6"/>
  <c r="K76" i="6"/>
  <c r="K49" i="6"/>
  <c r="K29" i="6"/>
  <c r="K23" i="6"/>
  <c r="K54" i="6"/>
  <c r="K40" i="6"/>
  <c r="K73" i="6"/>
  <c r="K68" i="6"/>
  <c r="K52" i="6"/>
  <c r="K20" i="6"/>
  <c r="K74" i="6"/>
  <c r="K30" i="6"/>
  <c r="K64" i="6"/>
  <c r="K86" i="6"/>
  <c r="K66" i="6"/>
  <c r="K77" i="6"/>
  <c r="K15" i="6"/>
  <c r="K85" i="6"/>
  <c r="K83" i="6"/>
  <c r="K82" i="6"/>
  <c r="K25" i="6"/>
  <c r="K44" i="6"/>
  <c r="K56" i="6"/>
  <c r="K39" i="6"/>
  <c r="K51" i="6"/>
  <c r="K13" i="6"/>
  <c r="K45" i="6"/>
  <c r="K35" i="6"/>
  <c r="K14" i="6"/>
  <c r="K50" i="6"/>
  <c r="K87" i="6"/>
  <c r="K60" i="6"/>
  <c r="K24" i="6"/>
  <c r="K34" i="6"/>
  <c r="K38" i="6"/>
  <c r="K12" i="6"/>
  <c r="K27" i="6"/>
  <c r="K48" i="6"/>
  <c r="K8" i="6"/>
  <c r="K58" i="6"/>
  <c r="K19" i="6"/>
  <c r="K7" i="6"/>
  <c r="K75" i="6"/>
  <c r="K70" i="6"/>
  <c r="K11" i="6"/>
  <c r="K63" i="6"/>
  <c r="K18" i="6"/>
  <c r="K17" i="6"/>
  <c r="K57" i="6"/>
  <c r="K28" i="6"/>
  <c r="K80" i="6"/>
  <c r="K10" i="6"/>
  <c r="K65" i="6"/>
  <c r="K22" i="6"/>
  <c r="K55" i="6"/>
  <c r="M14" i="5"/>
  <c r="B6" i="20" s="1"/>
  <c r="G7" i="20" s="1"/>
  <c r="L7" i="20" s="1"/>
  <c r="M15" i="5"/>
  <c r="M14" i="2" a="1"/>
  <c r="M14" i="2" s="1"/>
  <c r="B2" i="20" s="1"/>
  <c r="G3" i="20" s="1"/>
  <c r="M17" i="17" l="1"/>
  <c r="K23" i="20"/>
  <c r="L23" i="20"/>
  <c r="K21" i="20"/>
  <c r="L21" i="20"/>
  <c r="O20" i="20" a="1"/>
  <c r="O20" i="20" s="1"/>
  <c r="O17" i="20" a="1"/>
  <c r="O17" i="20" s="1"/>
  <c r="O23" i="20" s="1" a="1"/>
  <c r="Q27" i="20" s="1"/>
  <c r="M17" i="7"/>
  <c r="M17" i="6"/>
  <c r="L63" i="20"/>
  <c r="J63" i="20"/>
  <c r="K63" i="20"/>
  <c r="M17" i="18"/>
  <c r="M17" i="16"/>
  <c r="K39" i="15"/>
  <c r="K33" i="15"/>
  <c r="K37" i="15"/>
  <c r="K5" i="15"/>
  <c r="K74" i="15"/>
  <c r="K78" i="15"/>
  <c r="K64" i="15"/>
  <c r="K76" i="15"/>
  <c r="K44" i="15"/>
  <c r="K9" i="15"/>
  <c r="K62" i="15"/>
  <c r="K86" i="15"/>
  <c r="K56" i="15"/>
  <c r="K43" i="15"/>
  <c r="K38" i="15"/>
  <c r="K48" i="15"/>
  <c r="K18" i="15"/>
  <c r="K41" i="15"/>
  <c r="K63" i="15"/>
  <c r="K58" i="15"/>
  <c r="K66" i="15"/>
  <c r="K69" i="15"/>
  <c r="K65" i="15"/>
  <c r="K29" i="15"/>
  <c r="K77" i="15"/>
  <c r="K23" i="15"/>
  <c r="K57" i="15"/>
  <c r="K11" i="15"/>
  <c r="K84" i="15"/>
  <c r="K55" i="15"/>
  <c r="K35" i="15"/>
  <c r="K85" i="15"/>
  <c r="K40" i="15"/>
  <c r="K30" i="15"/>
  <c r="K71" i="15"/>
  <c r="K59" i="15"/>
  <c r="K53" i="15"/>
  <c r="K70" i="15"/>
  <c r="K83" i="15"/>
  <c r="K13" i="15"/>
  <c r="K36" i="15"/>
  <c r="K12" i="15"/>
  <c r="K16" i="15"/>
  <c r="K27" i="15"/>
  <c r="K22" i="15"/>
  <c r="K45" i="15"/>
  <c r="K28" i="15"/>
  <c r="K32" i="15"/>
  <c r="K25" i="15"/>
  <c r="K8" i="15"/>
  <c r="K7" i="15"/>
  <c r="K26" i="15"/>
  <c r="K24" i="15"/>
  <c r="K34" i="15"/>
  <c r="K80" i="15"/>
  <c r="K19" i="15"/>
  <c r="K81" i="15"/>
  <c r="K82" i="15"/>
  <c r="K14" i="15"/>
  <c r="K60" i="15"/>
  <c r="K67" i="15"/>
  <c r="K6" i="15"/>
  <c r="K20" i="15"/>
  <c r="K17" i="15"/>
  <c r="K47" i="15"/>
  <c r="K75" i="15"/>
  <c r="K87" i="15"/>
  <c r="K54" i="15"/>
  <c r="K42" i="15"/>
  <c r="K88" i="15"/>
  <c r="K15" i="15"/>
  <c r="K73" i="15"/>
  <c r="K72" i="15"/>
  <c r="K68" i="15"/>
  <c r="K61" i="15"/>
  <c r="K46" i="15"/>
  <c r="K49" i="15"/>
  <c r="K10" i="15"/>
  <c r="K31" i="15"/>
  <c r="K51" i="15"/>
  <c r="K79" i="15"/>
  <c r="K50" i="15"/>
  <c r="K52" i="15"/>
  <c r="K21" i="15"/>
  <c r="M17" i="12"/>
  <c r="M17" i="11"/>
  <c r="M17" i="8"/>
  <c r="K17" i="5"/>
  <c r="K83" i="5"/>
  <c r="K13" i="5"/>
  <c r="K80" i="5"/>
  <c r="K66" i="5"/>
  <c r="K78" i="5"/>
  <c r="K16" i="5"/>
  <c r="K35" i="5"/>
  <c r="K15" i="5"/>
  <c r="K8" i="5"/>
  <c r="K72" i="5"/>
  <c r="K6" i="5"/>
  <c r="K46" i="5"/>
  <c r="K74" i="5"/>
  <c r="K36" i="5"/>
  <c r="K19" i="5"/>
  <c r="K11" i="5"/>
  <c r="K61" i="5"/>
  <c r="K10" i="5"/>
  <c r="K23" i="5"/>
  <c r="K39" i="5"/>
  <c r="K77" i="5"/>
  <c r="K49" i="5"/>
  <c r="K42" i="5"/>
  <c r="K64" i="5"/>
  <c r="K43" i="5"/>
  <c r="K58" i="5"/>
  <c r="K5" i="5"/>
  <c r="K34" i="5"/>
  <c r="K54" i="5"/>
  <c r="K30" i="5"/>
  <c r="K51" i="5"/>
  <c r="K48" i="5"/>
  <c r="K73" i="5"/>
  <c r="K28" i="5"/>
  <c r="K20" i="5"/>
  <c r="K88" i="5"/>
  <c r="K75" i="5"/>
  <c r="K68" i="5"/>
  <c r="K62" i="5"/>
  <c r="K14" i="5"/>
  <c r="K31" i="5"/>
  <c r="K47" i="5"/>
  <c r="K25" i="5"/>
  <c r="K70" i="5"/>
  <c r="K65" i="5"/>
  <c r="K21" i="5"/>
  <c r="K55" i="5"/>
  <c r="K84" i="5"/>
  <c r="K33" i="5"/>
  <c r="K53" i="5"/>
  <c r="K79" i="5"/>
  <c r="K26" i="5"/>
  <c r="K52" i="5"/>
  <c r="K59" i="5"/>
  <c r="K22" i="5"/>
  <c r="K40" i="5"/>
  <c r="K81" i="5"/>
  <c r="K69" i="5"/>
  <c r="K41" i="5"/>
  <c r="K67" i="5"/>
  <c r="K38" i="5"/>
  <c r="K45" i="5"/>
  <c r="K27" i="5"/>
  <c r="K82" i="5"/>
  <c r="K50" i="5"/>
  <c r="K60" i="5"/>
  <c r="K32" i="5"/>
  <c r="K86" i="5"/>
  <c r="K44" i="5"/>
  <c r="K57" i="5"/>
  <c r="K85" i="5"/>
  <c r="K87" i="5"/>
  <c r="K9" i="5"/>
  <c r="K24" i="5"/>
  <c r="K37" i="5"/>
  <c r="K56" i="5"/>
  <c r="K71" i="5"/>
  <c r="K18" i="5"/>
  <c r="K63" i="5"/>
  <c r="K76" i="5"/>
  <c r="K29" i="5"/>
  <c r="K12" i="5"/>
  <c r="K7" i="5"/>
  <c r="M15" i="2"/>
  <c r="K74" i="2" s="1"/>
  <c r="O23" i="20" l="1"/>
  <c r="P27" i="20"/>
  <c r="O26" i="20" a="1"/>
  <c r="P26" i="20"/>
  <c r="O62" i="20" a="1"/>
  <c r="O65" i="20" a="1"/>
  <c r="M17" i="15"/>
  <c r="M17" i="5"/>
  <c r="K16" i="2"/>
  <c r="K78" i="2"/>
  <c r="K72" i="2"/>
  <c r="K40" i="2"/>
  <c r="K87" i="2"/>
  <c r="K70" i="2"/>
  <c r="K62" i="2"/>
  <c r="K82" i="2"/>
  <c r="K66" i="2"/>
  <c r="K58" i="2"/>
  <c r="K42" i="2"/>
  <c r="K61" i="2"/>
  <c r="K34" i="2"/>
  <c r="K10" i="2"/>
  <c r="K68" i="2"/>
  <c r="K52" i="2"/>
  <c r="K25" i="2"/>
  <c r="K35" i="2"/>
  <c r="K5" i="2"/>
  <c r="K69" i="2"/>
  <c r="K76" i="2"/>
  <c r="K41" i="2"/>
  <c r="K33" i="2"/>
  <c r="K43" i="2"/>
  <c r="K80" i="2"/>
  <c r="K27" i="2"/>
  <c r="K63" i="2"/>
  <c r="K46" i="2"/>
  <c r="K53" i="2"/>
  <c r="K28" i="2"/>
  <c r="K19" i="2"/>
  <c r="K39" i="2"/>
  <c r="K22" i="2"/>
  <c r="K45" i="2"/>
  <c r="K20" i="2"/>
  <c r="K26" i="2"/>
  <c r="K73" i="2"/>
  <c r="K64" i="2"/>
  <c r="K15" i="2"/>
  <c r="K14" i="2"/>
  <c r="K29" i="2"/>
  <c r="K12" i="2"/>
  <c r="K50" i="2"/>
  <c r="K57" i="2"/>
  <c r="K56" i="2"/>
  <c r="K79" i="2"/>
  <c r="K71" i="2"/>
  <c r="K9" i="2"/>
  <c r="K83" i="2"/>
  <c r="K18" i="2"/>
  <c r="K49" i="2"/>
  <c r="K48" i="2"/>
  <c r="K86" i="2"/>
  <c r="K47" i="2"/>
  <c r="K84" i="2"/>
  <c r="K67" i="2"/>
  <c r="K65" i="2"/>
  <c r="K54" i="2"/>
  <c r="K23" i="2"/>
  <c r="K37" i="2"/>
  <c r="K60" i="2"/>
  <c r="K75" i="2"/>
  <c r="K11" i="2"/>
  <c r="K6" i="2"/>
  <c r="K17" i="2"/>
  <c r="K32" i="2"/>
  <c r="K55" i="2"/>
  <c r="K38" i="2"/>
  <c r="K85" i="2"/>
  <c r="K21" i="2"/>
  <c r="K44" i="2"/>
  <c r="K59" i="2"/>
  <c r="K7" i="2"/>
  <c r="K8" i="2"/>
  <c r="K81" i="2"/>
  <c r="K88" i="2"/>
  <c r="K24" i="2"/>
  <c r="K31" i="2"/>
  <c r="K30" i="2"/>
  <c r="K77" i="2"/>
  <c r="K13" i="2"/>
  <c r="K36" i="2"/>
  <c r="K51" i="2"/>
  <c r="O26" i="20" l="1"/>
  <c r="T26" i="20"/>
  <c r="O65" i="20"/>
  <c r="O66" i="20"/>
  <c r="O62" i="20"/>
  <c r="S62" i="20" s="1" a="1"/>
  <c r="O63" i="20"/>
  <c r="P62" i="20"/>
  <c r="P63" i="20"/>
  <c r="M17" i="2"/>
  <c r="T27" i="20" l="1"/>
  <c r="M24" i="20"/>
  <c r="M19" i="20"/>
  <c r="M25" i="20"/>
  <c r="M20" i="20"/>
  <c r="M21" i="20"/>
  <c r="M22" i="20"/>
  <c r="M26" i="20"/>
  <c r="M23" i="20"/>
  <c r="M18" i="20"/>
  <c r="O29" i="20" s="1"/>
  <c r="R29" i="20" s="1"/>
  <c r="T66" i="20"/>
  <c r="S62" i="20"/>
  <c r="U66" i="20"/>
  <c r="J4" i="20"/>
  <c r="J11" i="20"/>
  <c r="S65" i="20" l="1" a="1"/>
  <c r="T65" i="20"/>
  <c r="J8" i="20"/>
  <c r="J7" i="20"/>
  <c r="J9" i="20"/>
  <c r="J6" i="20"/>
  <c r="J10" i="20"/>
  <c r="J5" i="20"/>
  <c r="K3" i="20"/>
  <c r="L3" i="20"/>
  <c r="S66" i="20" l="1"/>
  <c r="S65" i="20"/>
  <c r="O5" i="20" a="1"/>
  <c r="O5" i="20" s="1"/>
  <c r="O2" i="20" a="1"/>
  <c r="O2" i="20" s="1"/>
  <c r="O8" i="20" s="1" a="1"/>
  <c r="Y66" i="20" l="1"/>
  <c r="O8" i="20"/>
  <c r="Q12" i="20"/>
  <c r="P12" i="20"/>
  <c r="W65" i="20"/>
  <c r="Y65" i="20" s="1"/>
  <c r="M70" i="20"/>
  <c r="M65" i="20"/>
  <c r="M66" i="20"/>
  <c r="M68" i="20"/>
  <c r="M69" i="20"/>
  <c r="M64" i="20"/>
  <c r="M67" i="20"/>
  <c r="M63" i="20"/>
  <c r="P69" i="20" s="1"/>
  <c r="S69" i="20" s="1"/>
  <c r="O11" i="20" a="1"/>
  <c r="P11" i="20"/>
  <c r="V38" i="20" l="1"/>
  <c r="O11" i="20"/>
  <c r="T12" i="20" s="1"/>
  <c r="T11" i="20" l="1"/>
  <c r="U34" i="20"/>
  <c r="U35" i="20" s="1"/>
  <c r="U38" i="20" s="1"/>
  <c r="M3" i="20"/>
  <c r="M7" i="20"/>
  <c r="M6" i="20"/>
  <c r="M5" i="20"/>
  <c r="M9" i="20"/>
  <c r="M11" i="20"/>
  <c r="M4" i="20"/>
  <c r="M8" i="20"/>
  <c r="M10" i="20"/>
  <c r="O14" i="20" l="1"/>
  <c r="R14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<sst xmlns="http://schemas.openxmlformats.org/spreadsheetml/2006/main" count="498" uniqueCount="77">
  <si>
    <t>53cm</t>
  </si>
  <si>
    <t>Right side up</t>
  </si>
  <si>
    <t>Time(s)</t>
  </si>
  <si>
    <t>63 cm</t>
  </si>
  <si>
    <t>73cm</t>
  </si>
  <si>
    <t>83cm</t>
  </si>
  <si>
    <t>93cm</t>
  </si>
  <si>
    <t>103cm</t>
  </si>
  <si>
    <t>113cm</t>
  </si>
  <si>
    <t>123cm</t>
  </si>
  <si>
    <t>133cm</t>
  </si>
  <si>
    <t>153cm</t>
  </si>
  <si>
    <t>Upside down</t>
  </si>
  <si>
    <t>Time (s)</t>
  </si>
  <si>
    <t>SUM</t>
  </si>
  <si>
    <t>Average up</t>
  </si>
  <si>
    <t>Average Down</t>
  </si>
  <si>
    <t>Right Side Up</t>
  </si>
  <si>
    <t>-4 cm</t>
  </si>
  <si>
    <t>-3 cm</t>
  </si>
  <si>
    <t>-2 cm</t>
  </si>
  <si>
    <t>-1 cm</t>
  </si>
  <si>
    <t>0 cm</t>
  </si>
  <si>
    <t>1 cm</t>
  </si>
  <si>
    <t>2 cm</t>
  </si>
  <si>
    <t>3 cm</t>
  </si>
  <si>
    <t>4 cm</t>
  </si>
  <si>
    <t>Period (s)</t>
  </si>
  <si>
    <t>average</t>
  </si>
  <si>
    <t>Corrected p</t>
  </si>
  <si>
    <t>Period fo real =y</t>
  </si>
  <si>
    <t>x</t>
  </si>
  <si>
    <t>sigma</t>
  </si>
  <si>
    <t>1/sigma</t>
  </si>
  <si>
    <t>x/sigma</t>
  </si>
  <si>
    <t>y/sigma</t>
  </si>
  <si>
    <t>chi^2</t>
  </si>
  <si>
    <t>alpha:</t>
  </si>
  <si>
    <t>beta:</t>
  </si>
  <si>
    <t>epsilon:</t>
  </si>
  <si>
    <t>fit:</t>
  </si>
  <si>
    <t>reduced chi^2:</t>
  </si>
  <si>
    <t>intercept</t>
  </si>
  <si>
    <t>slope</t>
  </si>
  <si>
    <t>Slope</t>
  </si>
  <si>
    <t xml:space="preserve">Period </t>
  </si>
  <si>
    <t>Periods U</t>
  </si>
  <si>
    <t>Periods D</t>
  </si>
  <si>
    <t>Location</t>
  </si>
  <si>
    <t>y</t>
  </si>
  <si>
    <t>sigma x</t>
  </si>
  <si>
    <t>End A Up</t>
  </si>
  <si>
    <t xml:space="preserve">intecept </t>
  </si>
  <si>
    <t>simga</t>
  </si>
  <si>
    <t>End B Up</t>
  </si>
  <si>
    <t>alpha</t>
  </si>
  <si>
    <t>beta</t>
  </si>
  <si>
    <t>epsilon</t>
  </si>
  <si>
    <t>fit</t>
  </si>
  <si>
    <t>reduced chi^2</t>
  </si>
  <si>
    <t>scaling factor</t>
  </si>
  <si>
    <t>x intersection</t>
  </si>
  <si>
    <t>y intersection</t>
  </si>
  <si>
    <t>sigma_x</t>
  </si>
  <si>
    <t>sigma_y</t>
  </si>
  <si>
    <t>scaling factor:</t>
  </si>
  <si>
    <t>y=mx+b</t>
  </si>
  <si>
    <t>x=(y-b)/m</t>
  </si>
  <si>
    <t>m_1x+b_1=m_2x+b_2</t>
  </si>
  <si>
    <t>reduced</t>
  </si>
  <si>
    <t>large mass up</t>
  </si>
  <si>
    <t>small mass up</t>
  </si>
  <si>
    <t>scaling</t>
  </si>
  <si>
    <t xml:space="preserve">Gravity </t>
  </si>
  <si>
    <t>original</t>
  </si>
  <si>
    <t>gravity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</si>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</sst>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0.00000000"/>
    <numFmt numFmtId="169" formatCode="0.000000000"/>
    <numFmt numFmtId="174" formatCode="_(* #,##0.000000_);_(* \(#,##0.000000\);_(* &quot;-&quot;??_);_(@_)"/>
    <numFmt numFmtId="175" formatCode="0.000000"/>
    <numFmt numFmtId="184" formatCode="_(* #,##0.0000000_);_(* \(#,##0.0000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165" fontId="0" fillId="0" borderId="0" xfId="0" applyNumberFormat="1"/>
    <xf numFmtId="0" fontId="1" fillId="0" borderId="0" xfId="0" applyFont="1"/>
    <xf numFmtId="169" fontId="0" fillId="0" borderId="0" xfId="0" applyNumberFormat="1"/>
    <xf numFmtId="174" fontId="0" fillId="0" borderId="0" xfId="1" applyNumberFormat="1" applyFont="1"/>
    <xf numFmtId="175" fontId="0" fillId="0" borderId="0" xfId="0" applyNumberFormat="1"/>
    <xf numFmtId="174" fontId="0" fillId="0" borderId="0" xfId="0" applyNumberFormat="1"/>
    <xf numFmtId="0" fontId="0" fillId="0" borderId="0" xfId="0" applyAlignment="1">
      <alignment horizontal="center"/>
    </xf>
    <xf numFmtId="184" fontId="0" fillId="0" borderId="0" xfId="1" applyNumberFormat="1" applyFont="1"/>
    <xf numFmtId="175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End A Up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Rough!$A$17:$A$26</c:f>
              <c:numCache>
                <c:formatCode>General</c:formatCode>
                <c:ptCount val="10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83</c:v>
                </c:pt>
                <c:pt idx="4">
                  <c:v>93</c:v>
                </c:pt>
                <c:pt idx="5">
                  <c:v>103</c:v>
                </c:pt>
                <c:pt idx="6">
                  <c:v>113</c:v>
                </c:pt>
                <c:pt idx="7">
                  <c:v>123</c:v>
                </c:pt>
                <c:pt idx="8">
                  <c:v>133</c:v>
                </c:pt>
                <c:pt idx="9">
                  <c:v>153</c:v>
                </c:pt>
              </c:numCache>
            </c:numRef>
          </c:xVal>
          <c:yVal>
            <c:numRef>
              <c:f>Rough!$B$17:$B$26</c:f>
              <c:numCache>
                <c:formatCode>0.0000</c:formatCode>
                <c:ptCount val="10"/>
                <c:pt idx="0">
                  <c:v>2.114811111111111</c:v>
                </c:pt>
                <c:pt idx="1">
                  <c:v>2.0798111111111108</c:v>
                </c:pt>
                <c:pt idx="2">
                  <c:v>2.0570111111111111</c:v>
                </c:pt>
                <c:pt idx="3">
                  <c:v>2.0452555555555558</c:v>
                </c:pt>
                <c:pt idx="4">
                  <c:v>2.0429444444444447</c:v>
                </c:pt>
                <c:pt idx="5">
                  <c:v>2.0512555555555556</c:v>
                </c:pt>
                <c:pt idx="6">
                  <c:v>2.0659111111111113</c:v>
                </c:pt>
                <c:pt idx="7">
                  <c:v>2.0885000000000002</c:v>
                </c:pt>
                <c:pt idx="8">
                  <c:v>2.1161444444444442</c:v>
                </c:pt>
                <c:pt idx="9">
                  <c:v>2.1867444444444444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3C-432D-ADDA-58A0FB1313BF}"/>
            </c:ext>
          </c:extLst>
        </c:ser>
        <c:ser>
          <c:idx val="1"/>
          <c:order val="1"/>
          <c:tx>
            <c:v>End B 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Rough!$A$17:$A$26</c:f>
              <c:numCache>
                <c:formatCode>General</c:formatCode>
                <c:ptCount val="10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83</c:v>
                </c:pt>
                <c:pt idx="4">
                  <c:v>93</c:v>
                </c:pt>
                <c:pt idx="5">
                  <c:v>103</c:v>
                </c:pt>
                <c:pt idx="6">
                  <c:v>113</c:v>
                </c:pt>
                <c:pt idx="7">
                  <c:v>123</c:v>
                </c:pt>
                <c:pt idx="8">
                  <c:v>133</c:v>
                </c:pt>
                <c:pt idx="9">
                  <c:v>153</c:v>
                </c:pt>
              </c:numCache>
            </c:numRef>
          </c:xVal>
          <c:yVal>
            <c:numRef>
              <c:f>Rough!$C$17:$C$26</c:f>
              <c:numCache>
                <c:formatCode>0.0000</c:formatCode>
                <c:ptCount val="10"/>
                <c:pt idx="0">
                  <c:v>2.1115777777777778</c:v>
                </c:pt>
                <c:pt idx="1">
                  <c:v>2.0958555555555556</c:v>
                </c:pt>
                <c:pt idx="2">
                  <c:v>2.0875111111111111</c:v>
                </c:pt>
                <c:pt idx="3">
                  <c:v>2.0798111111111108</c:v>
                </c:pt>
                <c:pt idx="4">
                  <c:v>2.0787333333333331</c:v>
                </c:pt>
                <c:pt idx="5">
                  <c:v>2.0801333333333334</c:v>
                </c:pt>
                <c:pt idx="6">
                  <c:v>2.0863</c:v>
                </c:pt>
                <c:pt idx="7">
                  <c:v>2.097577777777778</c:v>
                </c:pt>
                <c:pt idx="8">
                  <c:v>2.1133666666666668</c:v>
                </c:pt>
                <c:pt idx="9">
                  <c:v>2.1586555555555553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3C-432D-ADDA-58A0FB131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774416"/>
        <c:axId val="1900766928"/>
      </c:scatterChart>
      <c:valAx>
        <c:axId val="190077441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on Rod [cm]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766928"/>
        <c:crosses val="autoZero"/>
        <c:crossBetween val="midCat"/>
      </c:valAx>
      <c:valAx>
        <c:axId val="190076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  <a:r>
                  <a:rPr lang="en-US" baseline="0"/>
                  <a:t>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774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 -4'!$B$95:$B$103</c:f>
              <c:numCache>
                <c:formatCode>General</c:formatCode>
                <c:ptCount val="9"/>
                <c:pt idx="0">
                  <c:v>20.964258823529413</c:v>
                </c:pt>
                <c:pt idx="1">
                  <c:v>20.992494117647059</c:v>
                </c:pt>
                <c:pt idx="2">
                  <c:v>21.044400000000003</c:v>
                </c:pt>
                <c:pt idx="3">
                  <c:v>21.064623529411765</c:v>
                </c:pt>
                <c:pt idx="4">
                  <c:v>21.092130952380948</c:v>
                </c:pt>
                <c:pt idx="5">
                  <c:v>21.137517647058825</c:v>
                </c:pt>
                <c:pt idx="6">
                  <c:v>21.064623529411765</c:v>
                </c:pt>
                <c:pt idx="7">
                  <c:v>21.092130952380948</c:v>
                </c:pt>
                <c:pt idx="8">
                  <c:v>21.196928571428572</c:v>
                </c:pt>
              </c:numCache>
            </c:numRef>
          </c:xVal>
          <c:yVal>
            <c:numRef>
              <c:f>'U -4'!$A$95:$A$103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2-408F-8F7A-33201C375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608543"/>
        <c:axId val="1357621855"/>
      </c:scatterChart>
      <c:valAx>
        <c:axId val="13576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621855"/>
        <c:crosses val="autoZero"/>
        <c:crossBetween val="midCat"/>
      </c:valAx>
      <c:valAx>
        <c:axId val="135762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60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</a:t>
            </a:r>
            <a:r>
              <a:rPr lang="en-US" baseline="0"/>
              <a:t> Corrected Period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85236220472441"/>
                  <c:y val="-0.136043671624380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 -4'!$R$95:$R$103</c:f>
              <c:numCache>
                <c:formatCode>General</c:formatCode>
                <c:ptCount val="9"/>
                <c:pt idx="0">
                  <c:v>2.0962124999999996</c:v>
                </c:pt>
                <c:pt idx="1">
                  <c:v>2.0989874999999989</c:v>
                </c:pt>
                <c:pt idx="2">
                  <c:v>2.1041321428571411</c:v>
                </c:pt>
                <c:pt idx="3">
                  <c:v>2.1067696428571416</c:v>
                </c:pt>
                <c:pt idx="4">
                  <c:v>2.1093379518072295</c:v>
                </c:pt>
                <c:pt idx="5">
                  <c:v>2.1137851190476176</c:v>
                </c:pt>
                <c:pt idx="6">
                  <c:v>2.1067696428571416</c:v>
                </c:pt>
                <c:pt idx="7">
                  <c:v>2.1093379518072295</c:v>
                </c:pt>
                <c:pt idx="8">
                  <c:v>2.1196855421686767</c:v>
                </c:pt>
              </c:numCache>
            </c:numRef>
          </c:xVal>
          <c:yVal>
            <c:numRef>
              <c:f>'U -4'!$Q$95:$Q$103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8A-4BE6-A995-E69148D5C3D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889523184601927"/>
                  <c:y val="-0.193274642752989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 -4'!$AR$110:$AR$118</c:f>
              <c:numCache>
                <c:formatCode>General</c:formatCode>
                <c:ptCount val="9"/>
                <c:pt idx="0">
                  <c:v>2.1013678571428582</c:v>
                </c:pt>
                <c:pt idx="1">
                  <c:v>2.1032434523809531</c:v>
                </c:pt>
                <c:pt idx="2">
                  <c:v>2.1048446428571426</c:v>
                </c:pt>
                <c:pt idx="3">
                  <c:v>2.1068062499999995</c:v>
                </c:pt>
                <c:pt idx="4">
                  <c:v>2.1083499999999997</c:v>
                </c:pt>
                <c:pt idx="5">
                  <c:v>2.1105767857142856</c:v>
                </c:pt>
                <c:pt idx="6">
                  <c:v>2.1099357142857151</c:v>
                </c:pt>
                <c:pt idx="7">
                  <c:v>2.1118708333333363</c:v>
                </c:pt>
                <c:pt idx="8">
                  <c:v>2.113680357142858</c:v>
                </c:pt>
              </c:numCache>
            </c:numRef>
          </c:xVal>
          <c:yVal>
            <c:numRef>
              <c:f>'U -4'!$AQ$110:$AQ$118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8B-4D0B-B22A-BCFA25962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77872"/>
        <c:axId val="1831776208"/>
      </c:scatterChart>
      <c:valAx>
        <c:axId val="183177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6208"/>
        <c:crosses val="autoZero"/>
        <c:crossBetween val="midCat"/>
      </c:valAx>
      <c:valAx>
        <c:axId val="183177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 -4'!$E$5:$E$90</c:f>
              <c:numCache>
                <c:formatCode>General</c:formatCode>
                <c:ptCount val="86"/>
                <c:pt idx="0">
                  <c:v>5.484422594504828E-4</c:v>
                </c:pt>
                <c:pt idx="1">
                  <c:v>5.4216762955637673E-4</c:v>
                </c:pt>
                <c:pt idx="2">
                  <c:v>5.3611541492652542E-4</c:v>
                </c:pt>
                <c:pt idx="3">
                  <c:v>5.3011756947455809E-4</c:v>
                </c:pt>
                <c:pt idx="4">
                  <c:v>5.243305085901067E-4</c:v>
                </c:pt>
                <c:pt idx="5">
                  <c:v>5.1859150547114042E-4</c:v>
                </c:pt>
                <c:pt idx="6">
                  <c:v>5.1305230722187821E-4</c:v>
                </c:pt>
                <c:pt idx="7">
                  <c:v>5.0755598596303163E-4</c:v>
                </c:pt>
                <c:pt idx="8">
                  <c:v>5.0224932359572343E-4</c:v>
                </c:pt>
                <c:pt idx="9">
                  <c:v>4.9698034740914209E-4</c:v>
                </c:pt>
                <c:pt idx="10">
                  <c:v>4.9189189986851732E-4</c:v>
                </c:pt>
                <c:pt idx="11">
                  <c:v>4.868364297753055E-4</c:v>
                </c:pt>
                <c:pt idx="12">
                  <c:v>4.8195302789399535E-4</c:v>
                </c:pt>
                <c:pt idx="13">
                  <c:v>4.7709832614823257E-4</c:v>
                </c:pt>
                <c:pt idx="14">
                  <c:v>4.7240761596662161E-4</c:v>
                </c:pt>
                <c:pt idx="15">
                  <c:v>4.6774216181072351E-4</c:v>
                </c:pt>
                <c:pt idx="16">
                  <c:v>4.6323318231931596E-4</c:v>
                </c:pt>
                <c:pt idx="17">
                  <c:v>4.5874610925956082E-4</c:v>
                </c:pt>
                <c:pt idx="18">
                  <c:v>4.5440830585677773E-4</c:v>
                </c:pt>
                <c:pt idx="19">
                  <c:v>4.5008936524346908E-4</c:v>
                </c:pt>
                <c:pt idx="20">
                  <c:v>4.4591338221733101E-4</c:v>
                </c:pt>
                <c:pt idx="21">
                  <c:v>4.4175328344171755E-4</c:v>
                </c:pt>
                <c:pt idx="22">
                  <c:v>4.3773043771730581E-4</c:v>
                </c:pt>
                <c:pt idx="23">
                  <c:v>4.3372055904845181E-4</c:v>
                </c:pt>
                <c:pt idx="24">
                  <c:v>4.2984222641079592E-4</c:v>
                </c:pt>
                <c:pt idx="25">
                  <c:v>4.2597474736502677E-4</c:v>
                </c:pt>
                <c:pt idx="26">
                  <c:v>4.2223328473428226E-4</c:v>
                </c:pt>
                <c:pt idx="27">
                  <c:v>4.1850057104402916E-4</c:v>
                </c:pt>
                <c:pt idx="28">
                  <c:v>4.1488904000069703E-4</c:v>
                </c:pt>
                <c:pt idx="29">
                  <c:v>4.1128415663510331E-4</c:v>
                </c:pt>
                <c:pt idx="30">
                  <c:v>4.0779608238459571E-4</c:v>
                </c:pt>
                <c:pt idx="31">
                  <c:v>4.0431255948448537E-4</c:v>
                </c:pt>
                <c:pt idx="32">
                  <c:v>4.009414104316936E-4</c:v>
                </c:pt>
                <c:pt idx="33">
                  <c:v>3.9757337117171632E-4</c:v>
                </c:pt>
                <c:pt idx="34">
                  <c:v>3.9431337029889742E-4</c:v>
                </c:pt>
                <c:pt idx="35">
                  <c:v>3.9105500775266555E-4</c:v>
                </c:pt>
                <c:pt idx="36">
                  <c:v>3.8790105575030347E-4</c:v>
                </c:pt>
                <c:pt idx="37">
                  <c:v>3.8474708650268745E-4</c:v>
                </c:pt>
                <c:pt idx="38">
                  <c:v>3.8169395778464826E-4</c:v>
                </c:pt>
                <c:pt idx="39">
                  <c:v>3.7863943491850735E-4</c:v>
                </c:pt>
                <c:pt idx="40">
                  <c:v>3.7568223894592578E-4</c:v>
                </c:pt>
                <c:pt idx="41">
                  <c:v>3.7272266451978412E-4</c:v>
                </c:pt>
                <c:pt idx="42">
                  <c:v>3.6985709091863999E-4</c:v>
                </c:pt>
                <c:pt idx="43">
                  <c:v>3.6698796462969994E-4</c:v>
                </c:pt>
                <c:pt idx="44">
                  <c:v>3.6420982856643367E-4</c:v>
                </c:pt>
                <c:pt idx="45">
                  <c:v>3.6142692796869752E-4</c:v>
                </c:pt>
                <c:pt idx="46">
                  <c:v>3.5873242614685864E-4</c:v>
                </c:pt>
                <c:pt idx="47">
                  <c:v>3.5603203718683423E-4</c:v>
                </c:pt>
                <c:pt idx="48">
                  <c:v>3.5341733356517507E-4</c:v>
                </c:pt>
                <c:pt idx="49">
                  <c:v>3.5079583296645936E-4</c:v>
                </c:pt>
                <c:pt idx="50">
                  <c:v>3.4825744165207758E-4</c:v>
                </c:pt>
                <c:pt idx="51">
                  <c:v>3.4571141532179167E-4</c:v>
                </c:pt>
                <c:pt idx="52">
                  <c:v>3.4324605043932059E-4</c:v>
                </c:pt>
                <c:pt idx="53">
                  <c:v>3.4077227858406395E-4</c:v>
                </c:pt>
                <c:pt idx="54">
                  <c:v>3.3837684013555378E-4</c:v>
                </c:pt>
                <c:pt idx="55">
                  <c:v>3.3597228363048962E-4</c:v>
                </c:pt>
                <c:pt idx="56">
                  <c:v>3.3364384453798333E-4</c:v>
                </c:pt>
                <c:pt idx="57">
                  <c:v>3.3130563242766525E-4</c:v>
                </c:pt>
                <c:pt idx="58">
                  <c:v>3.2904142664465599E-4</c:v>
                </c:pt>
                <c:pt idx="59">
                  <c:v>3.2676684466745917E-4</c:v>
                </c:pt>
                <c:pt idx="60">
                  <c:v>3.2456425625776111E-4</c:v>
                </c:pt>
                <c:pt idx="61">
                  <c:v>3.2235073629743432E-4</c:v>
                </c:pt>
                <c:pt idx="62">
                  <c:v>3.202072893908601E-4</c:v>
                </c:pt>
                <c:pt idx="63">
                  <c:v>3.1805239976896672E-4</c:v>
                </c:pt>
                <c:pt idx="64">
                  <c:v>3.1596584914716076E-4</c:v>
                </c:pt>
                <c:pt idx="65">
                  <c:v>3.1386718584484099E-4</c:v>
                </c:pt>
                <c:pt idx="66">
                  <c:v>3.1183520631952754E-4</c:v>
                </c:pt>
                <c:pt idx="67">
                  <c:v>3.0979078279483947E-4</c:v>
                </c:pt>
                <c:pt idx="68">
                  <c:v>3.0781117015955394E-4</c:v>
                </c:pt>
                <c:pt idx="69">
                  <c:v>3.0581881458511092E-4</c:v>
                </c:pt>
                <c:pt idx="70">
                  <c:v>3.0388975852008122E-4</c:v>
                </c:pt>
                <c:pt idx="71">
                  <c:v>3.0194740981963174E-4</c:v>
                </c:pt>
                <c:pt idx="72">
                  <c:v>3.0006691492202761E-4</c:v>
                </c:pt>
                <c:pt idx="73">
                  <c:v>2.9817279709937503E-4</c:v>
                </c:pt>
                <c:pt idx="74">
                  <c:v>2.9633914474152113E-4</c:v>
                </c:pt>
                <c:pt idx="75">
                  <c:v>2.9449139128040442E-4</c:v>
                </c:pt>
                <c:pt idx="76">
                  <c:v>2.9270277350513033E-4</c:v>
                </c:pt>
                <c:pt idx="77">
                  <c:v>2.9089986673877104E-4</c:v>
                </c:pt>
                <c:pt idx="78">
                  <c:v>2.8915464771277227E-4</c:v>
                </c:pt>
                <c:pt idx="79">
                  <c:v>2.8739480631601819E-4</c:v>
                </c:pt>
                <c:pt idx="80">
                  <c:v>2.8569151201947047E-4</c:v>
                </c:pt>
                <c:pt idx="81">
                  <c:v>2.8397328606503329E-4</c:v>
                </c:pt>
                <c:pt idx="82">
                  <c:v>2.8231034884807496E-4</c:v>
                </c:pt>
                <c:pt idx="83">
                  <c:v>2.8063219698808687E-4</c:v>
                </c:pt>
              </c:numCache>
            </c:numRef>
          </c:xVal>
          <c:yVal>
            <c:numRef>
              <c:f>'U -4'!$D$5:$D$88</c:f>
              <c:numCache>
                <c:formatCode>General</c:formatCode>
                <c:ptCount val="84"/>
                <c:pt idx="0">
                  <c:v>1.9963809523809513</c:v>
                </c:pt>
                <c:pt idx="1">
                  <c:v>1.9964761904761872</c:v>
                </c:pt>
                <c:pt idx="2">
                  <c:v>1.9963809523809513</c:v>
                </c:pt>
                <c:pt idx="3">
                  <c:v>1.9964761904761872</c:v>
                </c:pt>
                <c:pt idx="4">
                  <c:v>1.9964285714285692</c:v>
                </c:pt>
                <c:pt idx="5">
                  <c:v>1.9964761904761981</c:v>
                </c:pt>
                <c:pt idx="6">
                  <c:v>1.9963809523809513</c:v>
                </c:pt>
                <c:pt idx="7">
                  <c:v>1.9964761904761872</c:v>
                </c:pt>
                <c:pt idx="8">
                  <c:v>1.9963809523809621</c:v>
                </c:pt>
                <c:pt idx="9">
                  <c:v>1.9964761904761872</c:v>
                </c:pt>
                <c:pt idx="10">
                  <c:v>1.9963809523809513</c:v>
                </c:pt>
                <c:pt idx="11">
                  <c:v>1.9964761904761872</c:v>
                </c:pt>
                <c:pt idx="12">
                  <c:v>1.9964285714285583</c:v>
                </c:pt>
                <c:pt idx="13">
                  <c:v>1.9964761904761872</c:v>
                </c:pt>
                <c:pt idx="14">
                  <c:v>1.9963809523809513</c:v>
                </c:pt>
                <c:pt idx="15">
                  <c:v>1.9964285714285801</c:v>
                </c:pt>
                <c:pt idx="16">
                  <c:v>1.996380952380973</c:v>
                </c:pt>
                <c:pt idx="17">
                  <c:v>1.9964761904761872</c:v>
                </c:pt>
                <c:pt idx="18">
                  <c:v>1.9963809523809513</c:v>
                </c:pt>
                <c:pt idx="19">
                  <c:v>1.9964761904761872</c:v>
                </c:pt>
                <c:pt idx="20">
                  <c:v>1.9963333333333226</c:v>
                </c:pt>
                <c:pt idx="21">
                  <c:v>1.9964285714285801</c:v>
                </c:pt>
                <c:pt idx="22">
                  <c:v>1.9963809523809513</c:v>
                </c:pt>
                <c:pt idx="23">
                  <c:v>1.9964285714285583</c:v>
                </c:pt>
                <c:pt idx="24">
                  <c:v>1.9963809523809513</c:v>
                </c:pt>
                <c:pt idx="25">
                  <c:v>1.9964761904762089</c:v>
                </c:pt>
                <c:pt idx="26">
                  <c:v>1.9963809523809513</c:v>
                </c:pt>
                <c:pt idx="27">
                  <c:v>1.9964761904761872</c:v>
                </c:pt>
                <c:pt idx="28">
                  <c:v>1.9963333333333442</c:v>
                </c:pt>
                <c:pt idx="29">
                  <c:v>1.9964285714285583</c:v>
                </c:pt>
                <c:pt idx="30">
                  <c:v>1.9963809523809513</c:v>
                </c:pt>
                <c:pt idx="31">
                  <c:v>1.9964285714285801</c:v>
                </c:pt>
                <c:pt idx="32">
                  <c:v>1.9963809523809513</c:v>
                </c:pt>
                <c:pt idx="33">
                  <c:v>1.9964761904761872</c:v>
                </c:pt>
                <c:pt idx="34">
                  <c:v>1.9963333333333226</c:v>
                </c:pt>
                <c:pt idx="35">
                  <c:v>1.9964285714285801</c:v>
                </c:pt>
                <c:pt idx="36">
                  <c:v>1.9963333333333442</c:v>
                </c:pt>
                <c:pt idx="37">
                  <c:v>1.9964285714285583</c:v>
                </c:pt>
                <c:pt idx="38">
                  <c:v>1.9963809523809513</c:v>
                </c:pt>
                <c:pt idx="39">
                  <c:v>1.9964285714285801</c:v>
                </c:pt>
                <c:pt idx="40">
                  <c:v>1.9963333333333226</c:v>
                </c:pt>
                <c:pt idx="41">
                  <c:v>1.9964285714285801</c:v>
                </c:pt>
                <c:pt idx="42">
                  <c:v>1.9963333333333442</c:v>
                </c:pt>
                <c:pt idx="43">
                  <c:v>1.9964761904761872</c:v>
                </c:pt>
                <c:pt idx="44">
                  <c:v>1.9963333333333226</c:v>
                </c:pt>
                <c:pt idx="45">
                  <c:v>1.9964285714285583</c:v>
                </c:pt>
                <c:pt idx="46">
                  <c:v>1.9963333333333442</c:v>
                </c:pt>
                <c:pt idx="47">
                  <c:v>1.9964285714285801</c:v>
                </c:pt>
                <c:pt idx="48">
                  <c:v>1.9963333333333226</c:v>
                </c:pt>
                <c:pt idx="49">
                  <c:v>1.9964285714285583</c:v>
                </c:pt>
                <c:pt idx="50">
                  <c:v>1.9963333333333442</c:v>
                </c:pt>
                <c:pt idx="51">
                  <c:v>1.9964285714285801</c:v>
                </c:pt>
                <c:pt idx="52">
                  <c:v>1.9963333333333226</c:v>
                </c:pt>
                <c:pt idx="53">
                  <c:v>1.9964285714285801</c:v>
                </c:pt>
                <c:pt idx="54">
                  <c:v>1.9963333333333442</c:v>
                </c:pt>
                <c:pt idx="55">
                  <c:v>1.9964285714285583</c:v>
                </c:pt>
                <c:pt idx="56">
                  <c:v>1.9963333333333226</c:v>
                </c:pt>
                <c:pt idx="57">
                  <c:v>1.9964285714285801</c:v>
                </c:pt>
                <c:pt idx="58">
                  <c:v>1.9963333333333442</c:v>
                </c:pt>
                <c:pt idx="59">
                  <c:v>1.9964285714285583</c:v>
                </c:pt>
                <c:pt idx="60">
                  <c:v>1.9963333333333226</c:v>
                </c:pt>
                <c:pt idx="61">
                  <c:v>1.9964285714285801</c:v>
                </c:pt>
                <c:pt idx="62">
                  <c:v>1.9962857142857156</c:v>
                </c:pt>
                <c:pt idx="63">
                  <c:v>1.9964285714285801</c:v>
                </c:pt>
                <c:pt idx="64">
                  <c:v>1.9963333333333442</c:v>
                </c:pt>
                <c:pt idx="65">
                  <c:v>1.9963809523809513</c:v>
                </c:pt>
                <c:pt idx="66">
                  <c:v>1.9963333333333226</c:v>
                </c:pt>
                <c:pt idx="67">
                  <c:v>1.9964285714285583</c:v>
                </c:pt>
                <c:pt idx="68">
                  <c:v>1.9962857142857156</c:v>
                </c:pt>
                <c:pt idx="69">
                  <c:v>1.9964285714285801</c:v>
                </c:pt>
                <c:pt idx="70">
                  <c:v>1.9963333333333442</c:v>
                </c:pt>
                <c:pt idx="71">
                  <c:v>1.9964285714285801</c:v>
                </c:pt>
                <c:pt idx="72">
                  <c:v>1.9962857142857156</c:v>
                </c:pt>
                <c:pt idx="73">
                  <c:v>1.9964285714285583</c:v>
                </c:pt>
                <c:pt idx="74">
                  <c:v>1.9963333333333226</c:v>
                </c:pt>
                <c:pt idx="75">
                  <c:v>1.9963809523809513</c:v>
                </c:pt>
                <c:pt idx="76">
                  <c:v>1.9962857142857156</c:v>
                </c:pt>
                <c:pt idx="77">
                  <c:v>1.9964285714285801</c:v>
                </c:pt>
                <c:pt idx="78">
                  <c:v>1.9962857142857156</c:v>
                </c:pt>
                <c:pt idx="79">
                  <c:v>1.9963809523809513</c:v>
                </c:pt>
                <c:pt idx="80">
                  <c:v>1.9962857142857156</c:v>
                </c:pt>
                <c:pt idx="81">
                  <c:v>1.9964285714285583</c:v>
                </c:pt>
                <c:pt idx="82">
                  <c:v>1.9962857142857156</c:v>
                </c:pt>
                <c:pt idx="83">
                  <c:v>1.9964285714285801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96-4C6E-A0C6-9A85E558E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656064"/>
        <c:axId val="14696627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'U -4'!$A$2:$A$90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0" formatCode="General">
                        <c:v>0</c:v>
                      </c:pt>
                      <c:pt idx="1">
                        <c:v>0</c:v>
                      </c:pt>
                      <c:pt idx="2" formatCode="General">
                        <c:v>0</c:v>
                      </c:pt>
                      <c:pt idx="3" formatCode="General">
                        <c:v>1823.346</c:v>
                      </c:pt>
                      <c:pt idx="4" formatCode="General">
                        <c:v>1844.4480000000001</c:v>
                      </c:pt>
                      <c:pt idx="5" formatCode="General">
                        <c:v>1865.27</c:v>
                      </c:pt>
                      <c:pt idx="6" formatCode="General">
                        <c:v>1886.374</c:v>
                      </c:pt>
                      <c:pt idx="7" formatCode="General">
                        <c:v>1907.194</c:v>
                      </c:pt>
                      <c:pt idx="8" formatCode="General">
                        <c:v>1928.3</c:v>
                      </c:pt>
                      <c:pt idx="9" formatCode="General">
                        <c:v>1949.1189999999999</c:v>
                      </c:pt>
                      <c:pt idx="10" formatCode="General">
                        <c:v>1970.2260000000001</c:v>
                      </c:pt>
                      <c:pt idx="11" formatCode="General">
                        <c:v>1991.0429999999999</c:v>
                      </c:pt>
                      <c:pt idx="12" formatCode="General">
                        <c:v>2012.152</c:v>
                      </c:pt>
                      <c:pt idx="13" formatCode="General">
                        <c:v>2032.9670000000001</c:v>
                      </c:pt>
                      <c:pt idx="14" formatCode="General">
                        <c:v>2054.078</c:v>
                      </c:pt>
                      <c:pt idx="15" formatCode="General">
                        <c:v>2074.8910000000001</c:v>
                      </c:pt>
                      <c:pt idx="16" formatCode="General">
                        <c:v>2096.0039999999999</c:v>
                      </c:pt>
                      <c:pt idx="17" formatCode="General">
                        <c:v>2116.8159999999998</c:v>
                      </c:pt>
                      <c:pt idx="18" formatCode="General">
                        <c:v>2137.9299999999998</c:v>
                      </c:pt>
                      <c:pt idx="19" formatCode="General">
                        <c:v>2158.7399999999998</c:v>
                      </c:pt>
                      <c:pt idx="20" formatCode="General">
                        <c:v>2179.855</c:v>
                      </c:pt>
                      <c:pt idx="21" formatCode="General">
                        <c:v>2200.6640000000002</c:v>
                      </c:pt>
                      <c:pt idx="22" formatCode="General">
                        <c:v>2221.7809999999999</c:v>
                      </c:pt>
                      <c:pt idx="23" formatCode="General">
                        <c:v>2242.5880000000002</c:v>
                      </c:pt>
                      <c:pt idx="24" formatCode="General">
                        <c:v>2263.7069999999999</c:v>
                      </c:pt>
                      <c:pt idx="25" formatCode="General">
                        <c:v>2284.511</c:v>
                      </c:pt>
                      <c:pt idx="26" formatCode="General">
                        <c:v>2305.6320000000001</c:v>
                      </c:pt>
                      <c:pt idx="27" formatCode="General">
                        <c:v>2326.4349999999999</c:v>
                      </c:pt>
                      <c:pt idx="28" formatCode="General">
                        <c:v>2347.5569999999998</c:v>
                      </c:pt>
                      <c:pt idx="29" formatCode="General">
                        <c:v>2368.3589999999999</c:v>
                      </c:pt>
                      <c:pt idx="30" formatCode="General">
                        <c:v>2389.4830000000002</c:v>
                      </c:pt>
                      <c:pt idx="31" formatCode="General">
                        <c:v>2410.2829999999999</c:v>
                      </c:pt>
                      <c:pt idx="32" formatCode="General">
                        <c:v>2431.4090000000001</c:v>
                      </c:pt>
                      <c:pt idx="33" formatCode="General">
                        <c:v>2452.2060000000001</c:v>
                      </c:pt>
                      <c:pt idx="34" formatCode="General">
                        <c:v>2473.3339999999998</c:v>
                      </c:pt>
                      <c:pt idx="35" formatCode="General">
                        <c:v>2494.13</c:v>
                      </c:pt>
                      <c:pt idx="36" formatCode="General">
                        <c:v>2515.259</c:v>
                      </c:pt>
                      <c:pt idx="37" formatCode="General">
                        <c:v>2536.0540000000001</c:v>
                      </c:pt>
                      <c:pt idx="38" formatCode="General">
                        <c:v>2557.1849999999999</c:v>
                      </c:pt>
                      <c:pt idx="39" formatCode="General">
                        <c:v>2577.9769999999999</c:v>
                      </c:pt>
                      <c:pt idx="40" formatCode="General">
                        <c:v>2599.11</c:v>
                      </c:pt>
                      <c:pt idx="41" formatCode="General">
                        <c:v>2619.9</c:v>
                      </c:pt>
                      <c:pt idx="42" formatCode="General">
                        <c:v>2641.0349999999999</c:v>
                      </c:pt>
                      <c:pt idx="43" formatCode="General">
                        <c:v>2661.8240000000001</c:v>
                      </c:pt>
                      <c:pt idx="44" formatCode="General">
                        <c:v>2682.96</c:v>
                      </c:pt>
                      <c:pt idx="45" formatCode="General">
                        <c:v>2703.7469999999998</c:v>
                      </c:pt>
                      <c:pt idx="46" formatCode="General">
                        <c:v>2724.8850000000002</c:v>
                      </c:pt>
                      <c:pt idx="47" formatCode="General">
                        <c:v>2745.67</c:v>
                      </c:pt>
                      <c:pt idx="48" formatCode="General">
                        <c:v>2766.8110000000001</c:v>
                      </c:pt>
                      <c:pt idx="49" formatCode="General">
                        <c:v>2787.5929999999998</c:v>
                      </c:pt>
                      <c:pt idx="50" formatCode="General">
                        <c:v>2808.7359999999999</c:v>
                      </c:pt>
                      <c:pt idx="51" formatCode="General">
                        <c:v>2829.5160000000001</c:v>
                      </c:pt>
                      <c:pt idx="52" formatCode="General">
                        <c:v>2850.6610000000001</c:v>
                      </c:pt>
                      <c:pt idx="53" formatCode="General">
                        <c:v>2871.4389999999999</c:v>
                      </c:pt>
                      <c:pt idx="54" formatCode="General">
                        <c:v>2892.5859999999998</c:v>
                      </c:pt>
                      <c:pt idx="55" formatCode="General">
                        <c:v>2913.3620000000001</c:v>
                      </c:pt>
                      <c:pt idx="56" formatCode="General">
                        <c:v>2934.511</c:v>
                      </c:pt>
                      <c:pt idx="57" formatCode="General">
                        <c:v>2955.2849999999999</c:v>
                      </c:pt>
                      <c:pt idx="58" formatCode="General">
                        <c:v>2976.4360000000001</c:v>
                      </c:pt>
                      <c:pt idx="59" formatCode="General">
                        <c:v>2997.2080000000001</c:v>
                      </c:pt>
                      <c:pt idx="60" formatCode="General">
                        <c:v>3018.3609999999999</c:v>
                      </c:pt>
                      <c:pt idx="61" formatCode="General">
                        <c:v>3039.1309999999999</c:v>
                      </c:pt>
                      <c:pt idx="62" formatCode="General">
                        <c:v>3060.2860000000001</c:v>
                      </c:pt>
                      <c:pt idx="63" formatCode="General">
                        <c:v>3081.0540000000001</c:v>
                      </c:pt>
                      <c:pt idx="64" formatCode="General">
                        <c:v>3102.2109999999998</c:v>
                      </c:pt>
                      <c:pt idx="65" formatCode="General">
                        <c:v>3122.9769999999999</c:v>
                      </c:pt>
                      <c:pt idx="66" formatCode="General">
                        <c:v>3144.136</c:v>
                      </c:pt>
                      <c:pt idx="67" formatCode="General">
                        <c:v>3164.8989999999999</c:v>
                      </c:pt>
                      <c:pt idx="68" formatCode="General">
                        <c:v>3186.0610000000001</c:v>
                      </c:pt>
                      <c:pt idx="69" formatCode="General">
                        <c:v>3206.8220000000001</c:v>
                      </c:pt>
                      <c:pt idx="70" formatCode="General">
                        <c:v>3227.9850000000001</c:v>
                      </c:pt>
                      <c:pt idx="71" formatCode="General">
                        <c:v>3248.7449999999999</c:v>
                      </c:pt>
                      <c:pt idx="72" formatCode="General">
                        <c:v>3269.91</c:v>
                      </c:pt>
                      <c:pt idx="73" formatCode="General">
                        <c:v>3290.6669999999999</c:v>
                      </c:pt>
                      <c:pt idx="74" formatCode="General">
                        <c:v>3311.835</c:v>
                      </c:pt>
                      <c:pt idx="75" formatCode="General">
                        <c:v>3332.59</c:v>
                      </c:pt>
                      <c:pt idx="76" formatCode="General">
                        <c:v>3353.76</c:v>
                      </c:pt>
                      <c:pt idx="77" formatCode="General">
                        <c:v>3374.5120000000002</c:v>
                      </c:pt>
                      <c:pt idx="78" formatCode="General">
                        <c:v>3395.6849999999999</c:v>
                      </c:pt>
                      <c:pt idx="79" formatCode="General">
                        <c:v>3416.4349999999999</c:v>
                      </c:pt>
                      <c:pt idx="80" formatCode="General">
                        <c:v>3437.6089999999999</c:v>
                      </c:pt>
                      <c:pt idx="81" formatCode="General">
                        <c:v>3458.357</c:v>
                      </c:pt>
                      <c:pt idx="82" formatCode="General">
                        <c:v>3479.5340000000001</c:v>
                      </c:pt>
                      <c:pt idx="83" formatCode="General">
                        <c:v>3500.279</c:v>
                      </c:pt>
                      <c:pt idx="84" formatCode="General">
                        <c:v>3521.4580000000001</c:v>
                      </c:pt>
                      <c:pt idx="85" formatCode="General">
                        <c:v>3542.201</c:v>
                      </c:pt>
                      <c:pt idx="86" formatCode="General">
                        <c:v>3563.3829999999998</c:v>
                      </c:pt>
                      <c:pt idx="87" formatCode="General">
                        <c:v>3584.123</c:v>
                      </c:pt>
                      <c:pt idx="88" formatCode="General">
                        <c:v>3605.308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496-4C6E-A0C6-9A85E558E077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-4'!$B$2:$B$90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21.102000000000089</c:v>
                      </c:pt>
                      <c:pt idx="4" formatCode="General">
                        <c:v>20.821999999999889</c:v>
                      </c:pt>
                      <c:pt idx="5" formatCode="General">
                        <c:v>21.104000000000042</c:v>
                      </c:pt>
                      <c:pt idx="6" formatCode="General">
                        <c:v>20.819999999999936</c:v>
                      </c:pt>
                      <c:pt idx="7" formatCode="General">
                        <c:v>21.105999999999995</c:v>
                      </c:pt>
                      <c:pt idx="8" formatCode="General">
                        <c:v>20.81899999999996</c:v>
                      </c:pt>
                      <c:pt idx="9" formatCode="General">
                        <c:v>21.107000000000198</c:v>
                      </c:pt>
                      <c:pt idx="10" formatCode="General">
                        <c:v>20.81699999999978</c:v>
                      </c:pt>
                      <c:pt idx="11" formatCode="General">
                        <c:v>21.109000000000151</c:v>
                      </c:pt>
                      <c:pt idx="12" formatCode="General">
                        <c:v>20.815000000000055</c:v>
                      </c:pt>
                      <c:pt idx="13" formatCode="General">
                        <c:v>21.110999999999876</c:v>
                      </c:pt>
                      <c:pt idx="14" formatCode="General">
                        <c:v>20.813000000000102</c:v>
                      </c:pt>
                      <c:pt idx="15" formatCode="General">
                        <c:v>21.112999999999829</c:v>
                      </c:pt>
                      <c:pt idx="16" formatCode="General">
                        <c:v>20.811999999999898</c:v>
                      </c:pt>
                      <c:pt idx="17" formatCode="General">
                        <c:v>21.114000000000033</c:v>
                      </c:pt>
                      <c:pt idx="18" formatCode="General">
                        <c:v>20.809999999999945</c:v>
                      </c:pt>
                      <c:pt idx="19" formatCode="General">
                        <c:v>21.115000000000236</c:v>
                      </c:pt>
                      <c:pt idx="20" formatCode="General">
                        <c:v>20.809000000000196</c:v>
                      </c:pt>
                      <c:pt idx="21" formatCode="General">
                        <c:v>21.116999999999734</c:v>
                      </c:pt>
                      <c:pt idx="22" formatCode="General">
                        <c:v>20.807000000000244</c:v>
                      </c:pt>
                      <c:pt idx="23" formatCode="General">
                        <c:v>21.118999999999687</c:v>
                      </c:pt>
                      <c:pt idx="24" formatCode="General">
                        <c:v>20.804000000000087</c:v>
                      </c:pt>
                      <c:pt idx="25" formatCode="General">
                        <c:v>21.121000000000095</c:v>
                      </c:pt>
                      <c:pt idx="26" formatCode="General">
                        <c:v>20.802999999999884</c:v>
                      </c:pt>
                      <c:pt idx="27" formatCode="General">
                        <c:v>21.121999999999844</c:v>
                      </c:pt>
                      <c:pt idx="28" formatCode="General">
                        <c:v>20.802000000000135</c:v>
                      </c:pt>
                      <c:pt idx="29" formatCode="General">
                        <c:v>21.124000000000251</c:v>
                      </c:pt>
                      <c:pt idx="30" formatCode="General">
                        <c:v>20.799999999999727</c:v>
                      </c:pt>
                      <c:pt idx="31" formatCode="General">
                        <c:v>21.126000000000204</c:v>
                      </c:pt>
                      <c:pt idx="32" formatCode="General">
                        <c:v>20.797000000000025</c:v>
                      </c:pt>
                      <c:pt idx="33" formatCode="General">
                        <c:v>21.127999999999702</c:v>
                      </c:pt>
                      <c:pt idx="34" formatCode="General">
                        <c:v>20.796000000000276</c:v>
                      </c:pt>
                      <c:pt idx="35" formatCode="General">
                        <c:v>21.128999999999905</c:v>
                      </c:pt>
                      <c:pt idx="36" formatCode="General">
                        <c:v>20.795000000000073</c:v>
                      </c:pt>
                      <c:pt idx="37" formatCode="General">
                        <c:v>21.130999999999858</c:v>
                      </c:pt>
                      <c:pt idx="38" formatCode="General">
                        <c:v>20.791999999999916</c:v>
                      </c:pt>
                      <c:pt idx="39" formatCode="General">
                        <c:v>21.133000000000266</c:v>
                      </c:pt>
                      <c:pt idx="40" formatCode="General">
                        <c:v>20.789999999999964</c:v>
                      </c:pt>
                      <c:pt idx="41" formatCode="General">
                        <c:v>21.134999999999764</c:v>
                      </c:pt>
                      <c:pt idx="42" formatCode="General">
                        <c:v>20.789000000000215</c:v>
                      </c:pt>
                      <c:pt idx="43" formatCode="General">
                        <c:v>21.135999999999967</c:v>
                      </c:pt>
                      <c:pt idx="44" formatCode="General">
                        <c:v>20.786999999999807</c:v>
                      </c:pt>
                      <c:pt idx="45" formatCode="General">
                        <c:v>21.138000000000375</c:v>
                      </c:pt>
                      <c:pt idx="46" formatCode="General">
                        <c:v>20.784999999999854</c:v>
                      </c:pt>
                      <c:pt idx="47" formatCode="General">
                        <c:v>21.141000000000076</c:v>
                      </c:pt>
                      <c:pt idx="48" formatCode="General">
                        <c:v>20.781999999999698</c:v>
                      </c:pt>
                      <c:pt idx="49" formatCode="General">
                        <c:v>21.143000000000029</c:v>
                      </c:pt>
                      <c:pt idx="50" formatCode="General">
                        <c:v>20.7800000000002</c:v>
                      </c:pt>
                      <c:pt idx="51" formatCode="General">
                        <c:v>21.144999999999982</c:v>
                      </c:pt>
                      <c:pt idx="52" formatCode="General">
                        <c:v>20.777999999999793</c:v>
                      </c:pt>
                      <c:pt idx="53" formatCode="General">
                        <c:v>21.146999999999935</c:v>
                      </c:pt>
                      <c:pt idx="54" formatCode="General">
                        <c:v>20.776000000000295</c:v>
                      </c:pt>
                      <c:pt idx="55" formatCode="General">
                        <c:v>21.148999999999887</c:v>
                      </c:pt>
                      <c:pt idx="56" formatCode="General">
                        <c:v>20.773999999999887</c:v>
                      </c:pt>
                      <c:pt idx="57" formatCode="General">
                        <c:v>21.151000000000295</c:v>
                      </c:pt>
                      <c:pt idx="58" formatCode="General">
                        <c:v>20.771999999999935</c:v>
                      </c:pt>
                      <c:pt idx="59" formatCode="General">
                        <c:v>21.152999999999793</c:v>
                      </c:pt>
                      <c:pt idx="60" formatCode="General">
                        <c:v>20.769999999999982</c:v>
                      </c:pt>
                      <c:pt idx="61" formatCode="General">
                        <c:v>21.1550000000002</c:v>
                      </c:pt>
                      <c:pt idx="62" formatCode="General">
                        <c:v>20.768000000000029</c:v>
                      </c:pt>
                      <c:pt idx="63" formatCode="General">
                        <c:v>21.156999999999698</c:v>
                      </c:pt>
                      <c:pt idx="64" formatCode="General">
                        <c:v>20.766000000000076</c:v>
                      </c:pt>
                      <c:pt idx="65" formatCode="General">
                        <c:v>21.159000000000106</c:v>
                      </c:pt>
                      <c:pt idx="66" formatCode="General">
                        <c:v>20.76299999999992</c:v>
                      </c:pt>
                      <c:pt idx="67" formatCode="General">
                        <c:v>21.162000000000262</c:v>
                      </c:pt>
                      <c:pt idx="68" formatCode="General">
                        <c:v>20.760999999999967</c:v>
                      </c:pt>
                      <c:pt idx="69" formatCode="General">
                        <c:v>21.163000000000011</c:v>
                      </c:pt>
                      <c:pt idx="70" formatCode="General">
                        <c:v>20.759999999999764</c:v>
                      </c:pt>
                      <c:pt idx="71" formatCode="General">
                        <c:v>21.164999999999964</c:v>
                      </c:pt>
                      <c:pt idx="72" formatCode="General">
                        <c:v>20.757000000000062</c:v>
                      </c:pt>
                      <c:pt idx="73" formatCode="General">
                        <c:v>21.16800000000012</c:v>
                      </c:pt>
                      <c:pt idx="74" formatCode="General">
                        <c:v>20.755000000000109</c:v>
                      </c:pt>
                      <c:pt idx="75" formatCode="General">
                        <c:v>21.170000000000073</c:v>
                      </c:pt>
                      <c:pt idx="76" formatCode="General">
                        <c:v>20.751999999999953</c:v>
                      </c:pt>
                      <c:pt idx="77" formatCode="General">
                        <c:v>21.172999999999774</c:v>
                      </c:pt>
                      <c:pt idx="78" formatCode="General">
                        <c:v>20.75</c:v>
                      </c:pt>
                      <c:pt idx="79" formatCode="General">
                        <c:v>21.173999999999978</c:v>
                      </c:pt>
                      <c:pt idx="80" formatCode="General">
                        <c:v>20.748000000000047</c:v>
                      </c:pt>
                      <c:pt idx="81" formatCode="General">
                        <c:v>21.177000000000135</c:v>
                      </c:pt>
                      <c:pt idx="82" formatCode="General">
                        <c:v>20.744999999999891</c:v>
                      </c:pt>
                      <c:pt idx="83" formatCode="General">
                        <c:v>21.179000000000087</c:v>
                      </c:pt>
                      <c:pt idx="84" formatCode="General">
                        <c:v>20.742999999999938</c:v>
                      </c:pt>
                      <c:pt idx="85" formatCode="General">
                        <c:v>21.181999999999789</c:v>
                      </c:pt>
                      <c:pt idx="86" formatCode="General">
                        <c:v>20.740000000000236</c:v>
                      </c:pt>
                      <c:pt idx="87" formatCode="General">
                        <c:v>21.184999999999945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496-4C6E-A0C6-9A85E558E077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-4'!$C$2:$C$90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41.923999999999978</c:v>
                      </c:pt>
                      <c:pt idx="4" formatCode="General">
                        <c:v>41.925999999999931</c:v>
                      </c:pt>
                      <c:pt idx="5" formatCode="General">
                        <c:v>41.923999999999978</c:v>
                      </c:pt>
                      <c:pt idx="6" formatCode="General">
                        <c:v>41.925999999999931</c:v>
                      </c:pt>
                      <c:pt idx="7" formatCode="General">
                        <c:v>41.924999999999955</c:v>
                      </c:pt>
                      <c:pt idx="8" formatCode="General">
                        <c:v>41.926000000000158</c:v>
                      </c:pt>
                      <c:pt idx="9" formatCode="General">
                        <c:v>41.923999999999978</c:v>
                      </c:pt>
                      <c:pt idx="10" formatCode="General">
                        <c:v>41.925999999999931</c:v>
                      </c:pt>
                      <c:pt idx="11" formatCode="General">
                        <c:v>41.924000000000206</c:v>
                      </c:pt>
                      <c:pt idx="12" formatCode="General">
                        <c:v>41.925999999999931</c:v>
                      </c:pt>
                      <c:pt idx="13" formatCode="General">
                        <c:v>41.923999999999978</c:v>
                      </c:pt>
                      <c:pt idx="14" formatCode="General">
                        <c:v>41.925999999999931</c:v>
                      </c:pt>
                      <c:pt idx="15" formatCode="General">
                        <c:v>41.924999999999727</c:v>
                      </c:pt>
                      <c:pt idx="16" formatCode="General">
                        <c:v>41.925999999999931</c:v>
                      </c:pt>
                      <c:pt idx="17" formatCode="General">
                        <c:v>41.923999999999978</c:v>
                      </c:pt>
                      <c:pt idx="18" formatCode="General">
                        <c:v>41.925000000000182</c:v>
                      </c:pt>
                      <c:pt idx="19" formatCode="General">
                        <c:v>41.924000000000433</c:v>
                      </c:pt>
                      <c:pt idx="20" formatCode="General">
                        <c:v>41.925999999999931</c:v>
                      </c:pt>
                      <c:pt idx="21" formatCode="General">
                        <c:v>41.923999999999978</c:v>
                      </c:pt>
                      <c:pt idx="22" formatCode="General">
                        <c:v>41.925999999999931</c:v>
                      </c:pt>
                      <c:pt idx="23" formatCode="General">
                        <c:v>41.922999999999774</c:v>
                      </c:pt>
                      <c:pt idx="24" formatCode="General">
                        <c:v>41.925000000000182</c:v>
                      </c:pt>
                      <c:pt idx="25" formatCode="General">
                        <c:v>41.923999999999978</c:v>
                      </c:pt>
                      <c:pt idx="26" formatCode="General">
                        <c:v>41.924999999999727</c:v>
                      </c:pt>
                      <c:pt idx="27" formatCode="General">
                        <c:v>41.923999999999978</c:v>
                      </c:pt>
                      <c:pt idx="28" formatCode="General">
                        <c:v>41.926000000000386</c:v>
                      </c:pt>
                      <c:pt idx="29" formatCode="General">
                        <c:v>41.923999999999978</c:v>
                      </c:pt>
                      <c:pt idx="30" formatCode="General">
                        <c:v>41.925999999999931</c:v>
                      </c:pt>
                      <c:pt idx="31" formatCode="General">
                        <c:v>41.923000000000229</c:v>
                      </c:pt>
                      <c:pt idx="32" formatCode="General">
                        <c:v>41.924999999999727</c:v>
                      </c:pt>
                      <c:pt idx="33" formatCode="General">
                        <c:v>41.923999999999978</c:v>
                      </c:pt>
                      <c:pt idx="34" formatCode="General">
                        <c:v>41.925000000000182</c:v>
                      </c:pt>
                      <c:pt idx="35" formatCode="General">
                        <c:v>41.923999999999978</c:v>
                      </c:pt>
                      <c:pt idx="36" formatCode="General">
                        <c:v>41.925999999999931</c:v>
                      </c:pt>
                      <c:pt idx="37" formatCode="General">
                        <c:v>41.922999999999774</c:v>
                      </c:pt>
                      <c:pt idx="38" formatCode="General">
                        <c:v>41.925000000000182</c:v>
                      </c:pt>
                      <c:pt idx="39" formatCode="General">
                        <c:v>41.923000000000229</c:v>
                      </c:pt>
                      <c:pt idx="40" formatCode="General">
                        <c:v>41.924999999999727</c:v>
                      </c:pt>
                      <c:pt idx="41" formatCode="General">
                        <c:v>41.923999999999978</c:v>
                      </c:pt>
                      <c:pt idx="42" formatCode="General">
                        <c:v>41.925000000000182</c:v>
                      </c:pt>
                      <c:pt idx="43" formatCode="General">
                        <c:v>41.922999999999774</c:v>
                      </c:pt>
                      <c:pt idx="44" formatCode="General">
                        <c:v>41.925000000000182</c:v>
                      </c:pt>
                      <c:pt idx="45" formatCode="General">
                        <c:v>41.923000000000229</c:v>
                      </c:pt>
                      <c:pt idx="46" formatCode="General">
                        <c:v>41.925999999999931</c:v>
                      </c:pt>
                      <c:pt idx="47" formatCode="General">
                        <c:v>41.922999999999774</c:v>
                      </c:pt>
                      <c:pt idx="48" formatCode="General">
                        <c:v>41.924999999999727</c:v>
                      </c:pt>
                      <c:pt idx="49" formatCode="General">
                        <c:v>41.923000000000229</c:v>
                      </c:pt>
                      <c:pt idx="50" formatCode="General">
                        <c:v>41.925000000000182</c:v>
                      </c:pt>
                      <c:pt idx="51" formatCode="General">
                        <c:v>41.922999999999774</c:v>
                      </c:pt>
                      <c:pt idx="52" formatCode="General">
                        <c:v>41.924999999999727</c:v>
                      </c:pt>
                      <c:pt idx="53" formatCode="General">
                        <c:v>41.923000000000229</c:v>
                      </c:pt>
                      <c:pt idx="54" formatCode="General">
                        <c:v>41.925000000000182</c:v>
                      </c:pt>
                      <c:pt idx="55" formatCode="General">
                        <c:v>41.922999999999774</c:v>
                      </c:pt>
                      <c:pt idx="56" formatCode="General">
                        <c:v>41.925000000000182</c:v>
                      </c:pt>
                      <c:pt idx="57" formatCode="General">
                        <c:v>41.923000000000229</c:v>
                      </c:pt>
                      <c:pt idx="58" formatCode="General">
                        <c:v>41.924999999999727</c:v>
                      </c:pt>
                      <c:pt idx="59" formatCode="General">
                        <c:v>41.922999999999774</c:v>
                      </c:pt>
                      <c:pt idx="60" formatCode="General">
                        <c:v>41.925000000000182</c:v>
                      </c:pt>
                      <c:pt idx="61" formatCode="General">
                        <c:v>41.923000000000229</c:v>
                      </c:pt>
                      <c:pt idx="62" formatCode="General">
                        <c:v>41.924999999999727</c:v>
                      </c:pt>
                      <c:pt idx="63" formatCode="General">
                        <c:v>41.922999999999774</c:v>
                      </c:pt>
                      <c:pt idx="64" formatCode="General">
                        <c:v>41.925000000000182</c:v>
                      </c:pt>
                      <c:pt idx="65" formatCode="General">
                        <c:v>41.922000000000025</c:v>
                      </c:pt>
                      <c:pt idx="66" formatCode="General">
                        <c:v>41.925000000000182</c:v>
                      </c:pt>
                      <c:pt idx="67" formatCode="General">
                        <c:v>41.923000000000229</c:v>
                      </c:pt>
                      <c:pt idx="68" formatCode="General">
                        <c:v>41.923999999999978</c:v>
                      </c:pt>
                      <c:pt idx="69" formatCode="General">
                        <c:v>41.922999999999774</c:v>
                      </c:pt>
                      <c:pt idx="70" formatCode="General">
                        <c:v>41.924999999999727</c:v>
                      </c:pt>
                      <c:pt idx="71" formatCode="General">
                        <c:v>41.922000000000025</c:v>
                      </c:pt>
                      <c:pt idx="72" formatCode="General">
                        <c:v>41.925000000000182</c:v>
                      </c:pt>
                      <c:pt idx="73" formatCode="General">
                        <c:v>41.923000000000229</c:v>
                      </c:pt>
                      <c:pt idx="74" formatCode="General">
                        <c:v>41.925000000000182</c:v>
                      </c:pt>
                      <c:pt idx="75" formatCode="General">
                        <c:v>41.922000000000025</c:v>
                      </c:pt>
                      <c:pt idx="76" formatCode="General">
                        <c:v>41.924999999999727</c:v>
                      </c:pt>
                      <c:pt idx="77" formatCode="General">
                        <c:v>41.922999999999774</c:v>
                      </c:pt>
                      <c:pt idx="78" formatCode="General">
                        <c:v>41.923999999999978</c:v>
                      </c:pt>
                      <c:pt idx="79" formatCode="General">
                        <c:v>41.922000000000025</c:v>
                      </c:pt>
                      <c:pt idx="80" formatCode="General">
                        <c:v>41.925000000000182</c:v>
                      </c:pt>
                      <c:pt idx="81" formatCode="General">
                        <c:v>41.922000000000025</c:v>
                      </c:pt>
                      <c:pt idx="82" formatCode="General">
                        <c:v>41.923999999999978</c:v>
                      </c:pt>
                      <c:pt idx="83" formatCode="General">
                        <c:v>41.922000000000025</c:v>
                      </c:pt>
                      <c:pt idx="84" formatCode="General">
                        <c:v>41.924999999999727</c:v>
                      </c:pt>
                      <c:pt idx="85" formatCode="General">
                        <c:v>41.922000000000025</c:v>
                      </c:pt>
                      <c:pt idx="86" formatCode="General">
                        <c:v>41.925000000000182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496-4C6E-A0C6-9A85E558E077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-4'!$D$2:$D$90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1.9963809523809513</c:v>
                      </c:pt>
                      <c:pt idx="4" formatCode="General">
                        <c:v>1.9964761904761872</c:v>
                      </c:pt>
                      <c:pt idx="5" formatCode="General">
                        <c:v>1.9963809523809513</c:v>
                      </c:pt>
                      <c:pt idx="6" formatCode="General">
                        <c:v>1.9964761904761872</c:v>
                      </c:pt>
                      <c:pt idx="7" formatCode="General">
                        <c:v>1.9964285714285692</c:v>
                      </c:pt>
                      <c:pt idx="8" formatCode="General">
                        <c:v>1.9964761904761981</c:v>
                      </c:pt>
                      <c:pt idx="9" formatCode="General">
                        <c:v>1.9963809523809513</c:v>
                      </c:pt>
                      <c:pt idx="10" formatCode="General">
                        <c:v>1.9964761904761872</c:v>
                      </c:pt>
                      <c:pt idx="11" formatCode="General">
                        <c:v>1.9963809523809621</c:v>
                      </c:pt>
                      <c:pt idx="12" formatCode="General">
                        <c:v>1.9964761904761872</c:v>
                      </c:pt>
                      <c:pt idx="13" formatCode="General">
                        <c:v>1.9963809523809513</c:v>
                      </c:pt>
                      <c:pt idx="14" formatCode="General">
                        <c:v>1.9964761904761872</c:v>
                      </c:pt>
                      <c:pt idx="15" formatCode="General">
                        <c:v>1.9964285714285583</c:v>
                      </c:pt>
                      <c:pt idx="16" formatCode="General">
                        <c:v>1.9964761904761872</c:v>
                      </c:pt>
                      <c:pt idx="17" formatCode="General">
                        <c:v>1.9963809523809513</c:v>
                      </c:pt>
                      <c:pt idx="18" formatCode="General">
                        <c:v>1.9964285714285801</c:v>
                      </c:pt>
                      <c:pt idx="19" formatCode="General">
                        <c:v>1.996380952380973</c:v>
                      </c:pt>
                      <c:pt idx="20" formatCode="General">
                        <c:v>1.9964761904761872</c:v>
                      </c:pt>
                      <c:pt idx="21" formatCode="General">
                        <c:v>1.9963809523809513</c:v>
                      </c:pt>
                      <c:pt idx="22" formatCode="General">
                        <c:v>1.9964761904761872</c:v>
                      </c:pt>
                      <c:pt idx="23" formatCode="General">
                        <c:v>1.9963333333333226</c:v>
                      </c:pt>
                      <c:pt idx="24" formatCode="General">
                        <c:v>1.9964285714285801</c:v>
                      </c:pt>
                      <c:pt idx="25" formatCode="General">
                        <c:v>1.9963809523809513</c:v>
                      </c:pt>
                      <c:pt idx="26" formatCode="General">
                        <c:v>1.9964285714285583</c:v>
                      </c:pt>
                      <c:pt idx="27" formatCode="General">
                        <c:v>1.9963809523809513</c:v>
                      </c:pt>
                      <c:pt idx="28" formatCode="General">
                        <c:v>1.9964761904762089</c:v>
                      </c:pt>
                      <c:pt idx="29" formatCode="General">
                        <c:v>1.9963809523809513</c:v>
                      </c:pt>
                      <c:pt idx="30" formatCode="General">
                        <c:v>1.9964761904761872</c:v>
                      </c:pt>
                      <c:pt idx="31" formatCode="General">
                        <c:v>1.9963333333333442</c:v>
                      </c:pt>
                      <c:pt idx="32" formatCode="General">
                        <c:v>1.9964285714285583</c:v>
                      </c:pt>
                      <c:pt idx="33" formatCode="General">
                        <c:v>1.9963809523809513</c:v>
                      </c:pt>
                      <c:pt idx="34" formatCode="General">
                        <c:v>1.9964285714285801</c:v>
                      </c:pt>
                      <c:pt idx="35" formatCode="General">
                        <c:v>1.9963809523809513</c:v>
                      </c:pt>
                      <c:pt idx="36" formatCode="General">
                        <c:v>1.9964761904761872</c:v>
                      </c:pt>
                      <c:pt idx="37" formatCode="General">
                        <c:v>1.9963333333333226</c:v>
                      </c:pt>
                      <c:pt idx="38" formatCode="General">
                        <c:v>1.9964285714285801</c:v>
                      </c:pt>
                      <c:pt idx="39" formatCode="General">
                        <c:v>1.9963333333333442</c:v>
                      </c:pt>
                      <c:pt idx="40" formatCode="General">
                        <c:v>1.9964285714285583</c:v>
                      </c:pt>
                      <c:pt idx="41" formatCode="General">
                        <c:v>1.9963809523809513</c:v>
                      </c:pt>
                      <c:pt idx="42" formatCode="General">
                        <c:v>1.9964285714285801</c:v>
                      </c:pt>
                      <c:pt idx="43" formatCode="General">
                        <c:v>1.9963333333333226</c:v>
                      </c:pt>
                      <c:pt idx="44" formatCode="General">
                        <c:v>1.9964285714285801</c:v>
                      </c:pt>
                      <c:pt idx="45" formatCode="General">
                        <c:v>1.9963333333333442</c:v>
                      </c:pt>
                      <c:pt idx="46" formatCode="General">
                        <c:v>1.9964761904761872</c:v>
                      </c:pt>
                      <c:pt idx="47" formatCode="General">
                        <c:v>1.9963333333333226</c:v>
                      </c:pt>
                      <c:pt idx="48" formatCode="General">
                        <c:v>1.9964285714285583</c:v>
                      </c:pt>
                      <c:pt idx="49" formatCode="General">
                        <c:v>1.9963333333333442</c:v>
                      </c:pt>
                      <c:pt idx="50" formatCode="General">
                        <c:v>1.9964285714285801</c:v>
                      </c:pt>
                      <c:pt idx="51" formatCode="General">
                        <c:v>1.9963333333333226</c:v>
                      </c:pt>
                      <c:pt idx="52" formatCode="General">
                        <c:v>1.9964285714285583</c:v>
                      </c:pt>
                      <c:pt idx="53" formatCode="General">
                        <c:v>1.9963333333333442</c:v>
                      </c:pt>
                      <c:pt idx="54" formatCode="General">
                        <c:v>1.9964285714285801</c:v>
                      </c:pt>
                      <c:pt idx="55" formatCode="General">
                        <c:v>1.9963333333333226</c:v>
                      </c:pt>
                      <c:pt idx="56" formatCode="General">
                        <c:v>1.9964285714285801</c:v>
                      </c:pt>
                      <c:pt idx="57" formatCode="General">
                        <c:v>1.9963333333333442</c:v>
                      </c:pt>
                      <c:pt idx="58" formatCode="General">
                        <c:v>1.9964285714285583</c:v>
                      </c:pt>
                      <c:pt idx="59" formatCode="General">
                        <c:v>1.9963333333333226</c:v>
                      </c:pt>
                      <c:pt idx="60" formatCode="General">
                        <c:v>1.9964285714285801</c:v>
                      </c:pt>
                      <c:pt idx="61" formatCode="General">
                        <c:v>1.9963333333333442</c:v>
                      </c:pt>
                      <c:pt idx="62" formatCode="General">
                        <c:v>1.9964285714285583</c:v>
                      </c:pt>
                      <c:pt idx="63" formatCode="General">
                        <c:v>1.9963333333333226</c:v>
                      </c:pt>
                      <c:pt idx="64" formatCode="General">
                        <c:v>1.9964285714285801</c:v>
                      </c:pt>
                      <c:pt idx="65" formatCode="General">
                        <c:v>1.9962857142857156</c:v>
                      </c:pt>
                      <c:pt idx="66" formatCode="General">
                        <c:v>1.9964285714285801</c:v>
                      </c:pt>
                      <c:pt idx="67" formatCode="General">
                        <c:v>1.9963333333333442</c:v>
                      </c:pt>
                      <c:pt idx="68" formatCode="General">
                        <c:v>1.9963809523809513</c:v>
                      </c:pt>
                      <c:pt idx="69" formatCode="General">
                        <c:v>1.9963333333333226</c:v>
                      </c:pt>
                      <c:pt idx="70" formatCode="General">
                        <c:v>1.9964285714285583</c:v>
                      </c:pt>
                      <c:pt idx="71" formatCode="General">
                        <c:v>1.9962857142857156</c:v>
                      </c:pt>
                      <c:pt idx="72" formatCode="General">
                        <c:v>1.9964285714285801</c:v>
                      </c:pt>
                      <c:pt idx="73" formatCode="General">
                        <c:v>1.9963333333333442</c:v>
                      </c:pt>
                      <c:pt idx="74" formatCode="General">
                        <c:v>1.9964285714285801</c:v>
                      </c:pt>
                      <c:pt idx="75" formatCode="General">
                        <c:v>1.9962857142857156</c:v>
                      </c:pt>
                      <c:pt idx="76" formatCode="General">
                        <c:v>1.9964285714285583</c:v>
                      </c:pt>
                      <c:pt idx="77" formatCode="General">
                        <c:v>1.9963333333333226</c:v>
                      </c:pt>
                      <c:pt idx="78" formatCode="General">
                        <c:v>1.9963809523809513</c:v>
                      </c:pt>
                      <c:pt idx="79" formatCode="General">
                        <c:v>1.9962857142857156</c:v>
                      </c:pt>
                      <c:pt idx="80" formatCode="General">
                        <c:v>1.9964285714285801</c:v>
                      </c:pt>
                      <c:pt idx="81" formatCode="General">
                        <c:v>1.9962857142857156</c:v>
                      </c:pt>
                      <c:pt idx="82" formatCode="General">
                        <c:v>1.9963809523809513</c:v>
                      </c:pt>
                      <c:pt idx="83" formatCode="General">
                        <c:v>1.9962857142857156</c:v>
                      </c:pt>
                      <c:pt idx="84" formatCode="General">
                        <c:v>1.9964285714285583</c:v>
                      </c:pt>
                      <c:pt idx="85" formatCode="General">
                        <c:v>1.9962857142857156</c:v>
                      </c:pt>
                      <c:pt idx="86" formatCode="General">
                        <c:v>1.9964285714285801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496-4C6E-A0C6-9A85E558E077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-4'!$E$2:$E$90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5.484422594504828E-4</c:v>
                      </c:pt>
                      <c:pt idx="4" formatCode="General">
                        <c:v>5.4216762955637673E-4</c:v>
                      </c:pt>
                      <c:pt idx="5" formatCode="General">
                        <c:v>5.3611541492652542E-4</c:v>
                      </c:pt>
                      <c:pt idx="6" formatCode="General">
                        <c:v>5.3011756947455809E-4</c:v>
                      </c:pt>
                      <c:pt idx="7" formatCode="General">
                        <c:v>5.243305085901067E-4</c:v>
                      </c:pt>
                      <c:pt idx="8" formatCode="General">
                        <c:v>5.1859150547114042E-4</c:v>
                      </c:pt>
                      <c:pt idx="9" formatCode="General">
                        <c:v>5.1305230722187821E-4</c:v>
                      </c:pt>
                      <c:pt idx="10" formatCode="General">
                        <c:v>5.0755598596303163E-4</c:v>
                      </c:pt>
                      <c:pt idx="11" formatCode="General">
                        <c:v>5.0224932359572343E-4</c:v>
                      </c:pt>
                      <c:pt idx="12" formatCode="General">
                        <c:v>4.9698034740914209E-4</c:v>
                      </c:pt>
                      <c:pt idx="13" formatCode="General">
                        <c:v>4.9189189986851732E-4</c:v>
                      </c:pt>
                      <c:pt idx="14" formatCode="General">
                        <c:v>4.868364297753055E-4</c:v>
                      </c:pt>
                      <c:pt idx="15" formatCode="General">
                        <c:v>4.8195302789399535E-4</c:v>
                      </c:pt>
                      <c:pt idx="16" formatCode="General">
                        <c:v>4.7709832614823257E-4</c:v>
                      </c:pt>
                      <c:pt idx="17" formatCode="General">
                        <c:v>4.7240761596662161E-4</c:v>
                      </c:pt>
                      <c:pt idx="18" formatCode="General">
                        <c:v>4.6774216181072351E-4</c:v>
                      </c:pt>
                      <c:pt idx="19" formatCode="General">
                        <c:v>4.6323318231931596E-4</c:v>
                      </c:pt>
                      <c:pt idx="20" formatCode="General">
                        <c:v>4.5874610925956082E-4</c:v>
                      </c:pt>
                      <c:pt idx="21" formatCode="General">
                        <c:v>4.5440830585677773E-4</c:v>
                      </c:pt>
                      <c:pt idx="22" formatCode="General">
                        <c:v>4.5008936524346908E-4</c:v>
                      </c:pt>
                      <c:pt idx="23" formatCode="General">
                        <c:v>4.4591338221733101E-4</c:v>
                      </c:pt>
                      <c:pt idx="24" formatCode="General">
                        <c:v>4.4175328344171755E-4</c:v>
                      </c:pt>
                      <c:pt idx="25" formatCode="General">
                        <c:v>4.3773043771730581E-4</c:v>
                      </c:pt>
                      <c:pt idx="26" formatCode="General">
                        <c:v>4.3372055904845181E-4</c:v>
                      </c:pt>
                      <c:pt idx="27" formatCode="General">
                        <c:v>4.2984222641079592E-4</c:v>
                      </c:pt>
                      <c:pt idx="28" formatCode="General">
                        <c:v>4.2597474736502677E-4</c:v>
                      </c:pt>
                      <c:pt idx="29" formatCode="General">
                        <c:v>4.2223328473428226E-4</c:v>
                      </c:pt>
                      <c:pt idx="30" formatCode="General">
                        <c:v>4.1850057104402916E-4</c:v>
                      </c:pt>
                      <c:pt idx="31" formatCode="General">
                        <c:v>4.1488904000069703E-4</c:v>
                      </c:pt>
                      <c:pt idx="32" formatCode="General">
                        <c:v>4.1128415663510331E-4</c:v>
                      </c:pt>
                      <c:pt idx="33" formatCode="General">
                        <c:v>4.0779608238459571E-4</c:v>
                      </c:pt>
                      <c:pt idx="34" formatCode="General">
                        <c:v>4.0431255948448537E-4</c:v>
                      </c:pt>
                      <c:pt idx="35" formatCode="General">
                        <c:v>4.009414104316936E-4</c:v>
                      </c:pt>
                      <c:pt idx="36" formatCode="General">
                        <c:v>3.9757337117171632E-4</c:v>
                      </c:pt>
                      <c:pt idx="37" formatCode="General">
                        <c:v>3.9431337029889742E-4</c:v>
                      </c:pt>
                      <c:pt idx="38" formatCode="General">
                        <c:v>3.9105500775266555E-4</c:v>
                      </c:pt>
                      <c:pt idx="39" formatCode="General">
                        <c:v>3.8790105575030347E-4</c:v>
                      </c:pt>
                      <c:pt idx="40" formatCode="General">
                        <c:v>3.8474708650268745E-4</c:v>
                      </c:pt>
                      <c:pt idx="41" formatCode="General">
                        <c:v>3.8169395778464826E-4</c:v>
                      </c:pt>
                      <c:pt idx="42" formatCode="General">
                        <c:v>3.7863943491850735E-4</c:v>
                      </c:pt>
                      <c:pt idx="43" formatCode="General">
                        <c:v>3.7568223894592578E-4</c:v>
                      </c:pt>
                      <c:pt idx="44" formatCode="General">
                        <c:v>3.7272266451978412E-4</c:v>
                      </c:pt>
                      <c:pt idx="45" formatCode="General">
                        <c:v>3.6985709091863999E-4</c:v>
                      </c:pt>
                      <c:pt idx="46" formatCode="General">
                        <c:v>3.6698796462969994E-4</c:v>
                      </c:pt>
                      <c:pt idx="47" formatCode="General">
                        <c:v>3.6420982856643367E-4</c:v>
                      </c:pt>
                      <c:pt idx="48" formatCode="General">
                        <c:v>3.6142692796869752E-4</c:v>
                      </c:pt>
                      <c:pt idx="49" formatCode="General">
                        <c:v>3.5873242614685864E-4</c:v>
                      </c:pt>
                      <c:pt idx="50" formatCode="General">
                        <c:v>3.5603203718683423E-4</c:v>
                      </c:pt>
                      <c:pt idx="51" formatCode="General">
                        <c:v>3.5341733356517507E-4</c:v>
                      </c:pt>
                      <c:pt idx="52" formatCode="General">
                        <c:v>3.5079583296645936E-4</c:v>
                      </c:pt>
                      <c:pt idx="53" formatCode="General">
                        <c:v>3.4825744165207758E-4</c:v>
                      </c:pt>
                      <c:pt idx="54" formatCode="General">
                        <c:v>3.4571141532179167E-4</c:v>
                      </c:pt>
                      <c:pt idx="55" formatCode="General">
                        <c:v>3.4324605043932059E-4</c:v>
                      </c:pt>
                      <c:pt idx="56" formatCode="General">
                        <c:v>3.4077227858406395E-4</c:v>
                      </c:pt>
                      <c:pt idx="57" formatCode="General">
                        <c:v>3.3837684013555378E-4</c:v>
                      </c:pt>
                      <c:pt idx="58" formatCode="General">
                        <c:v>3.3597228363048962E-4</c:v>
                      </c:pt>
                      <c:pt idx="59" formatCode="General">
                        <c:v>3.3364384453798333E-4</c:v>
                      </c:pt>
                      <c:pt idx="60" formatCode="General">
                        <c:v>3.3130563242766525E-4</c:v>
                      </c:pt>
                      <c:pt idx="61" formatCode="General">
                        <c:v>3.2904142664465599E-4</c:v>
                      </c:pt>
                      <c:pt idx="62" formatCode="General">
                        <c:v>3.2676684466745917E-4</c:v>
                      </c:pt>
                      <c:pt idx="63" formatCode="General">
                        <c:v>3.2456425625776111E-4</c:v>
                      </c:pt>
                      <c:pt idx="64" formatCode="General">
                        <c:v>3.2235073629743432E-4</c:v>
                      </c:pt>
                      <c:pt idx="65" formatCode="General">
                        <c:v>3.202072893908601E-4</c:v>
                      </c:pt>
                      <c:pt idx="66" formatCode="General">
                        <c:v>3.1805239976896672E-4</c:v>
                      </c:pt>
                      <c:pt idx="67" formatCode="General">
                        <c:v>3.1596584914716076E-4</c:v>
                      </c:pt>
                      <c:pt idx="68" formatCode="General">
                        <c:v>3.1386718584484099E-4</c:v>
                      </c:pt>
                      <c:pt idx="69" formatCode="General">
                        <c:v>3.1183520631952754E-4</c:v>
                      </c:pt>
                      <c:pt idx="70" formatCode="General">
                        <c:v>3.0979078279483947E-4</c:v>
                      </c:pt>
                      <c:pt idx="71" formatCode="General">
                        <c:v>3.0781117015955394E-4</c:v>
                      </c:pt>
                      <c:pt idx="72" formatCode="General">
                        <c:v>3.0581881458511092E-4</c:v>
                      </c:pt>
                      <c:pt idx="73" formatCode="General">
                        <c:v>3.0388975852008122E-4</c:v>
                      </c:pt>
                      <c:pt idx="74" formatCode="General">
                        <c:v>3.0194740981963174E-4</c:v>
                      </c:pt>
                      <c:pt idx="75" formatCode="General">
                        <c:v>3.0006691492202761E-4</c:v>
                      </c:pt>
                      <c:pt idx="76" formatCode="General">
                        <c:v>2.9817279709937503E-4</c:v>
                      </c:pt>
                      <c:pt idx="77" formatCode="General">
                        <c:v>2.9633914474152113E-4</c:v>
                      </c:pt>
                      <c:pt idx="78" formatCode="General">
                        <c:v>2.9449139128040442E-4</c:v>
                      </c:pt>
                      <c:pt idx="79" formatCode="General">
                        <c:v>2.9270277350513033E-4</c:v>
                      </c:pt>
                      <c:pt idx="80" formatCode="General">
                        <c:v>2.9089986673877104E-4</c:v>
                      </c:pt>
                      <c:pt idx="81" formatCode="General">
                        <c:v>2.8915464771277227E-4</c:v>
                      </c:pt>
                      <c:pt idx="82" formatCode="General">
                        <c:v>2.8739480631601819E-4</c:v>
                      </c:pt>
                      <c:pt idx="83" formatCode="General">
                        <c:v>2.8569151201947047E-4</c:v>
                      </c:pt>
                      <c:pt idx="84" formatCode="General">
                        <c:v>2.8397328606503329E-4</c:v>
                      </c:pt>
                      <c:pt idx="85" formatCode="General">
                        <c:v>2.8231034884807496E-4</c:v>
                      </c:pt>
                      <c:pt idx="86" formatCode="General">
                        <c:v>2.8063219698808687E-4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496-4C6E-A0C6-9A85E558E077}"/>
                  </c:ext>
                </c:extLst>
              </c15:ser>
            </c15:filteredScatterSeries>
          </c:ext>
        </c:extLst>
      </c:scatterChart>
      <c:valAx>
        <c:axId val="14696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62720"/>
        <c:crosses val="autoZero"/>
        <c:crossBetween val="midCat"/>
      </c:valAx>
      <c:valAx>
        <c:axId val="14696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5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Fine!$AB$10</c:f>
                <c:numCache>
                  <c:formatCode>General</c:formatCode>
                  <c:ptCount val="1"/>
                  <c:pt idx="0">
                    <c:v>1.7134121859285753E-5</c:v>
                  </c:pt>
                </c:numCache>
              </c:numRef>
            </c:plus>
            <c:minus>
              <c:numRef>
                <c:f>Fine!$AB$10</c:f>
                <c:numCache>
                  <c:formatCode>General</c:formatCode>
                  <c:ptCount val="1"/>
                  <c:pt idx="0">
                    <c:v>1.7134121859285753E-5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Fine!$Y$3:$Y$11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Fine!$Z$3:$Z$11</c:f>
              <c:numCache>
                <c:formatCode>0.00000000</c:formatCode>
                <c:ptCount val="9"/>
                <c:pt idx="0">
                  <c:v>1.9962665226577414</c:v>
                </c:pt>
                <c:pt idx="1">
                  <c:v>1.9990286107168584</c:v>
                </c:pt>
                <c:pt idx="2">
                  <c:v>2.0039301508939351</c:v>
                </c:pt>
                <c:pt idx="3">
                  <c:v>2.0064418884331521</c:v>
                </c:pt>
                <c:pt idx="4">
                  <c:v>2.0088915111447041</c:v>
                </c:pt>
                <c:pt idx="5">
                  <c:v>1.98490489585918</c:v>
                </c:pt>
                <c:pt idx="6">
                  <c:v>1.9783780875450274</c:v>
                </c:pt>
                <c:pt idx="7">
                  <c:v>2.0088915111447041</c:v>
                </c:pt>
                <c:pt idx="8">
                  <c:v>2.0187459087772237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44-42C3-B550-4066B153FB1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Fine!$AB$23</c:f>
                <c:numCache>
                  <c:formatCode>General</c:formatCode>
                  <c:ptCount val="1"/>
                  <c:pt idx="0">
                    <c:v>1.7009823392425612E-5</c:v>
                  </c:pt>
                </c:numCache>
              </c:numRef>
            </c:plus>
            <c:minus>
              <c:numRef>
                <c:f>Fine!$AB$23</c:f>
                <c:numCache>
                  <c:formatCode>General</c:formatCode>
                  <c:ptCount val="1"/>
                  <c:pt idx="0">
                    <c:v>1.7009823392425612E-5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Fine!$Y$16:$Y$24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Fine!$Z$16:$Z$24</c:f>
              <c:numCache>
                <c:formatCode>General</c:formatCode>
                <c:ptCount val="9"/>
                <c:pt idx="0">
                  <c:v>2.0013016985147747</c:v>
                </c:pt>
                <c:pt idx="1">
                  <c:v>2.0030869233542421</c:v>
                </c:pt>
                <c:pt idx="2">
                  <c:v>2.00461146073904</c:v>
                </c:pt>
                <c:pt idx="3">
                  <c:v>2.0064790982885867</c:v>
                </c:pt>
                <c:pt idx="4">
                  <c:v>2.0079507586191268</c:v>
                </c:pt>
                <c:pt idx="5">
                  <c:v>2.010072709267841</c:v>
                </c:pt>
                <c:pt idx="6">
                  <c:v>2.0094608596473993</c:v>
                </c:pt>
                <c:pt idx="7">
                  <c:v>2.0113060526536879</c:v>
                </c:pt>
                <c:pt idx="8">
                  <c:v>2.0130278962249566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44-42C3-B550-4066B153F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803616"/>
        <c:axId val="121380236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Fine!$AT$15:$AT$16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4.5</c:v>
                      </c:pt>
                      <c:pt idx="1">
                        <c:v>-4.5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Fine!$AU$15:$AU$16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2.0138419056315784</c:v>
                      </c:pt>
                      <c:pt idx="1">
                        <c:v>2.0011027223983517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B344-42C3-B550-4066B153FB1A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Fine!$AU$29:$AU$30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4.5</c:v>
                      </c:pt>
                      <c:pt idx="1">
                        <c:v>-4.5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Fine!$AV$29:$AV$30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2.0172796183508783</c:v>
                      </c:pt>
                      <c:pt idx="1">
                        <c:v>1.9968206845548886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344-42C3-B550-4066B153FB1A}"/>
                  </c:ext>
                </c:extLst>
              </c15:ser>
            </c15:filteredScatterSeries>
          </c:ext>
        </c:extLst>
      </c:scatterChart>
      <c:valAx>
        <c:axId val="12138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02368"/>
        <c:crosses val="autoZero"/>
        <c:crossBetween val="midCat"/>
      </c:valAx>
      <c:valAx>
        <c:axId val="121380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036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End A 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Fine!$P$75:$P$83</c:f>
                <c:numCache>
                  <c:formatCode>General</c:formatCode>
                  <c:ptCount val="9"/>
                  <c:pt idx="0">
                    <c:v>3.7962272446999043E-4</c:v>
                  </c:pt>
                  <c:pt idx="1">
                    <c:v>8.1731807394098418E-5</c:v>
                  </c:pt>
                  <c:pt idx="2">
                    <c:v>8.1384045560488276E-5</c:v>
                  </c:pt>
                  <c:pt idx="3">
                    <c:v>8.1372269176772919E-5</c:v>
                  </c:pt>
                  <c:pt idx="4">
                    <c:v>8.1719011238354697E-5</c:v>
                  </c:pt>
                  <c:pt idx="5">
                    <c:v>8.14179099405239E-5</c:v>
                  </c:pt>
                  <c:pt idx="6">
                    <c:v>8.1372269176772919E-5</c:v>
                  </c:pt>
                  <c:pt idx="7">
                    <c:v>1.5393086985669019E-4</c:v>
                  </c:pt>
                  <c:pt idx="8">
                    <c:v>8.1726636136752483E-5</c:v>
                  </c:pt>
                </c:numCache>
              </c:numRef>
            </c:plus>
            <c:minus>
              <c:numRef>
                <c:f>Fine!$P$75:$P$83</c:f>
                <c:numCache>
                  <c:formatCode>General</c:formatCode>
                  <c:ptCount val="9"/>
                  <c:pt idx="0">
                    <c:v>3.7962272446999043E-4</c:v>
                  </c:pt>
                  <c:pt idx="1">
                    <c:v>8.1731807394098418E-5</c:v>
                  </c:pt>
                  <c:pt idx="2">
                    <c:v>8.1384045560488276E-5</c:v>
                  </c:pt>
                  <c:pt idx="3">
                    <c:v>8.1372269176772919E-5</c:v>
                  </c:pt>
                  <c:pt idx="4">
                    <c:v>8.1719011238354697E-5</c:v>
                  </c:pt>
                  <c:pt idx="5">
                    <c:v>8.14179099405239E-5</c:v>
                  </c:pt>
                  <c:pt idx="6">
                    <c:v>8.1372269176772919E-5</c:v>
                  </c:pt>
                  <c:pt idx="7">
                    <c:v>1.5393086985669019E-4</c:v>
                  </c:pt>
                  <c:pt idx="8">
                    <c:v>8.1726636136752483E-5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Fine!$F$63:$F$70</c:f>
              <c:numCache>
                <c:formatCode>General</c:formatCode>
                <c:ptCount val="8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</c:numCache>
            </c:numRef>
          </c:xVal>
          <c:yVal>
            <c:numRef>
              <c:f>Fine!$G$63:$G$70</c:f>
              <c:numCache>
                <c:formatCode>General</c:formatCode>
                <c:ptCount val="8"/>
                <c:pt idx="0">
                  <c:v>1.9962665226577001</c:v>
                </c:pt>
                <c:pt idx="1">
                  <c:v>1.99902861071683</c:v>
                </c:pt>
                <c:pt idx="2">
                  <c:v>2.0013007762116599</c:v>
                </c:pt>
                <c:pt idx="3">
                  <c:v>2.0030884277980401</c:v>
                </c:pt>
                <c:pt idx="4">
                  <c:v>2.0064418884331499</c:v>
                </c:pt>
                <c:pt idx="5">
                  <c:v>2.00946072463947</c:v>
                </c:pt>
                <c:pt idx="6">
                  <c:v>2.0130278927401202</c:v>
                </c:pt>
                <c:pt idx="7">
                  <c:v>2.0187456413326408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3C-4179-9648-45109DA8237B}"/>
            </c:ext>
          </c:extLst>
        </c:ser>
        <c:ser>
          <c:idx val="1"/>
          <c:order val="1"/>
          <c:tx>
            <c:v>End B 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Fine!$S$75:$S$83</c:f>
                <c:numCache>
                  <c:formatCode>General</c:formatCode>
                  <c:ptCount val="9"/>
                  <c:pt idx="0">
                    <c:v>8.1303872392189417E-5</c:v>
                  </c:pt>
                  <c:pt idx="1">
                    <c:v>8.1273636137775017E-5</c:v>
                  </c:pt>
                  <c:pt idx="2">
                    <c:v>8.1150466997753965E-5</c:v>
                  </c:pt>
                  <c:pt idx="3">
                    <c:v>1.0274799886556041E-4</c:v>
                  </c:pt>
                  <c:pt idx="4">
                    <c:v>8.1339750924523045E-5</c:v>
                  </c:pt>
                  <c:pt idx="5">
                    <c:v>8.1119418848236185E-5</c:v>
                  </c:pt>
                  <c:pt idx="6">
                    <c:v>8.1205840199521522E-5</c:v>
                  </c:pt>
                  <c:pt idx="7">
                    <c:v>8.0972917335560591E-5</c:v>
                  </c:pt>
                  <c:pt idx="8">
                    <c:v>8.1148090655578614E-5</c:v>
                  </c:pt>
                </c:numCache>
              </c:numRef>
            </c:plus>
            <c:minus>
              <c:numRef>
                <c:f>Fine!$S$75:$S$83</c:f>
                <c:numCache>
                  <c:formatCode>General</c:formatCode>
                  <c:ptCount val="9"/>
                  <c:pt idx="0">
                    <c:v>8.1303872392189417E-5</c:v>
                  </c:pt>
                  <c:pt idx="1">
                    <c:v>8.1273636137775017E-5</c:v>
                  </c:pt>
                  <c:pt idx="2">
                    <c:v>8.1150466997753965E-5</c:v>
                  </c:pt>
                  <c:pt idx="3">
                    <c:v>1.0274799886556041E-4</c:v>
                  </c:pt>
                  <c:pt idx="4">
                    <c:v>8.1339750924523045E-5</c:v>
                  </c:pt>
                  <c:pt idx="5">
                    <c:v>8.1119418848236185E-5</c:v>
                  </c:pt>
                  <c:pt idx="6">
                    <c:v>8.1205840199521522E-5</c:v>
                  </c:pt>
                  <c:pt idx="7">
                    <c:v>8.0972917335560591E-5</c:v>
                  </c:pt>
                  <c:pt idx="8">
                    <c:v>8.1148090655578614E-5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Fine!$F$18:$F$26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Fine!$G$18:$G$26</c:f>
              <c:numCache>
                <c:formatCode>0.000000</c:formatCode>
                <c:ptCount val="9"/>
                <c:pt idx="0">
                  <c:v>2.0013007997160295</c:v>
                </c:pt>
                <c:pt idx="1">
                  <c:v>2.0030884347803397</c:v>
                </c:pt>
                <c:pt idx="2">
                  <c:v>2.0046119966211946</c:v>
                </c:pt>
                <c:pt idx="3">
                  <c:v>2.0064791076213373</c:v>
                </c:pt>
                <c:pt idx="4">
                  <c:v>2.0079512591288906</c:v>
                </c:pt>
                <c:pt idx="5">
                  <c:v>2.0088915111447001</c:v>
                </c:pt>
                <c:pt idx="6">
                  <c:v>2.0100730496694701</c:v>
                </c:pt>
                <c:pt idx="7">
                  <c:v>2.0113060566262271</c:v>
                </c:pt>
                <c:pt idx="8">
                  <c:v>2.0130278960955446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3C-4179-9648-45109DA82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122848"/>
        <c:axId val="1280127008"/>
      </c:scatterChart>
      <c:valAx>
        <c:axId val="128012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Offset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127008"/>
        <c:crosses val="autoZero"/>
        <c:crossBetween val="midCat"/>
      </c:valAx>
      <c:valAx>
        <c:axId val="128012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  <a:r>
                  <a:rPr lang="en-US" baseline="0"/>
                  <a:t>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12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133488</xdr:colOff>
      <xdr:row>22</xdr:row>
      <xdr:rowOff>162614</xdr:rowOff>
    </xdr:from>
    <xdr:to>
      <xdr:col>18</xdr:col>
      <xdr:colOff>124239</xdr:colOff>
      <xdr:row>43</xdr:row>
      <xdr:rowOff>149087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6C5B6D-1913-F39C-DB58-E1CEA0981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656590</xdr:colOff>
      <xdr:row>71</xdr:row>
      <xdr:rowOff>105410</xdr:rowOff>
    </xdr:from>
    <xdr:to>
      <xdr:col>21</xdr:col>
      <xdr:colOff>78740</xdr:colOff>
      <xdr:row>86</xdr:row>
      <xdr:rowOff>105410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F917A6-2FAD-4F9D-B5BA-7535513C5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120650</xdr:colOff>
      <xdr:row>88</xdr:row>
      <xdr:rowOff>15240</xdr:rowOff>
    </xdr:from>
    <xdr:to>
      <xdr:col>26</xdr:col>
      <xdr:colOff>425450</xdr:colOff>
      <xdr:row>103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A2EE5A-5163-4344-BA29-279C40955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19</xdr:row>
      <xdr:rowOff>2540</xdr:rowOff>
    </xdr:from>
    <xdr:to>
      <xdr:col>21</xdr:col>
      <xdr:colOff>152400</xdr:colOff>
      <xdr:row>42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C6B2B1-FBA8-4BE7-8177-8DA9CC7CD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461181</xdr:colOff>
      <xdr:row>49</xdr:row>
      <xdr:rowOff>125546</xdr:rowOff>
    </xdr:from>
    <xdr:to>
      <xdr:col>47</xdr:col>
      <xdr:colOff>548775</xdr:colOff>
      <xdr:row>76</xdr:row>
      <xdr:rowOff>34516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27947B-7072-4AFE-91A9-8A903FD3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173704</xdr:colOff>
      <xdr:row>73</xdr:row>
      <xdr:rowOff>68219</xdr:rowOff>
    </xdr:from>
    <xdr:to>
      <xdr:col>12</xdr:col>
      <xdr:colOff>768349</xdr:colOff>
      <xdr:row>99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4CECF5-20E9-46F8-A1FB-A87524A32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0.08718</cdr:x>
      <cdr:y>0.15928</cdr:y>
    </cdr:from>
    <cdr:to>
      <cdr:x>0.93276</cdr:x>
      <cdr:y>0.50801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C41CAA97-A2A1-441F-80D3-6F0BE7136300}"/>
            </a:ext>
          </a:extLst>
        </cdr:cNvPr>
        <cdr:cNvCxnSpPr/>
      </cdr:nvCxnSpPr>
      <cdr:spPr>
        <a:xfrm xmlns:a="http://schemas.openxmlformats.org/drawingml/2006/main" flipV="1">
          <a:off x="685799" y="757518"/>
          <a:ext cx="6651812" cy="165847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EC4A-CD4D-410C-8C4F-489702D97414}">
  <dimension ref="A1:AP26"/>
  <sheetViews>
    <sheetView topLeftCell="A7" zoomScale="115" zoomScaleNormal="115" workbookViewId="0">
      <selection activeCell="T49" sqref="T49"/>
    </sheetView>
  </sheetViews>
  <sheetFormatPr defaultColWidth="8.81640625" defaultRowHeight="14.5" x14ac:dyDescent="0.35"/>
  <cols>
    <col min="2" max="2" width="10" bestFit="1" customWidth="1"/>
    <col min="3" max="3" width="14.453125" bestFit="1" customWidth="1"/>
  </cols>
  <sheetData>
    <row r="1" spans="1:42" x14ac:dyDescent="0.35">
      <c r="A1" t="s">
        <v>1</v>
      </c>
      <c r="W1" t="s">
        <v>12</v>
      </c>
    </row>
    <row r="2" spans="1:42" x14ac:dyDescent="0.35">
      <c r="A2" t="s">
        <v>0</v>
      </c>
      <c r="C2" t="s">
        <v>3</v>
      </c>
      <c r="E2" t="s">
        <v>4</v>
      </c>
      <c r="G2" t="s">
        <v>5</v>
      </c>
      <c r="I2" t="s">
        <v>6</v>
      </c>
      <c r="K2" t="s">
        <v>7</v>
      </c>
      <c r="M2" t="s">
        <v>8</v>
      </c>
      <c r="O2" t="s">
        <v>9</v>
      </c>
      <c r="Q2" t="s">
        <v>10</v>
      </c>
      <c r="S2" t="s">
        <v>11</v>
      </c>
      <c r="W2" t="s">
        <v>0</v>
      </c>
      <c r="Y2" t="s">
        <v>3</v>
      </c>
      <c r="AA2" t="s">
        <v>4</v>
      </c>
      <c r="AC2" t="s">
        <v>5</v>
      </c>
      <c r="AE2" t="s">
        <v>6</v>
      </c>
      <c r="AG2" t="s">
        <v>7</v>
      </c>
      <c r="AI2" t="s">
        <v>8</v>
      </c>
      <c r="AK2" t="s">
        <v>9</v>
      </c>
      <c r="AM2" t="s">
        <v>10</v>
      </c>
      <c r="AO2" t="s">
        <v>11</v>
      </c>
    </row>
    <row r="3" spans="1:42" x14ac:dyDescent="0.35">
      <c r="A3" t="s">
        <v>2</v>
      </c>
      <c r="W3" t="s">
        <v>13</v>
      </c>
    </row>
    <row r="4" spans="1:42" x14ac:dyDescent="0.35">
      <c r="A4">
        <v>20.681999999999999</v>
      </c>
      <c r="B4">
        <f>A5-A4</f>
        <v>21.137000000000004</v>
      </c>
      <c r="C4">
        <v>19.934000000000001</v>
      </c>
      <c r="D4">
        <f>C5-C4</f>
        <v>20.846999999999998</v>
      </c>
      <c r="E4">
        <v>20.25</v>
      </c>
      <c r="F4">
        <f>E5-E4</f>
        <v>20.622</v>
      </c>
      <c r="G4">
        <v>19.952999999999999</v>
      </c>
      <c r="H4">
        <f>G5-G4</f>
        <v>20.503000000000004</v>
      </c>
      <c r="I4">
        <v>19.648</v>
      </c>
      <c r="J4">
        <f>I5-I4</f>
        <v>20.400000000000002</v>
      </c>
      <c r="K4">
        <v>20.041</v>
      </c>
      <c r="L4">
        <f>K5-K4</f>
        <v>20.543000000000003</v>
      </c>
      <c r="M4">
        <v>20.295999999999999</v>
      </c>
      <c r="N4">
        <f>M5-M4</f>
        <v>20.633000000000003</v>
      </c>
      <c r="O4">
        <v>20.459</v>
      </c>
      <c r="P4">
        <f>O5-O4</f>
        <v>20.915000000000003</v>
      </c>
      <c r="Q4">
        <v>20.962</v>
      </c>
      <c r="R4">
        <f>Q5-Q4</f>
        <v>21.193999999999999</v>
      </c>
      <c r="S4">
        <v>21.440999999999999</v>
      </c>
      <c r="T4">
        <f>S5-S4</f>
        <v>22.035</v>
      </c>
      <c r="W4">
        <v>20.364999999999998</v>
      </c>
      <c r="X4">
        <f>W5-W4</f>
        <v>21.166</v>
      </c>
      <c r="Y4">
        <v>20.228999999999999</v>
      </c>
      <c r="Z4">
        <f>Y5-Y4</f>
        <v>20.820999999999998</v>
      </c>
      <c r="AA4">
        <v>20.579000000000001</v>
      </c>
      <c r="AB4">
        <f>AA5-AA4</f>
        <v>20.906999999999996</v>
      </c>
      <c r="AC4">
        <v>20.013000000000002</v>
      </c>
      <c r="AD4">
        <f>AC5-AC4</f>
        <v>20.731999999999996</v>
      </c>
      <c r="AE4">
        <v>20.602</v>
      </c>
      <c r="AF4">
        <f>AE5-AE4</f>
        <v>20.827000000000002</v>
      </c>
      <c r="AG4">
        <v>20.436</v>
      </c>
      <c r="AH4">
        <f>AG5-AG4</f>
        <v>20.805</v>
      </c>
      <c r="AI4">
        <v>20.6</v>
      </c>
      <c r="AJ4">
        <f>AI5-AI4</f>
        <v>20.851999999999997</v>
      </c>
      <c r="AK4">
        <v>20.414999999999999</v>
      </c>
      <c r="AL4">
        <f>AK5-AK4</f>
        <v>21.006</v>
      </c>
      <c r="AM4">
        <v>20.422999999999998</v>
      </c>
      <c r="AN4">
        <f>AM5-AM4</f>
        <v>21.164000000000005</v>
      </c>
      <c r="AO4">
        <v>20.597000000000001</v>
      </c>
      <c r="AP4">
        <f>AO5-AO4</f>
        <v>21.498999999999995</v>
      </c>
    </row>
    <row r="5" spans="1:42" x14ac:dyDescent="0.35">
      <c r="A5">
        <v>41.819000000000003</v>
      </c>
      <c r="B5">
        <f t="shared" ref="B5:B12" si="0">A6-A5</f>
        <v>21.163999999999994</v>
      </c>
      <c r="C5">
        <v>40.780999999999999</v>
      </c>
      <c r="D5">
        <f t="shared" ref="D5:D12" si="1">C6-C5</f>
        <v>20.738</v>
      </c>
      <c r="E5">
        <v>40.872</v>
      </c>
      <c r="F5">
        <f t="shared" ref="F5:F12" si="2">E6-E5</f>
        <v>20.505000000000003</v>
      </c>
      <c r="G5">
        <v>40.456000000000003</v>
      </c>
      <c r="H5">
        <f t="shared" ref="H5:H12" si="3">G6-G5</f>
        <v>20.389999999999993</v>
      </c>
      <c r="I5">
        <v>40.048000000000002</v>
      </c>
      <c r="J5">
        <f t="shared" ref="J5:J12" si="4">I6-I5</f>
        <v>20.469000000000001</v>
      </c>
      <c r="K5">
        <v>40.584000000000003</v>
      </c>
      <c r="L5">
        <f t="shared" ref="L5:L12" si="5">K6-K5</f>
        <v>20.474999999999994</v>
      </c>
      <c r="M5">
        <v>40.929000000000002</v>
      </c>
      <c r="N5">
        <f t="shared" ref="N5:N12" si="6">M6-M5</f>
        <v>20.693999999999996</v>
      </c>
      <c r="O5">
        <v>41.374000000000002</v>
      </c>
      <c r="P5">
        <f t="shared" ref="P5:P12" si="7">O6-O5</f>
        <v>20.848999999999997</v>
      </c>
      <c r="Q5">
        <v>42.155999999999999</v>
      </c>
      <c r="R5">
        <f t="shared" ref="R5:R12" si="8">Q6-Q5</f>
        <v>21.122</v>
      </c>
      <c r="S5">
        <v>43.475999999999999</v>
      </c>
      <c r="T5">
        <f t="shared" ref="T5:T12" si="9">S6-S5</f>
        <v>21.655000000000001</v>
      </c>
      <c r="W5">
        <v>41.530999999999999</v>
      </c>
      <c r="X5">
        <f t="shared" ref="X5:X12" si="10">W6-W5</f>
        <v>21.053000000000004</v>
      </c>
      <c r="Y5">
        <v>41.05</v>
      </c>
      <c r="Z5">
        <f t="shared" ref="Z5:Z12" si="11">Y6-Y5</f>
        <v>21.132000000000005</v>
      </c>
      <c r="AA5">
        <v>41.485999999999997</v>
      </c>
      <c r="AB5">
        <f t="shared" ref="AB5:AB12" si="12">AA6-AA5</f>
        <v>20.836000000000006</v>
      </c>
      <c r="AC5">
        <v>40.744999999999997</v>
      </c>
      <c r="AD5">
        <f t="shared" ref="AD5:AD12" si="13">AC6-AC5</f>
        <v>20.883000000000003</v>
      </c>
      <c r="AE5">
        <v>41.429000000000002</v>
      </c>
      <c r="AF5">
        <f t="shared" ref="AF5:AF12" si="14">AE6-AE5</f>
        <v>20.738</v>
      </c>
      <c r="AG5">
        <v>41.241</v>
      </c>
      <c r="AH5">
        <f t="shared" ref="AH5:AH12" si="15">AG6-AG5</f>
        <v>20.798000000000002</v>
      </c>
      <c r="AI5">
        <v>41.451999999999998</v>
      </c>
      <c r="AJ5">
        <f t="shared" ref="AJ5:AJ12" si="16">AI6-AI5</f>
        <v>20.876000000000005</v>
      </c>
      <c r="AK5">
        <v>41.420999999999999</v>
      </c>
      <c r="AL5">
        <f t="shared" ref="AL5:AL12" si="17">AK6-AK5</f>
        <v>20.938000000000002</v>
      </c>
      <c r="AM5">
        <v>41.587000000000003</v>
      </c>
      <c r="AN5">
        <f t="shared" ref="AN5:AN12" si="18">AM6-AM5</f>
        <v>21.095999999999997</v>
      </c>
      <c r="AO5">
        <v>42.095999999999997</v>
      </c>
      <c r="AP5">
        <f t="shared" ref="AP5:AP12" si="19">AO6-AO5</f>
        <v>21.697000000000003</v>
      </c>
    </row>
    <row r="6" spans="1:42" x14ac:dyDescent="0.35">
      <c r="A6">
        <v>62.982999999999997</v>
      </c>
      <c r="B6">
        <f t="shared" si="0"/>
        <v>21.136000000000003</v>
      </c>
      <c r="C6">
        <v>61.518999999999998</v>
      </c>
      <c r="D6">
        <f t="shared" si="1"/>
        <v>20.848000000000006</v>
      </c>
      <c r="E6">
        <v>61.377000000000002</v>
      </c>
      <c r="F6">
        <f t="shared" si="2"/>
        <v>20.624000000000002</v>
      </c>
      <c r="G6">
        <v>60.845999999999997</v>
      </c>
      <c r="H6">
        <f t="shared" si="3"/>
        <v>20.503999999999998</v>
      </c>
      <c r="I6">
        <v>60.517000000000003</v>
      </c>
      <c r="J6">
        <f t="shared" si="4"/>
        <v>20.398000000000003</v>
      </c>
      <c r="K6">
        <v>61.058999999999997</v>
      </c>
      <c r="L6">
        <f t="shared" si="5"/>
        <v>20.543999999999997</v>
      </c>
      <c r="M6">
        <v>61.622999999999998</v>
      </c>
      <c r="N6">
        <f t="shared" si="6"/>
        <v>20.631999999999998</v>
      </c>
      <c r="O6">
        <v>62.222999999999999</v>
      </c>
      <c r="P6">
        <f t="shared" si="7"/>
        <v>20.915000000000006</v>
      </c>
      <c r="Q6">
        <v>63.277999999999999</v>
      </c>
      <c r="R6">
        <f t="shared" si="8"/>
        <v>21.193999999999996</v>
      </c>
      <c r="S6">
        <v>65.131</v>
      </c>
      <c r="T6">
        <f t="shared" si="9"/>
        <v>22.037999999999997</v>
      </c>
      <c r="W6">
        <v>62.584000000000003</v>
      </c>
      <c r="X6">
        <f t="shared" si="10"/>
        <v>21.165999999999997</v>
      </c>
      <c r="Y6">
        <v>62.182000000000002</v>
      </c>
      <c r="Z6">
        <f t="shared" si="11"/>
        <v>20.819000000000003</v>
      </c>
      <c r="AA6">
        <v>62.322000000000003</v>
      </c>
      <c r="AB6">
        <f t="shared" si="12"/>
        <v>20.906999999999996</v>
      </c>
      <c r="AC6">
        <v>61.628</v>
      </c>
      <c r="AD6">
        <f t="shared" si="13"/>
        <v>20.728999999999999</v>
      </c>
      <c r="AE6">
        <v>62.167000000000002</v>
      </c>
      <c r="AF6">
        <f t="shared" si="14"/>
        <v>20.826999999999998</v>
      </c>
      <c r="AG6">
        <v>62.039000000000001</v>
      </c>
      <c r="AH6">
        <f t="shared" si="15"/>
        <v>20.804000000000002</v>
      </c>
      <c r="AI6">
        <v>62.328000000000003</v>
      </c>
      <c r="AJ6">
        <f t="shared" si="16"/>
        <v>20.852999999999994</v>
      </c>
      <c r="AK6">
        <v>62.359000000000002</v>
      </c>
      <c r="AL6">
        <f t="shared" si="17"/>
        <v>21.006999999999998</v>
      </c>
      <c r="AM6">
        <v>62.683</v>
      </c>
      <c r="AN6">
        <f t="shared" si="18"/>
        <v>21.163999999999994</v>
      </c>
      <c r="AO6">
        <v>63.792999999999999</v>
      </c>
      <c r="AP6">
        <f t="shared" si="19"/>
        <v>21.499000000000002</v>
      </c>
    </row>
    <row r="7" spans="1:42" x14ac:dyDescent="0.35">
      <c r="A7">
        <v>84.119</v>
      </c>
      <c r="B7">
        <f t="shared" si="0"/>
        <v>21.165000000000006</v>
      </c>
      <c r="C7">
        <v>82.367000000000004</v>
      </c>
      <c r="D7">
        <f t="shared" si="1"/>
        <v>20.734999999999999</v>
      </c>
      <c r="E7">
        <v>82.001000000000005</v>
      </c>
      <c r="F7">
        <f t="shared" si="2"/>
        <v>20.503</v>
      </c>
      <c r="G7">
        <v>81.349999999999994</v>
      </c>
      <c r="H7">
        <f t="shared" si="3"/>
        <v>20.387</v>
      </c>
      <c r="I7">
        <v>80.915000000000006</v>
      </c>
      <c r="J7">
        <f t="shared" si="4"/>
        <v>20.47</v>
      </c>
      <c r="K7">
        <v>81.602999999999994</v>
      </c>
      <c r="L7">
        <f t="shared" si="5"/>
        <v>20.472999999999999</v>
      </c>
      <c r="M7">
        <v>82.254999999999995</v>
      </c>
      <c r="N7">
        <f t="shared" si="6"/>
        <v>20.695000000000007</v>
      </c>
      <c r="O7">
        <v>83.138000000000005</v>
      </c>
      <c r="P7">
        <f t="shared" si="7"/>
        <v>20.846999999999994</v>
      </c>
      <c r="Q7">
        <v>84.471999999999994</v>
      </c>
      <c r="R7">
        <f t="shared" si="8"/>
        <v>21.121000000000009</v>
      </c>
      <c r="S7">
        <v>87.168999999999997</v>
      </c>
      <c r="T7">
        <f t="shared" si="9"/>
        <v>21.650999999999996</v>
      </c>
      <c r="W7">
        <v>83.75</v>
      </c>
      <c r="X7">
        <f t="shared" si="10"/>
        <v>21.052999999999997</v>
      </c>
      <c r="Y7">
        <v>83.001000000000005</v>
      </c>
      <c r="Z7">
        <f t="shared" si="11"/>
        <v>21.132999999999996</v>
      </c>
      <c r="AA7">
        <v>83.228999999999999</v>
      </c>
      <c r="AB7">
        <f t="shared" si="12"/>
        <v>20.834999999999994</v>
      </c>
      <c r="AC7">
        <v>82.356999999999999</v>
      </c>
      <c r="AD7">
        <f t="shared" si="13"/>
        <v>20.885000000000005</v>
      </c>
      <c r="AE7">
        <v>82.994</v>
      </c>
      <c r="AF7">
        <f t="shared" si="14"/>
        <v>20.736999999999995</v>
      </c>
      <c r="AG7">
        <v>82.843000000000004</v>
      </c>
      <c r="AH7">
        <f t="shared" si="15"/>
        <v>20.798000000000002</v>
      </c>
      <c r="AI7">
        <v>83.180999999999997</v>
      </c>
      <c r="AJ7">
        <f t="shared" si="16"/>
        <v>20.876000000000005</v>
      </c>
      <c r="AK7">
        <v>83.366</v>
      </c>
      <c r="AL7">
        <f t="shared" si="17"/>
        <v>20.936999999999998</v>
      </c>
      <c r="AM7">
        <v>83.846999999999994</v>
      </c>
      <c r="AN7">
        <f t="shared" si="18"/>
        <v>21.096000000000004</v>
      </c>
      <c r="AO7">
        <v>85.292000000000002</v>
      </c>
      <c r="AP7">
        <f t="shared" si="19"/>
        <v>21.697999999999993</v>
      </c>
    </row>
    <row r="8" spans="1:42" x14ac:dyDescent="0.35">
      <c r="A8">
        <v>105.28400000000001</v>
      </c>
      <c r="B8">
        <f t="shared" si="0"/>
        <v>21.134999999999991</v>
      </c>
      <c r="C8">
        <v>103.102</v>
      </c>
      <c r="D8">
        <f t="shared" si="1"/>
        <v>20.84899999999999</v>
      </c>
      <c r="E8">
        <v>102.504</v>
      </c>
      <c r="F8">
        <f t="shared" si="2"/>
        <v>20.623999999999995</v>
      </c>
      <c r="G8">
        <v>101.73699999999999</v>
      </c>
      <c r="H8">
        <f t="shared" si="3"/>
        <v>20.506</v>
      </c>
      <c r="I8">
        <v>101.38500000000001</v>
      </c>
      <c r="J8">
        <f t="shared" si="4"/>
        <v>20.396999999999991</v>
      </c>
      <c r="K8">
        <v>102.07599999999999</v>
      </c>
      <c r="L8">
        <f t="shared" si="5"/>
        <v>20.544000000000011</v>
      </c>
      <c r="M8">
        <v>102.95</v>
      </c>
      <c r="N8">
        <f t="shared" si="6"/>
        <v>20.629999999999995</v>
      </c>
      <c r="O8">
        <v>103.985</v>
      </c>
      <c r="P8">
        <f t="shared" si="7"/>
        <v>20.915000000000006</v>
      </c>
      <c r="Q8">
        <v>105.593</v>
      </c>
      <c r="R8">
        <f t="shared" si="8"/>
        <v>21.194000000000003</v>
      </c>
      <c r="S8">
        <v>108.82</v>
      </c>
      <c r="T8">
        <f t="shared" si="9"/>
        <v>22.043000000000006</v>
      </c>
      <c r="W8">
        <v>104.803</v>
      </c>
      <c r="X8">
        <f t="shared" si="10"/>
        <v>21.165999999999997</v>
      </c>
      <c r="Y8">
        <v>104.134</v>
      </c>
      <c r="Z8">
        <f t="shared" si="11"/>
        <v>20.819000000000003</v>
      </c>
      <c r="AA8">
        <v>104.06399999999999</v>
      </c>
      <c r="AB8">
        <f t="shared" si="12"/>
        <v>20.907000000000011</v>
      </c>
      <c r="AC8">
        <v>103.242</v>
      </c>
      <c r="AD8">
        <f t="shared" si="13"/>
        <v>20.728999999999999</v>
      </c>
      <c r="AE8">
        <v>103.73099999999999</v>
      </c>
      <c r="AF8">
        <f t="shared" si="14"/>
        <v>20.828000000000003</v>
      </c>
      <c r="AG8">
        <v>103.64100000000001</v>
      </c>
      <c r="AH8">
        <f t="shared" si="15"/>
        <v>20.803999999999988</v>
      </c>
      <c r="AI8">
        <v>104.057</v>
      </c>
      <c r="AJ8">
        <f t="shared" si="16"/>
        <v>20.852999999999994</v>
      </c>
      <c r="AK8">
        <v>104.303</v>
      </c>
      <c r="AL8">
        <f t="shared" si="17"/>
        <v>21.007000000000005</v>
      </c>
      <c r="AM8">
        <v>104.943</v>
      </c>
      <c r="AN8">
        <f t="shared" si="18"/>
        <v>21.164000000000001</v>
      </c>
      <c r="AO8">
        <v>106.99</v>
      </c>
      <c r="AP8">
        <f t="shared" si="19"/>
        <v>21.497</v>
      </c>
    </row>
    <row r="9" spans="1:42" x14ac:dyDescent="0.35">
      <c r="A9">
        <v>126.419</v>
      </c>
      <c r="B9">
        <f t="shared" si="0"/>
        <v>21.165000000000006</v>
      </c>
      <c r="C9">
        <v>123.95099999999999</v>
      </c>
      <c r="D9">
        <f t="shared" si="1"/>
        <v>20.733000000000004</v>
      </c>
      <c r="E9">
        <v>123.128</v>
      </c>
      <c r="F9">
        <f t="shared" si="2"/>
        <v>20.500999999999991</v>
      </c>
      <c r="G9">
        <v>122.24299999999999</v>
      </c>
      <c r="H9">
        <f t="shared" si="3"/>
        <v>20.385999999999996</v>
      </c>
      <c r="I9">
        <v>121.782</v>
      </c>
      <c r="J9">
        <f t="shared" si="4"/>
        <v>20.470000000000013</v>
      </c>
      <c r="K9">
        <v>122.62</v>
      </c>
      <c r="L9">
        <f t="shared" si="5"/>
        <v>20.472999999999985</v>
      </c>
      <c r="M9">
        <v>123.58</v>
      </c>
      <c r="N9">
        <f t="shared" si="6"/>
        <v>20.695000000000007</v>
      </c>
      <c r="O9">
        <v>124.9</v>
      </c>
      <c r="P9">
        <f t="shared" si="7"/>
        <v>20.847000000000008</v>
      </c>
      <c r="Q9">
        <v>126.78700000000001</v>
      </c>
      <c r="R9">
        <f t="shared" si="8"/>
        <v>21.120000000000005</v>
      </c>
      <c r="S9">
        <v>130.863</v>
      </c>
      <c r="T9">
        <f t="shared" si="9"/>
        <v>21.64500000000001</v>
      </c>
      <c r="W9">
        <v>125.96899999999999</v>
      </c>
      <c r="X9">
        <f t="shared" si="10"/>
        <v>21.051999999999992</v>
      </c>
      <c r="Y9">
        <v>124.953</v>
      </c>
      <c r="Z9">
        <f t="shared" si="11"/>
        <v>21.133999999999986</v>
      </c>
      <c r="AA9">
        <v>124.971</v>
      </c>
      <c r="AB9">
        <f t="shared" si="12"/>
        <v>20.835000000000008</v>
      </c>
      <c r="AC9">
        <v>123.971</v>
      </c>
      <c r="AD9">
        <f t="shared" si="13"/>
        <v>20.884999999999991</v>
      </c>
      <c r="AE9">
        <v>124.559</v>
      </c>
      <c r="AF9">
        <f t="shared" si="14"/>
        <v>20.73599999999999</v>
      </c>
      <c r="AG9">
        <v>124.44499999999999</v>
      </c>
      <c r="AH9">
        <f t="shared" si="15"/>
        <v>20.796999999999997</v>
      </c>
      <c r="AI9">
        <v>124.91</v>
      </c>
      <c r="AJ9">
        <f t="shared" si="16"/>
        <v>20.876000000000005</v>
      </c>
      <c r="AK9">
        <v>125.31</v>
      </c>
      <c r="AL9">
        <f t="shared" si="17"/>
        <v>20.936000000000007</v>
      </c>
      <c r="AM9">
        <v>126.107</v>
      </c>
      <c r="AN9">
        <f t="shared" si="18"/>
        <v>21.094999999999999</v>
      </c>
      <c r="AO9">
        <v>128.48699999999999</v>
      </c>
      <c r="AP9">
        <f t="shared" si="19"/>
        <v>21.698000000000008</v>
      </c>
    </row>
    <row r="10" spans="1:42" x14ac:dyDescent="0.35">
      <c r="A10">
        <v>147.584</v>
      </c>
      <c r="B10">
        <f t="shared" si="0"/>
        <v>21.13300000000001</v>
      </c>
      <c r="C10">
        <v>144.684</v>
      </c>
      <c r="D10">
        <f t="shared" si="1"/>
        <v>20.850999999999999</v>
      </c>
      <c r="E10">
        <v>143.62899999999999</v>
      </c>
      <c r="F10">
        <f t="shared" si="2"/>
        <v>20.626000000000005</v>
      </c>
      <c r="G10">
        <v>142.62899999999999</v>
      </c>
      <c r="H10">
        <f t="shared" si="3"/>
        <v>20.506</v>
      </c>
      <c r="I10">
        <v>142.25200000000001</v>
      </c>
      <c r="J10">
        <f t="shared" si="4"/>
        <v>20.395999999999987</v>
      </c>
      <c r="K10">
        <v>143.09299999999999</v>
      </c>
      <c r="L10">
        <f t="shared" si="5"/>
        <v>20.544000000000011</v>
      </c>
      <c r="M10">
        <v>144.27500000000001</v>
      </c>
      <c r="N10">
        <f t="shared" si="6"/>
        <v>20.628999999999991</v>
      </c>
      <c r="O10">
        <v>145.74700000000001</v>
      </c>
      <c r="P10">
        <f t="shared" si="7"/>
        <v>20.915999999999997</v>
      </c>
      <c r="Q10">
        <v>147.90700000000001</v>
      </c>
      <c r="R10">
        <f t="shared" si="8"/>
        <v>21.194999999999993</v>
      </c>
      <c r="S10">
        <v>152.50800000000001</v>
      </c>
      <c r="T10">
        <f t="shared" si="9"/>
        <v>22.046999999999997</v>
      </c>
      <c r="W10">
        <v>147.02099999999999</v>
      </c>
      <c r="X10">
        <f t="shared" si="10"/>
        <v>21.167000000000002</v>
      </c>
      <c r="Y10">
        <v>146.08699999999999</v>
      </c>
      <c r="Z10">
        <f t="shared" si="11"/>
        <v>20.817000000000007</v>
      </c>
      <c r="AA10">
        <v>145.80600000000001</v>
      </c>
      <c r="AB10">
        <f t="shared" si="12"/>
        <v>20.906999999999982</v>
      </c>
      <c r="AC10">
        <v>144.85599999999999</v>
      </c>
      <c r="AD10">
        <f t="shared" si="13"/>
        <v>20.727000000000004</v>
      </c>
      <c r="AE10">
        <v>145.29499999999999</v>
      </c>
      <c r="AF10">
        <f t="shared" si="14"/>
        <v>20.829000000000008</v>
      </c>
      <c r="AG10">
        <v>145.24199999999999</v>
      </c>
      <c r="AH10">
        <f t="shared" si="15"/>
        <v>20.805000000000007</v>
      </c>
      <c r="AI10">
        <v>145.786</v>
      </c>
      <c r="AJ10">
        <f t="shared" si="16"/>
        <v>20.852000000000004</v>
      </c>
      <c r="AK10">
        <v>146.24600000000001</v>
      </c>
      <c r="AL10">
        <f t="shared" si="17"/>
        <v>21.006999999999977</v>
      </c>
      <c r="AM10">
        <v>147.202</v>
      </c>
      <c r="AN10">
        <f t="shared" si="18"/>
        <v>21.164999999999992</v>
      </c>
      <c r="AO10">
        <v>150.185</v>
      </c>
      <c r="AP10">
        <f t="shared" si="19"/>
        <v>21.496999999999986</v>
      </c>
    </row>
    <row r="11" spans="1:42" x14ac:dyDescent="0.35">
      <c r="A11">
        <v>168.71700000000001</v>
      </c>
      <c r="B11">
        <f t="shared" si="0"/>
        <v>21.164999999999992</v>
      </c>
      <c r="C11">
        <v>165.535</v>
      </c>
      <c r="D11">
        <f t="shared" si="1"/>
        <v>20.72999999999999</v>
      </c>
      <c r="E11">
        <v>164.255</v>
      </c>
      <c r="F11">
        <f t="shared" si="2"/>
        <v>20.498999999999995</v>
      </c>
      <c r="G11">
        <v>163.13499999999999</v>
      </c>
      <c r="H11">
        <f t="shared" si="3"/>
        <v>20.384000000000015</v>
      </c>
      <c r="I11">
        <v>162.648</v>
      </c>
      <c r="J11">
        <f t="shared" si="4"/>
        <v>20.471000000000004</v>
      </c>
      <c r="K11">
        <v>163.637</v>
      </c>
      <c r="L11">
        <f t="shared" si="5"/>
        <v>20.472000000000008</v>
      </c>
      <c r="M11">
        <v>164.904</v>
      </c>
      <c r="N11">
        <f t="shared" si="6"/>
        <v>20.695999999999998</v>
      </c>
      <c r="O11">
        <v>166.66300000000001</v>
      </c>
      <c r="P11">
        <f t="shared" si="7"/>
        <v>20.844999999999999</v>
      </c>
      <c r="Q11">
        <v>169.102</v>
      </c>
      <c r="R11">
        <f t="shared" si="8"/>
        <v>21.119</v>
      </c>
      <c r="S11">
        <v>174.55500000000001</v>
      </c>
      <c r="T11">
        <f t="shared" si="9"/>
        <v>21.641999999999996</v>
      </c>
      <c r="W11">
        <v>168.18799999999999</v>
      </c>
      <c r="X11">
        <f t="shared" si="10"/>
        <v>21.051000000000016</v>
      </c>
      <c r="Y11">
        <v>166.904</v>
      </c>
      <c r="Z11">
        <f t="shared" si="11"/>
        <v>21.135999999999996</v>
      </c>
      <c r="AA11">
        <v>166.71299999999999</v>
      </c>
      <c r="AB11">
        <f t="shared" si="12"/>
        <v>20.834000000000003</v>
      </c>
      <c r="AC11">
        <v>165.583</v>
      </c>
      <c r="AD11">
        <f t="shared" si="13"/>
        <v>20.885999999999996</v>
      </c>
      <c r="AE11">
        <v>166.124</v>
      </c>
      <c r="AF11">
        <f t="shared" si="14"/>
        <v>20.735000000000014</v>
      </c>
      <c r="AG11">
        <v>166.047</v>
      </c>
      <c r="AH11">
        <f t="shared" si="15"/>
        <v>20.796999999999997</v>
      </c>
      <c r="AI11">
        <v>166.63800000000001</v>
      </c>
      <c r="AJ11">
        <f t="shared" si="16"/>
        <v>20.876000000000005</v>
      </c>
      <c r="AK11">
        <v>167.25299999999999</v>
      </c>
      <c r="AL11">
        <f t="shared" si="17"/>
        <v>20.936000000000007</v>
      </c>
      <c r="AM11">
        <v>168.36699999999999</v>
      </c>
      <c r="AN11">
        <f t="shared" si="18"/>
        <v>21.094000000000023</v>
      </c>
      <c r="AO11">
        <v>171.68199999999999</v>
      </c>
      <c r="AP11">
        <f t="shared" si="19"/>
        <v>21.699000000000012</v>
      </c>
    </row>
    <row r="12" spans="1:42" x14ac:dyDescent="0.35">
      <c r="A12">
        <v>189.88200000000001</v>
      </c>
      <c r="B12">
        <f t="shared" si="0"/>
        <v>21.132999999999981</v>
      </c>
      <c r="C12">
        <v>186.26499999999999</v>
      </c>
      <c r="D12">
        <f t="shared" si="1"/>
        <v>20.852000000000004</v>
      </c>
      <c r="E12">
        <v>184.75399999999999</v>
      </c>
      <c r="F12">
        <f t="shared" si="2"/>
        <v>20.62700000000001</v>
      </c>
      <c r="G12">
        <v>183.51900000000001</v>
      </c>
      <c r="H12">
        <f t="shared" si="3"/>
        <v>20.507000000000005</v>
      </c>
      <c r="I12">
        <v>183.119</v>
      </c>
      <c r="J12">
        <f t="shared" si="4"/>
        <v>20.394000000000005</v>
      </c>
      <c r="K12">
        <v>184.10900000000001</v>
      </c>
      <c r="L12">
        <f t="shared" si="5"/>
        <v>20.544999999999987</v>
      </c>
      <c r="M12">
        <v>185.6</v>
      </c>
      <c r="N12">
        <f t="shared" si="6"/>
        <v>20.628000000000014</v>
      </c>
      <c r="O12">
        <v>187.50800000000001</v>
      </c>
      <c r="P12">
        <f t="shared" si="7"/>
        <v>20.915999999999997</v>
      </c>
      <c r="Q12">
        <v>190.221</v>
      </c>
      <c r="R12">
        <f t="shared" si="8"/>
        <v>21.193999999999988</v>
      </c>
      <c r="S12">
        <v>196.197</v>
      </c>
      <c r="T12">
        <f t="shared" si="9"/>
        <v>22.050999999999988</v>
      </c>
      <c r="W12">
        <v>189.239</v>
      </c>
      <c r="X12">
        <f t="shared" si="10"/>
        <v>21.168000000000006</v>
      </c>
      <c r="Y12">
        <v>188.04</v>
      </c>
      <c r="Z12">
        <f t="shared" si="11"/>
        <v>20.816000000000003</v>
      </c>
      <c r="AA12">
        <v>187.547</v>
      </c>
      <c r="AB12">
        <f t="shared" si="12"/>
        <v>20.908000000000015</v>
      </c>
      <c r="AC12">
        <v>186.46899999999999</v>
      </c>
      <c r="AD12">
        <f t="shared" si="13"/>
        <v>20.727000000000004</v>
      </c>
      <c r="AE12">
        <v>186.85900000000001</v>
      </c>
      <c r="AF12">
        <f t="shared" si="14"/>
        <v>20.828999999999979</v>
      </c>
      <c r="AG12">
        <v>186.84399999999999</v>
      </c>
      <c r="AH12">
        <f t="shared" si="15"/>
        <v>20.804000000000002</v>
      </c>
      <c r="AI12">
        <v>187.51400000000001</v>
      </c>
      <c r="AJ12">
        <f t="shared" si="16"/>
        <v>20.85299999999998</v>
      </c>
      <c r="AK12">
        <v>188.18899999999999</v>
      </c>
      <c r="AL12">
        <f t="shared" si="17"/>
        <v>21.00800000000001</v>
      </c>
      <c r="AM12">
        <v>189.46100000000001</v>
      </c>
      <c r="AN12">
        <f t="shared" si="18"/>
        <v>21.164999999999992</v>
      </c>
      <c r="AO12">
        <v>193.381</v>
      </c>
      <c r="AP12">
        <f t="shared" si="19"/>
        <v>21.495000000000005</v>
      </c>
    </row>
    <row r="13" spans="1:42" x14ac:dyDescent="0.35">
      <c r="A13">
        <v>211.01499999999999</v>
      </c>
      <c r="C13">
        <v>207.11699999999999</v>
      </c>
      <c r="E13">
        <v>205.381</v>
      </c>
      <c r="G13">
        <v>204.02600000000001</v>
      </c>
      <c r="I13">
        <v>203.51300000000001</v>
      </c>
      <c r="K13">
        <v>204.654</v>
      </c>
      <c r="M13">
        <v>206.22800000000001</v>
      </c>
      <c r="O13">
        <v>208.42400000000001</v>
      </c>
      <c r="Q13">
        <v>211.41499999999999</v>
      </c>
      <c r="S13">
        <v>218.24799999999999</v>
      </c>
      <c r="W13">
        <v>210.40700000000001</v>
      </c>
      <c r="Y13">
        <v>208.85599999999999</v>
      </c>
      <c r="AA13">
        <v>208.45500000000001</v>
      </c>
      <c r="AC13">
        <v>207.196</v>
      </c>
      <c r="AE13">
        <v>207.68799999999999</v>
      </c>
      <c r="AG13">
        <v>207.648</v>
      </c>
      <c r="AI13">
        <v>208.36699999999999</v>
      </c>
      <c r="AK13">
        <v>209.197</v>
      </c>
      <c r="AM13">
        <v>210.626</v>
      </c>
      <c r="AO13">
        <v>214.876</v>
      </c>
    </row>
    <row r="14" spans="1:42" x14ac:dyDescent="0.35">
      <c r="A14" t="s">
        <v>14</v>
      </c>
      <c r="B14">
        <f>SUM(B4:B12)</f>
        <v>190.333</v>
      </c>
      <c r="D14">
        <f>SUM(D4:D12)</f>
        <v>187.18299999999999</v>
      </c>
      <c r="F14">
        <f>SUM(F4:F12)</f>
        <v>185.131</v>
      </c>
      <c r="H14">
        <f>SUM(H4:H12)</f>
        <v>184.07300000000001</v>
      </c>
      <c r="J14">
        <f>SUM(J4:J12)</f>
        <v>183.86500000000001</v>
      </c>
      <c r="L14">
        <f>SUM(L4:L12)</f>
        <v>184.613</v>
      </c>
      <c r="N14">
        <f>SUM(N4:N12)</f>
        <v>185.93200000000002</v>
      </c>
      <c r="P14">
        <f>SUM(P4:P12)</f>
        <v>187.965</v>
      </c>
      <c r="R14">
        <f>SUM(R4:R12)</f>
        <v>190.45299999999997</v>
      </c>
      <c r="T14">
        <f>SUM(T4:T12)</f>
        <v>196.80699999999999</v>
      </c>
      <c r="V14" t="s">
        <v>14</v>
      </c>
      <c r="X14">
        <f>SUM(X4:X12)</f>
        <v>190.042</v>
      </c>
      <c r="Z14">
        <f>SUM(Z4:Z12)</f>
        <v>188.62700000000001</v>
      </c>
      <c r="AB14">
        <f>SUM(AB4:AB12)</f>
        <v>187.876</v>
      </c>
      <c r="AD14">
        <f>SUM(AD4:AD12)</f>
        <v>187.18299999999999</v>
      </c>
      <c r="AF14">
        <f>SUM(AF4:AF12)</f>
        <v>187.08599999999998</v>
      </c>
      <c r="AH14">
        <f>SUM(AH4:AH12)</f>
        <v>187.21199999999999</v>
      </c>
      <c r="AJ14">
        <f>SUM(AJ4:AJ12)</f>
        <v>187.767</v>
      </c>
      <c r="AL14">
        <f>SUM(AL4:AL12)</f>
        <v>188.78200000000001</v>
      </c>
      <c r="AN14">
        <f>SUM(AN4:AN12)</f>
        <v>190.20300000000003</v>
      </c>
      <c r="AP14">
        <f>SUM(AP4:AP12)</f>
        <v>194.279</v>
      </c>
    </row>
    <row r="16" spans="1:42" x14ac:dyDescent="0.35">
      <c r="B16" t="s">
        <v>15</v>
      </c>
      <c r="C16" t="s">
        <v>16</v>
      </c>
    </row>
    <row r="17" spans="1:3" x14ac:dyDescent="0.35">
      <c r="A17">
        <v>53</v>
      </c>
      <c r="B17" s="4">
        <f>B14/90</f>
        <v>2.114811111111111</v>
      </c>
      <c r="C17" s="4">
        <f>X14/90</f>
        <v>2.1115777777777778</v>
      </c>
    </row>
    <row r="18" spans="1:3" x14ac:dyDescent="0.35">
      <c r="A18">
        <v>63</v>
      </c>
      <c r="B18" s="4">
        <f>D14/90</f>
        <v>2.0798111111111108</v>
      </c>
      <c r="C18" s="4">
        <f>Z14/90</f>
        <v>2.0958555555555556</v>
      </c>
    </row>
    <row r="19" spans="1:3" x14ac:dyDescent="0.35">
      <c r="A19">
        <v>73</v>
      </c>
      <c r="B19" s="4">
        <f>F14/90</f>
        <v>2.0570111111111111</v>
      </c>
      <c r="C19" s="4">
        <f>AB14/90</f>
        <v>2.0875111111111111</v>
      </c>
    </row>
    <row r="20" spans="1:3" x14ac:dyDescent="0.35">
      <c r="A20">
        <v>83</v>
      </c>
      <c r="B20" s="4">
        <f>H14/90</f>
        <v>2.0452555555555558</v>
      </c>
      <c r="C20" s="4">
        <f>AD14/90</f>
        <v>2.0798111111111108</v>
      </c>
    </row>
    <row r="21" spans="1:3" x14ac:dyDescent="0.35">
      <c r="A21">
        <v>93</v>
      </c>
      <c r="B21" s="4">
        <f>J14/90</f>
        <v>2.0429444444444447</v>
      </c>
      <c r="C21" s="4">
        <f>AF14/90</f>
        <v>2.0787333333333331</v>
      </c>
    </row>
    <row r="22" spans="1:3" x14ac:dyDescent="0.35">
      <c r="A22">
        <v>103</v>
      </c>
      <c r="B22" s="4">
        <f>L14/90</f>
        <v>2.0512555555555556</v>
      </c>
      <c r="C22" s="4">
        <f>AH14/90</f>
        <v>2.0801333333333334</v>
      </c>
    </row>
    <row r="23" spans="1:3" x14ac:dyDescent="0.35">
      <c r="A23">
        <v>113</v>
      </c>
      <c r="B23" s="4">
        <f>N14/90</f>
        <v>2.0659111111111113</v>
      </c>
      <c r="C23" s="4">
        <f>AJ14/90</f>
        <v>2.0863</v>
      </c>
    </row>
    <row r="24" spans="1:3" x14ac:dyDescent="0.35">
      <c r="A24">
        <v>123</v>
      </c>
      <c r="B24" s="4">
        <f>P14/90</f>
        <v>2.0885000000000002</v>
      </c>
      <c r="C24" s="4">
        <f>AL14/90</f>
        <v>2.097577777777778</v>
      </c>
    </row>
    <row r="25" spans="1:3" x14ac:dyDescent="0.35">
      <c r="A25">
        <v>133</v>
      </c>
      <c r="B25" s="4">
        <f>R14/90</f>
        <v>2.1161444444444442</v>
      </c>
      <c r="C25" s="4">
        <f>AN14/90</f>
        <v>2.1133666666666668</v>
      </c>
    </row>
    <row r="26" spans="1:3" x14ac:dyDescent="0.35">
      <c r="A26">
        <v>153</v>
      </c>
      <c r="B26" s="4">
        <f>T14/90</f>
        <v>2.1867444444444444</v>
      </c>
      <c r="C26" s="4">
        <f>AP14/90</f>
        <v>2.1586555555555553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4D39-C699-4356-8AC4-2C374D545EB7}">
  <dimension ref="A1:BH118"/>
  <sheetViews>
    <sheetView zoomScaleNormal="100" workbookViewId="0">
      <selection activeCell="A2" sqref="A2"/>
    </sheetView>
  </sheetViews>
  <sheetFormatPr defaultColWidth="8.81640625" defaultRowHeight="14.5" x14ac:dyDescent="0.35"/>
  <cols>
    <col min="1" max="1" width="11.6328125" bestFit="1" customWidth="1"/>
    <col min="2" max="2" width="9.81640625" customWidth="1"/>
    <col min="3" max="3" width="10.453125" bestFit="1" customWidth="1"/>
    <col min="4" max="4" width="14.453125" bestFit="1" customWidth="1"/>
    <col min="5" max="5" width="12" bestFit="1" customWidth="1"/>
    <col min="6" max="6" width="12" customWidth="1"/>
    <col min="7" max="7" width="12" bestFit="1" customWidth="1"/>
    <col min="8" max="9" width="12" customWidth="1"/>
    <col min="12" max="12" width="12.81640625" bestFit="1" customWidth="1"/>
    <col min="13" max="13" width="14.453125" bestFit="1" customWidth="1"/>
    <col min="14" max="14" width="12.6328125" bestFit="1" customWidth="1"/>
  </cols>
  <sheetData>
    <row r="1" spans="1:16" x14ac:dyDescent="0.35">
      <c r="A1">
        <v>0.01</v>
      </c>
      <c r="C1">
        <f>SQRT($A$1^2+$A$1^2)</f>
        <v>1.4142135623730951E-2</v>
      </c>
      <c r="D1">
        <f>SQRT((1/21*C1)^2)</f>
        <v>6.7343502970147382E-4</v>
      </c>
      <c r="F1" t="s">
        <v>44</v>
      </c>
      <c r="G1">
        <v>0.32799354052986002</v>
      </c>
    </row>
    <row r="2" spans="1:16" x14ac:dyDescent="0.35">
      <c r="A2" t="s">
        <v>17</v>
      </c>
    </row>
    <row r="3" spans="1:16" x14ac:dyDescent="0.35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6" x14ac:dyDescent="0.35">
      <c r="A5">
        <v>1823.346</v>
      </c>
      <c r="B5">
        <f>A6-A5</f>
        <v>21.102000000000089</v>
      </c>
      <c r="C5">
        <f t="shared" ref="C5:C36" si="0">A7-A5</f>
        <v>41.923999999999978</v>
      </c>
      <c r="D5">
        <f>C5/21</f>
        <v>1.9963809523809513</v>
      </c>
      <c r="E5">
        <f t="shared" ref="E5:E36" si="1">1/A5</f>
        <v>5.484422594504828E-4</v>
      </c>
      <c r="F5">
        <f t="shared" ref="F5:F36" si="2">SQRT(((1/(A5^2))*$A$1)^2)</f>
        <v>3.0078891195115067E-9</v>
      </c>
      <c r="G5">
        <f>SQRT($D$1^2+($G$1*F5))</f>
        <v>6.7416712129178677E-4</v>
      </c>
      <c r="H5">
        <f>1/G5</f>
        <v>1483.3117314945255</v>
      </c>
      <c r="I5">
        <f>E5/G5</f>
        <v>0.81351083749026543</v>
      </c>
      <c r="J5">
        <f>D5/G5</f>
        <v>2961.2552871988787</v>
      </c>
      <c r="K5">
        <f>(D5-$M$14-$M$15*E5)^2/G5^2</f>
        <v>9.3940153316039599E-3</v>
      </c>
      <c r="L5" t="s">
        <v>37</v>
      </c>
      <c r="M5">
        <f t="array" ref="M5:N6">MMULT(TRANSPOSE(H5:I88),H5:I88)</f>
        <v>185013517.59298673</v>
      </c>
      <c r="N5">
        <v>71302.62164039498</v>
      </c>
    </row>
    <row r="6" spans="1:16" x14ac:dyDescent="0.35">
      <c r="A6">
        <v>1844.4480000000001</v>
      </c>
      <c r="B6">
        <f t="shared" ref="B6:B69" si="3">A7-A6</f>
        <v>20.821999999999889</v>
      </c>
      <c r="C6">
        <f t="shared" si="0"/>
        <v>41.925999999999931</v>
      </c>
      <c r="D6">
        <f t="shared" ref="D6:D69" si="4">C6/21</f>
        <v>1.9964761904761872</v>
      </c>
      <c r="E6">
        <f t="shared" si="1"/>
        <v>5.4216762955637673E-4</v>
      </c>
      <c r="F6">
        <f t="shared" si="2"/>
        <v>2.9394573853878058E-9</v>
      </c>
      <c r="G6">
        <f t="shared" ref="G6:G69" si="5">SQRT($D$1^2+($G$1*F6))</f>
        <v>6.7415047449667707E-4</v>
      </c>
      <c r="H6">
        <f t="shared" ref="H6:H69" si="6">1/G6</f>
        <v>1483.3483589054852</v>
      </c>
      <c r="I6">
        <f t="shared" ref="I6:I69" si="7">E6/G6</f>
        <v>0.80422346355412844</v>
      </c>
      <c r="J6">
        <f t="shared" ref="J6:J69" si="8">D6/G6</f>
        <v>2961.4696807367268</v>
      </c>
      <c r="K6">
        <f t="shared" ref="K6:K69" si="9">(D6-$M$14-$M$15*E6)^2/G6^2</f>
        <v>2.2464896484656089E-3</v>
      </c>
      <c r="M6">
        <v>71302.62164039498</v>
      </c>
      <c r="N6">
        <v>28.550200964540895</v>
      </c>
    </row>
    <row r="7" spans="1:16" x14ac:dyDescent="0.35">
      <c r="A7">
        <v>1865.27</v>
      </c>
      <c r="B7">
        <f t="shared" si="3"/>
        <v>21.104000000000042</v>
      </c>
      <c r="C7">
        <f t="shared" si="0"/>
        <v>41.923999999999978</v>
      </c>
      <c r="D7">
        <f t="shared" si="4"/>
        <v>1.9963809523809513</v>
      </c>
      <c r="E7">
        <f t="shared" si="1"/>
        <v>5.3611541492652542E-4</v>
      </c>
      <c r="F7">
        <f t="shared" si="2"/>
        <v>2.8741973812184045E-9</v>
      </c>
      <c r="G7">
        <f t="shared" si="5"/>
        <v>6.7413459887790393E-4</v>
      </c>
      <c r="H7">
        <f t="shared" si="6"/>
        <v>1483.3832912069763</v>
      </c>
      <c r="I7">
        <f t="shared" si="7"/>
        <v>0.79526464866050306</v>
      </c>
      <c r="J7">
        <f t="shared" si="8"/>
        <v>2961.3981476457734</v>
      </c>
      <c r="K7">
        <f t="shared" si="9"/>
        <v>8.268886096068245E-3</v>
      </c>
    </row>
    <row r="8" spans="1:16" x14ac:dyDescent="0.35">
      <c r="A8">
        <v>1886.374</v>
      </c>
      <c r="B8">
        <f t="shared" si="3"/>
        <v>20.819999999999936</v>
      </c>
      <c r="C8">
        <f t="shared" si="0"/>
        <v>41.925999999999931</v>
      </c>
      <c r="D8">
        <f t="shared" si="4"/>
        <v>1.9964761904761872</v>
      </c>
      <c r="E8">
        <f t="shared" si="1"/>
        <v>5.3011756947455809E-4</v>
      </c>
      <c r="F8">
        <f t="shared" si="2"/>
        <v>2.810246374656129E-9</v>
      </c>
      <c r="G8">
        <f t="shared" si="5"/>
        <v>6.7411904133261923E-4</v>
      </c>
      <c r="H8">
        <f t="shared" si="6"/>
        <v>1483.4175252239861</v>
      </c>
      <c r="I8">
        <f t="shared" si="7"/>
        <v>0.78638569298770344</v>
      </c>
      <c r="J8">
        <f t="shared" si="8"/>
        <v>2961.6077696447969</v>
      </c>
      <c r="K8">
        <f t="shared" si="9"/>
        <v>2.8365098316011283E-3</v>
      </c>
      <c r="L8" t="s">
        <v>38</v>
      </c>
      <c r="M8">
        <f t="array" ref="M8:M9">MMULT(TRANSPOSE(H5:I88),J5:J88)</f>
        <v>369359662.97761607</v>
      </c>
    </row>
    <row r="9" spans="1:16" x14ac:dyDescent="0.35">
      <c r="A9">
        <v>1907.194</v>
      </c>
      <c r="B9">
        <f t="shared" si="3"/>
        <v>21.105999999999995</v>
      </c>
      <c r="C9">
        <f t="shared" si="0"/>
        <v>41.924999999999955</v>
      </c>
      <c r="D9">
        <f t="shared" si="4"/>
        <v>1.9964285714285692</v>
      </c>
      <c r="E9">
        <f t="shared" si="1"/>
        <v>5.243305085901067E-4</v>
      </c>
      <c r="F9">
        <f t="shared" si="2"/>
        <v>2.7492248223835996E-9</v>
      </c>
      <c r="G9">
        <f t="shared" si="5"/>
        <v>6.7410419610934862E-4</v>
      </c>
      <c r="H9">
        <f t="shared" si="6"/>
        <v>1483.4501932662452</v>
      </c>
      <c r="I9">
        <f t="shared" si="7"/>
        <v>0.77781819430338239</v>
      </c>
      <c r="J9">
        <f t="shared" si="8"/>
        <v>2961.6023501279647</v>
      </c>
      <c r="K9">
        <f t="shared" si="9"/>
        <v>2.1217722346468472E-4</v>
      </c>
      <c r="M9">
        <v>142348.39476388501</v>
      </c>
    </row>
    <row r="10" spans="1:16" x14ac:dyDescent="0.35">
      <c r="A10">
        <v>1928.3</v>
      </c>
      <c r="B10">
        <f t="shared" si="3"/>
        <v>20.81899999999996</v>
      </c>
      <c r="C10">
        <f t="shared" si="0"/>
        <v>41.926000000000158</v>
      </c>
      <c r="D10">
        <f t="shared" si="4"/>
        <v>1.9964761904761981</v>
      </c>
      <c r="E10">
        <f t="shared" si="1"/>
        <v>5.1859150547114042E-4</v>
      </c>
      <c r="F10">
        <f t="shared" si="2"/>
        <v>2.6893714954682383E-9</v>
      </c>
      <c r="G10">
        <f t="shared" si="5"/>
        <v>6.7408963477242668E-4</v>
      </c>
      <c r="H10">
        <f t="shared" si="6"/>
        <v>1483.482237992876</v>
      </c>
      <c r="I10">
        <f t="shared" si="7"/>
        <v>0.76932128714042225</v>
      </c>
      <c r="J10">
        <f t="shared" si="8"/>
        <v>2961.736967147122</v>
      </c>
      <c r="K10">
        <f t="shared" si="9"/>
        <v>3.4652291438594337E-3</v>
      </c>
    </row>
    <row r="11" spans="1:16" x14ac:dyDescent="0.35">
      <c r="A11">
        <v>1949.1189999999999</v>
      </c>
      <c r="B11">
        <f t="shared" si="3"/>
        <v>21.107000000000198</v>
      </c>
      <c r="C11">
        <f t="shared" si="0"/>
        <v>41.923999999999978</v>
      </c>
      <c r="D11">
        <f t="shared" si="4"/>
        <v>1.9963809523809513</v>
      </c>
      <c r="E11">
        <f t="shared" si="1"/>
        <v>5.1305230722187821E-4</v>
      </c>
      <c r="F11">
        <f t="shared" si="2"/>
        <v>2.6322266994569248E-9</v>
      </c>
      <c r="G11">
        <f t="shared" si="5"/>
        <v>6.7407573208331498E-4</v>
      </c>
      <c r="H11">
        <f t="shared" si="6"/>
        <v>1483.5128345436433</v>
      </c>
      <c r="I11">
        <f t="shared" si="7"/>
        <v>0.76111968255588458</v>
      </c>
      <c r="J11">
        <f t="shared" si="8"/>
        <v>2961.6567654956029</v>
      </c>
      <c r="K11">
        <f t="shared" si="9"/>
        <v>6.3562076433437299E-3</v>
      </c>
      <c r="L11" t="s">
        <v>39</v>
      </c>
      <c r="M11">
        <f t="array" ref="M11:N12">MINVERSE(M5:N6)</f>
        <v>1.4411341293401828E-7</v>
      </c>
      <c r="N11">
        <v>-3.5991565062896036E-4</v>
      </c>
    </row>
    <row r="12" spans="1:16" x14ac:dyDescent="0.35">
      <c r="A12">
        <v>1970.2260000000001</v>
      </c>
      <c r="B12">
        <f t="shared" si="3"/>
        <v>20.81699999999978</v>
      </c>
      <c r="C12">
        <f t="shared" si="0"/>
        <v>41.925999999999931</v>
      </c>
      <c r="D12">
        <f t="shared" si="4"/>
        <v>1.9964761904761872</v>
      </c>
      <c r="E12">
        <f t="shared" si="1"/>
        <v>5.0755598596303163E-4</v>
      </c>
      <c r="F12">
        <f t="shared" si="2"/>
        <v>2.5761307888690517E-9</v>
      </c>
      <c r="G12">
        <f t="shared" si="5"/>
        <v>6.740620842973843E-4</v>
      </c>
      <c r="H12">
        <f t="shared" si="6"/>
        <v>1483.5428713400495</v>
      </c>
      <c r="I12">
        <f t="shared" si="7"/>
        <v>0.75298106478142579</v>
      </c>
      <c r="J12">
        <f t="shared" si="8"/>
        <v>2961.8580201810864</v>
      </c>
      <c r="K12">
        <f t="shared" si="9"/>
        <v>4.1261680961426246E-3</v>
      </c>
      <c r="M12">
        <v>-3.5991565062896042E-4</v>
      </c>
      <c r="N12">
        <v>0.9338963845602517</v>
      </c>
    </row>
    <row r="13" spans="1:16" x14ac:dyDescent="0.35">
      <c r="A13">
        <v>1991.0429999999999</v>
      </c>
      <c r="B13">
        <f t="shared" si="3"/>
        <v>21.109000000000151</v>
      </c>
      <c r="C13">
        <f t="shared" si="0"/>
        <v>41.924000000000206</v>
      </c>
      <c r="D13">
        <f t="shared" si="4"/>
        <v>1.9963809523809621</v>
      </c>
      <c r="E13">
        <f t="shared" si="1"/>
        <v>5.0224932359572343E-4</v>
      </c>
      <c r="F13">
        <f t="shared" si="2"/>
        <v>2.5225438305236175E-9</v>
      </c>
      <c r="G13">
        <f t="shared" si="5"/>
        <v>6.7404904666584916E-4</v>
      </c>
      <c r="H13">
        <f t="shared" si="6"/>
        <v>1483.5715664111556</v>
      </c>
      <c r="I13">
        <f t="shared" si="7"/>
        <v>0.74512281573585082</v>
      </c>
      <c r="J13">
        <f t="shared" si="8"/>
        <v>2961.7740166772187</v>
      </c>
      <c r="K13">
        <f t="shared" si="9"/>
        <v>5.5465723356359449E-3</v>
      </c>
    </row>
    <row r="14" spans="1:16" x14ac:dyDescent="0.35">
      <c r="A14">
        <v>2012.152</v>
      </c>
      <c r="B14">
        <f t="shared" si="3"/>
        <v>20.815000000000055</v>
      </c>
      <c r="C14">
        <f t="shared" si="0"/>
        <v>41.925999999999931</v>
      </c>
      <c r="D14">
        <f t="shared" si="4"/>
        <v>1.9964761904761872</v>
      </c>
      <c r="E14">
        <f t="shared" si="1"/>
        <v>4.9698034740914209E-4</v>
      </c>
      <c r="F14">
        <f t="shared" si="2"/>
        <v>2.4698946571091151E-9</v>
      </c>
      <c r="G14">
        <f t="shared" si="5"/>
        <v>6.7403623695046688E-4</v>
      </c>
      <c r="H14">
        <f t="shared" si="6"/>
        <v>1483.5997609331607</v>
      </c>
      <c r="I14">
        <f t="shared" si="7"/>
        <v>0.73731992460468243</v>
      </c>
      <c r="J14">
        <f t="shared" si="8"/>
        <v>2961.9715988992189</v>
      </c>
      <c r="K14">
        <f t="shared" si="9"/>
        <v>4.8137128675281617E-3</v>
      </c>
      <c r="L14" t="s">
        <v>40</v>
      </c>
      <c r="M14" s="12">
        <f t="array" ref="M14:M15">MMULT(M11:N12,M8:M9)</f>
        <v>1.996266514431241</v>
      </c>
      <c r="N14" s="10">
        <f>SQRT(M11)</f>
        <v>3.7962272446999043E-4</v>
      </c>
      <c r="O14" t="s">
        <v>42</v>
      </c>
      <c r="P14" t="s">
        <v>45</v>
      </c>
    </row>
    <row r="15" spans="1:16" x14ac:dyDescent="0.35">
      <c r="A15">
        <v>2032.9670000000001</v>
      </c>
      <c r="B15">
        <f t="shared" si="3"/>
        <v>21.110999999999876</v>
      </c>
      <c r="C15">
        <f t="shared" si="0"/>
        <v>41.923999999999978</v>
      </c>
      <c r="D15">
        <f t="shared" si="4"/>
        <v>1.9963809523809513</v>
      </c>
      <c r="E15">
        <f t="shared" si="1"/>
        <v>4.9189189986851732E-4</v>
      </c>
      <c r="F15">
        <f t="shared" si="2"/>
        <v>2.4195764115625942E-9</v>
      </c>
      <c r="G15">
        <f t="shared" si="5"/>
        <v>6.7402399412990919E-4</v>
      </c>
      <c r="H15">
        <f t="shared" si="6"/>
        <v>1483.6267087062531</v>
      </c>
      <c r="I15">
        <f t="shared" si="7"/>
        <v>0.72978396044119409</v>
      </c>
      <c r="J15">
        <f t="shared" si="8"/>
        <v>2961.8841017048057</v>
      </c>
      <c r="K15">
        <f t="shared" si="9"/>
        <v>4.8220395743411981E-3</v>
      </c>
      <c r="M15">
        <v>0.32780126546276733</v>
      </c>
      <c r="O15" t="s">
        <v>43</v>
      </c>
    </row>
    <row r="16" spans="1:16" x14ac:dyDescent="0.35">
      <c r="A16">
        <v>2054.078</v>
      </c>
      <c r="B16">
        <f t="shared" si="3"/>
        <v>20.813000000000102</v>
      </c>
      <c r="C16">
        <f t="shared" si="0"/>
        <v>41.925999999999931</v>
      </c>
      <c r="D16">
        <f t="shared" si="4"/>
        <v>1.9964761904761872</v>
      </c>
      <c r="E16">
        <f t="shared" si="1"/>
        <v>4.868364297753055E-4</v>
      </c>
      <c r="F16">
        <f t="shared" si="2"/>
        <v>2.3700970935636595E-9</v>
      </c>
      <c r="G16">
        <f t="shared" si="5"/>
        <v>6.7401195521010044E-4</v>
      </c>
      <c r="H16">
        <f t="shared" si="6"/>
        <v>1483.6532086263719</v>
      </c>
      <c r="I16">
        <f t="shared" si="7"/>
        <v>0.72229643111233943</v>
      </c>
      <c r="J16">
        <f t="shared" si="8"/>
        <v>2962.078305946151</v>
      </c>
      <c r="K16">
        <f t="shared" si="9"/>
        <v>5.5229945950220297E-3</v>
      </c>
    </row>
    <row r="17" spans="1:13" x14ac:dyDescent="0.35">
      <c r="A17">
        <v>2074.8910000000001</v>
      </c>
      <c r="B17">
        <f t="shared" si="3"/>
        <v>21.112999999999829</v>
      </c>
      <c r="C17">
        <f t="shared" si="0"/>
        <v>41.924999999999727</v>
      </c>
      <c r="D17">
        <f t="shared" si="4"/>
        <v>1.9964285714285583</v>
      </c>
      <c r="E17">
        <f t="shared" si="1"/>
        <v>4.8195302789399535E-4</v>
      </c>
      <c r="F17">
        <f t="shared" si="2"/>
        <v>2.3227872109619025E-9</v>
      </c>
      <c r="G17">
        <f t="shared" si="5"/>
        <v>6.7400044393920529E-4</v>
      </c>
      <c r="H17">
        <f t="shared" si="6"/>
        <v>1483.6785479776329</v>
      </c>
      <c r="I17">
        <f t="shared" si="7"/>
        <v>0.71506336861918662</v>
      </c>
      <c r="J17">
        <f t="shared" si="8"/>
        <v>2962.0582439981831</v>
      </c>
      <c r="K17">
        <f t="shared" si="9"/>
        <v>3.6503508555233243E-5</v>
      </c>
      <c r="L17" t="s">
        <v>41</v>
      </c>
      <c r="M17">
        <f>+SUM(K5:K88)/(COUNT(K5:K88)-2)</f>
        <v>6.0126803969562069E-3</v>
      </c>
    </row>
    <row r="18" spans="1:13" x14ac:dyDescent="0.35">
      <c r="A18">
        <v>2096.0039999999999</v>
      </c>
      <c r="B18">
        <f t="shared" si="3"/>
        <v>20.811999999999898</v>
      </c>
      <c r="C18">
        <f t="shared" si="0"/>
        <v>41.925999999999931</v>
      </c>
      <c r="D18">
        <f t="shared" si="4"/>
        <v>1.9964761904761872</v>
      </c>
      <c r="E18">
        <f t="shared" si="1"/>
        <v>4.7709832614823257E-4</v>
      </c>
      <c r="F18">
        <f t="shared" si="2"/>
        <v>2.2762281281344532E-9</v>
      </c>
      <c r="G18">
        <f t="shared" si="5"/>
        <v>6.7398911515826828E-4</v>
      </c>
      <c r="H18">
        <f t="shared" si="6"/>
        <v>1483.7034864653219</v>
      </c>
      <c r="I18">
        <f t="shared" si="7"/>
        <v>0.70787244989290188</v>
      </c>
      <c r="J18">
        <f t="shared" si="8"/>
        <v>2962.1786844545231</v>
      </c>
      <c r="K18">
        <f t="shared" si="9"/>
        <v>6.2497869511896568E-3</v>
      </c>
    </row>
    <row r="19" spans="1:13" x14ac:dyDescent="0.35">
      <c r="A19">
        <v>2116.8159999999998</v>
      </c>
      <c r="B19">
        <f t="shared" si="3"/>
        <v>21.114000000000033</v>
      </c>
      <c r="C19">
        <f t="shared" si="0"/>
        <v>41.923999999999978</v>
      </c>
      <c r="D19">
        <f t="shared" si="4"/>
        <v>1.9963809523809513</v>
      </c>
      <c r="E19">
        <f t="shared" si="1"/>
        <v>4.7240761596662161E-4</v>
      </c>
      <c r="F19">
        <f t="shared" si="2"/>
        <v>2.2316895562326707E-9</v>
      </c>
      <c r="G19">
        <f t="shared" si="5"/>
        <v>6.739782778309233E-4</v>
      </c>
      <c r="H19">
        <f t="shared" si="6"/>
        <v>1483.7273438816433</v>
      </c>
      <c r="I19">
        <f t="shared" si="7"/>
        <v>0.70092409726761484</v>
      </c>
      <c r="J19">
        <f t="shared" si="8"/>
        <v>2962.0850078520939</v>
      </c>
      <c r="K19">
        <f t="shared" si="9"/>
        <v>3.5962918651551031E-3</v>
      </c>
    </row>
    <row r="20" spans="1:13" x14ac:dyDescent="0.35">
      <c r="A20">
        <v>2137.9299999999998</v>
      </c>
      <c r="B20">
        <f t="shared" si="3"/>
        <v>20.809999999999945</v>
      </c>
      <c r="C20">
        <f t="shared" si="0"/>
        <v>41.925000000000182</v>
      </c>
      <c r="D20">
        <f t="shared" si="4"/>
        <v>1.9964285714285801</v>
      </c>
      <c r="E20">
        <f t="shared" si="1"/>
        <v>4.6774216181072351E-4</v>
      </c>
      <c r="F20">
        <f t="shared" si="2"/>
        <v>2.1878272993536901E-9</v>
      </c>
      <c r="G20">
        <f t="shared" si="5"/>
        <v>6.739676048973035E-4</v>
      </c>
      <c r="H20">
        <f t="shared" si="6"/>
        <v>1483.7508401496182</v>
      </c>
      <c r="I20">
        <f t="shared" si="7"/>
        <v>0.69401282556005961</v>
      </c>
      <c r="J20">
        <f t="shared" si="8"/>
        <v>2962.2025701558578</v>
      </c>
      <c r="K20">
        <f t="shared" si="9"/>
        <v>1.6780413373258384E-4</v>
      </c>
    </row>
    <row r="21" spans="1:13" x14ac:dyDescent="0.35">
      <c r="A21">
        <v>2158.7399999999998</v>
      </c>
      <c r="B21">
        <f t="shared" si="3"/>
        <v>21.115000000000236</v>
      </c>
      <c r="C21">
        <f t="shared" si="0"/>
        <v>41.924000000000433</v>
      </c>
      <c r="D21">
        <f t="shared" si="4"/>
        <v>1.996380952380973</v>
      </c>
      <c r="E21">
        <f t="shared" si="1"/>
        <v>4.6323318231931596E-4</v>
      </c>
      <c r="F21">
        <f t="shared" si="2"/>
        <v>2.1458498120168063E-9</v>
      </c>
      <c r="G21">
        <f t="shared" si="5"/>
        <v>6.7395739042339585E-4</v>
      </c>
      <c r="H21">
        <f t="shared" si="6"/>
        <v>1483.7733278238502</v>
      </c>
      <c r="I21">
        <f t="shared" si="7"/>
        <v>0.68733304048836386</v>
      </c>
      <c r="J21">
        <f t="shared" si="8"/>
        <v>2962.1768093184642</v>
      </c>
      <c r="K21">
        <f t="shared" si="9"/>
        <v>3.0812116639726732E-3</v>
      </c>
    </row>
    <row r="22" spans="1:13" x14ac:dyDescent="0.35">
      <c r="A22">
        <v>2179.855</v>
      </c>
      <c r="B22">
        <f t="shared" si="3"/>
        <v>20.809000000000196</v>
      </c>
      <c r="C22">
        <f t="shared" si="0"/>
        <v>41.925999999999931</v>
      </c>
      <c r="D22">
        <f t="shared" si="4"/>
        <v>1.9964761904761872</v>
      </c>
      <c r="E22">
        <f t="shared" si="1"/>
        <v>4.5874610925956082E-4</v>
      </c>
      <c r="F22">
        <f t="shared" si="2"/>
        <v>2.1044799276078496E-9</v>
      </c>
      <c r="G22">
        <f t="shared" si="5"/>
        <v>6.7394732364737164E-4</v>
      </c>
      <c r="H22">
        <f t="shared" si="6"/>
        <v>1483.7954910007602</v>
      </c>
      <c r="I22">
        <f t="shared" si="7"/>
        <v>0.68068540843347836</v>
      </c>
      <c r="J22">
        <f t="shared" si="8"/>
        <v>2962.3623693189411</v>
      </c>
      <c r="K22">
        <f t="shared" si="9"/>
        <v>7.7416825693981794E-3</v>
      </c>
    </row>
    <row r="23" spans="1:13" x14ac:dyDescent="0.35">
      <c r="A23">
        <v>2200.6640000000002</v>
      </c>
      <c r="B23">
        <f t="shared" si="3"/>
        <v>21.116999999999734</v>
      </c>
      <c r="C23">
        <f t="shared" si="0"/>
        <v>41.923999999999978</v>
      </c>
      <c r="D23">
        <f t="shared" si="4"/>
        <v>1.9963809523809513</v>
      </c>
      <c r="E23">
        <f t="shared" si="1"/>
        <v>4.5440830585677773E-4</v>
      </c>
      <c r="F23">
        <f t="shared" si="2"/>
        <v>2.0648690843162683E-9</v>
      </c>
      <c r="G23">
        <f t="shared" si="5"/>
        <v>6.7393768476819906E-4</v>
      </c>
      <c r="H23">
        <f t="shared" si="6"/>
        <v>1483.8167127335373</v>
      </c>
      <c r="I23">
        <f t="shared" si="7"/>
        <v>0.67425863863521973</v>
      </c>
      <c r="J23">
        <f t="shared" si="8"/>
        <v>2962.2634221257513</v>
      </c>
      <c r="K23">
        <f t="shared" si="9"/>
        <v>2.6232725267734953E-3</v>
      </c>
    </row>
    <row r="24" spans="1:13" x14ac:dyDescent="0.35">
      <c r="A24">
        <v>2221.7809999999999</v>
      </c>
      <c r="B24">
        <f t="shared" si="3"/>
        <v>20.807000000000244</v>
      </c>
      <c r="C24">
        <f t="shared" si="0"/>
        <v>41.925999999999931</v>
      </c>
      <c r="D24">
        <f t="shared" si="4"/>
        <v>1.9964761904761872</v>
      </c>
      <c r="E24">
        <f t="shared" si="1"/>
        <v>4.5008936524346908E-4</v>
      </c>
      <c r="F24">
        <f t="shared" si="2"/>
        <v>2.0258043670526893E-9</v>
      </c>
      <c r="G24">
        <f t="shared" si="5"/>
        <v>6.7392817864798873E-4</v>
      </c>
      <c r="H24">
        <f t="shared" si="6"/>
        <v>1483.8376427680546</v>
      </c>
      <c r="I24">
        <f t="shared" si="7"/>
        <v>0.6678595427578391</v>
      </c>
      <c r="J24">
        <f t="shared" si="8"/>
        <v>2962.4465243187315</v>
      </c>
      <c r="K24">
        <f t="shared" si="9"/>
        <v>8.500840923921265E-3</v>
      </c>
    </row>
    <row r="25" spans="1:13" x14ac:dyDescent="0.35">
      <c r="A25">
        <v>2242.5880000000002</v>
      </c>
      <c r="B25">
        <f t="shared" si="3"/>
        <v>21.118999999999687</v>
      </c>
      <c r="C25">
        <f t="shared" si="0"/>
        <v>41.922999999999774</v>
      </c>
      <c r="D25">
        <f t="shared" si="4"/>
        <v>1.9963333333333226</v>
      </c>
      <c r="E25">
        <f t="shared" si="1"/>
        <v>4.4591338221733101E-4</v>
      </c>
      <c r="F25">
        <f t="shared" si="2"/>
        <v>1.9883874444049954E-9</v>
      </c>
      <c r="G25">
        <f t="shared" si="5"/>
        <v>6.7391907338111481E-4</v>
      </c>
      <c r="H25">
        <f t="shared" si="6"/>
        <v>1483.8576907801507</v>
      </c>
      <c r="I25">
        <f t="shared" si="7"/>
        <v>0.66167200162497553</v>
      </c>
      <c r="J25">
        <f t="shared" si="8"/>
        <v>2962.2745700274249</v>
      </c>
      <c r="K25">
        <f t="shared" si="9"/>
        <v>1.3864397858830705E-2</v>
      </c>
    </row>
    <row r="26" spans="1:13" x14ac:dyDescent="0.35">
      <c r="A26">
        <v>2263.7069999999999</v>
      </c>
      <c r="B26">
        <f t="shared" si="3"/>
        <v>20.804000000000087</v>
      </c>
      <c r="C26">
        <f t="shared" si="0"/>
        <v>41.925000000000182</v>
      </c>
      <c r="D26">
        <f t="shared" si="4"/>
        <v>1.9964285714285801</v>
      </c>
      <c r="E26">
        <f t="shared" si="1"/>
        <v>4.4175328344171755E-4</v>
      </c>
      <c r="F26">
        <f t="shared" si="2"/>
        <v>1.9514596343153843E-9</v>
      </c>
      <c r="G26">
        <f t="shared" si="5"/>
        <v>6.7391008701731502E-4</v>
      </c>
      <c r="H26">
        <f t="shared" si="6"/>
        <v>1483.8774775221707</v>
      </c>
      <c r="I26">
        <f t="shared" si="7"/>
        <v>0.65550774792063238</v>
      </c>
      <c r="J26">
        <f t="shared" si="8"/>
        <v>2962.4553926246322</v>
      </c>
      <c r="K26">
        <f t="shared" si="9"/>
        <v>6.551787203663798E-4</v>
      </c>
    </row>
    <row r="27" spans="1:13" x14ac:dyDescent="0.35">
      <c r="A27">
        <v>2284.511</v>
      </c>
      <c r="B27">
        <f t="shared" si="3"/>
        <v>21.121000000000095</v>
      </c>
      <c r="C27">
        <f t="shared" si="0"/>
        <v>41.923999999999978</v>
      </c>
      <c r="D27">
        <f t="shared" si="4"/>
        <v>1.9963809523809513</v>
      </c>
      <c r="E27">
        <f t="shared" si="1"/>
        <v>4.3773043771730581E-4</v>
      </c>
      <c r="F27">
        <f t="shared" si="2"/>
        <v>1.9160793610418413E-9</v>
      </c>
      <c r="G27">
        <f t="shared" si="5"/>
        <v>6.7390147713340806E-4</v>
      </c>
      <c r="H27">
        <f t="shared" si="6"/>
        <v>1483.8964358020487</v>
      </c>
      <c r="I27">
        <f t="shared" si="7"/>
        <v>0.64954663637078069</v>
      </c>
      <c r="J27">
        <f t="shared" si="8"/>
        <v>2962.4225797411927</v>
      </c>
      <c r="K27">
        <f t="shared" si="9"/>
        <v>1.8583120518746274E-3</v>
      </c>
    </row>
    <row r="28" spans="1:13" x14ac:dyDescent="0.35">
      <c r="A28">
        <v>2305.6320000000001</v>
      </c>
      <c r="B28">
        <f t="shared" si="3"/>
        <v>20.802999999999884</v>
      </c>
      <c r="C28">
        <f t="shared" si="0"/>
        <v>41.924999999999727</v>
      </c>
      <c r="D28">
        <f t="shared" si="4"/>
        <v>1.9964285714285583</v>
      </c>
      <c r="E28">
        <f t="shared" si="1"/>
        <v>4.3372055904845181E-4</v>
      </c>
      <c r="F28">
        <f t="shared" si="2"/>
        <v>1.8811352334130155E-9</v>
      </c>
      <c r="G28">
        <f t="shared" si="5"/>
        <v>6.7389297327873033E-4</v>
      </c>
      <c r="H28">
        <f t="shared" si="6"/>
        <v>1483.915161089516</v>
      </c>
      <c r="I28">
        <f t="shared" si="7"/>
        <v>0.64360451324821832</v>
      </c>
      <c r="J28">
        <f t="shared" si="8"/>
        <v>2962.5306251751213</v>
      </c>
      <c r="K28">
        <f t="shared" si="9"/>
        <v>8.7051324129315587E-4</v>
      </c>
    </row>
    <row r="29" spans="1:13" x14ac:dyDescent="0.35">
      <c r="A29">
        <v>2326.4349999999999</v>
      </c>
      <c r="B29">
        <f t="shared" si="3"/>
        <v>21.121999999999844</v>
      </c>
      <c r="C29">
        <f t="shared" si="0"/>
        <v>41.923999999999978</v>
      </c>
      <c r="D29">
        <f t="shared" si="4"/>
        <v>1.9963809523809513</v>
      </c>
      <c r="E29">
        <f t="shared" si="1"/>
        <v>4.2984222641079592E-4</v>
      </c>
      <c r="F29">
        <f t="shared" si="2"/>
        <v>1.8476433960578997E-9</v>
      </c>
      <c r="G29">
        <f t="shared" si="5"/>
        <v>6.7388482274653922E-4</v>
      </c>
      <c r="H29">
        <f t="shared" si="6"/>
        <v>1483.9331088127485</v>
      </c>
      <c r="I29">
        <f t="shared" si="7"/>
        <v>0.6378571113367657</v>
      </c>
      <c r="J29">
        <f t="shared" si="8"/>
        <v>2962.4957930412211</v>
      </c>
      <c r="K29">
        <f t="shared" si="9"/>
        <v>1.542298294042594E-3</v>
      </c>
    </row>
    <row r="30" spans="1:13" x14ac:dyDescent="0.35">
      <c r="A30">
        <v>2347.5569999999998</v>
      </c>
      <c r="B30">
        <f t="shared" si="3"/>
        <v>20.802000000000135</v>
      </c>
      <c r="C30">
        <f t="shared" si="0"/>
        <v>41.926000000000386</v>
      </c>
      <c r="D30">
        <f t="shared" si="4"/>
        <v>1.9964761904762089</v>
      </c>
      <c r="E30">
        <f t="shared" si="1"/>
        <v>4.2597474736502677E-4</v>
      </c>
      <c r="F30">
        <f t="shared" si="2"/>
        <v>1.8145448539269836E-9</v>
      </c>
      <c r="G30">
        <f t="shared" si="5"/>
        <v>6.7387676782933734E-4</v>
      </c>
      <c r="H30">
        <f t="shared" si="6"/>
        <v>1483.9508464153716</v>
      </c>
      <c r="I30">
        <f t="shared" si="7"/>
        <v>0.63212558690390552</v>
      </c>
      <c r="J30">
        <f t="shared" si="8"/>
        <v>2962.6725327053068</v>
      </c>
      <c r="K30">
        <f t="shared" si="9"/>
        <v>1.0802978355239468E-2</v>
      </c>
    </row>
    <row r="31" spans="1:13" x14ac:dyDescent="0.35">
      <c r="A31">
        <v>2368.3589999999999</v>
      </c>
      <c r="B31">
        <f t="shared" si="3"/>
        <v>21.124000000000251</v>
      </c>
      <c r="C31">
        <f t="shared" si="0"/>
        <v>41.923999999999978</v>
      </c>
      <c r="D31">
        <f t="shared" si="4"/>
        <v>1.9963809523809513</v>
      </c>
      <c r="E31">
        <f t="shared" si="1"/>
        <v>4.2223328473428226E-4</v>
      </c>
      <c r="F31">
        <f t="shared" si="2"/>
        <v>1.782809467375015E-9</v>
      </c>
      <c r="G31">
        <f t="shared" si="5"/>
        <v>6.7386904456156723E-4</v>
      </c>
      <c r="H31">
        <f t="shared" si="6"/>
        <v>1483.9678540963698</v>
      </c>
      <c r="I31">
        <f t="shared" si="7"/>
        <v>0.62658062147519444</v>
      </c>
      <c r="J31">
        <f t="shared" si="8"/>
        <v>2962.5651578636275</v>
      </c>
      <c r="K31">
        <f t="shared" si="9"/>
        <v>1.2653445585553899E-3</v>
      </c>
    </row>
    <row r="32" spans="1:13" x14ac:dyDescent="0.35">
      <c r="A32">
        <v>2389.4830000000002</v>
      </c>
      <c r="B32">
        <f t="shared" si="3"/>
        <v>20.799999999999727</v>
      </c>
      <c r="C32">
        <f t="shared" si="0"/>
        <v>41.925999999999931</v>
      </c>
      <c r="D32">
        <f t="shared" si="4"/>
        <v>1.9964761904761872</v>
      </c>
      <c r="E32">
        <f t="shared" si="1"/>
        <v>4.1850057104402916E-4</v>
      </c>
      <c r="F32">
        <f t="shared" si="2"/>
        <v>1.751427279641785E-9</v>
      </c>
      <c r="G32">
        <f t="shared" si="5"/>
        <v>6.7386140716281951E-4</v>
      </c>
      <c r="H32">
        <f t="shared" si="6"/>
        <v>1483.9846730655379</v>
      </c>
      <c r="I32">
        <f t="shared" si="7"/>
        <v>0.62104843309851454</v>
      </c>
      <c r="J32">
        <f t="shared" si="8"/>
        <v>2962.7400668069349</v>
      </c>
      <c r="K32">
        <f t="shared" si="9"/>
        <v>1.1572504277570134E-2</v>
      </c>
    </row>
    <row r="33" spans="1:11" x14ac:dyDescent="0.35">
      <c r="A33">
        <v>2410.2829999999999</v>
      </c>
      <c r="B33">
        <f t="shared" si="3"/>
        <v>21.126000000000204</v>
      </c>
      <c r="C33">
        <f t="shared" si="0"/>
        <v>41.923000000000229</v>
      </c>
      <c r="D33">
        <f t="shared" si="4"/>
        <v>1.9963333333333442</v>
      </c>
      <c r="E33">
        <f t="shared" si="1"/>
        <v>4.1488904000069703E-4</v>
      </c>
      <c r="F33">
        <f t="shared" si="2"/>
        <v>1.7213291551269997E-9</v>
      </c>
      <c r="G33">
        <f t="shared" si="5"/>
        <v>6.7385408218176757E-4</v>
      </c>
      <c r="H33">
        <f t="shared" si="6"/>
        <v>1484.0008043911453</v>
      </c>
      <c r="I33">
        <f t="shared" si="7"/>
        <v>0.61569566909410445</v>
      </c>
      <c r="J33">
        <f t="shared" si="8"/>
        <v>2962.5602724995392</v>
      </c>
      <c r="K33">
        <f t="shared" si="9"/>
        <v>1.0540413302122442E-2</v>
      </c>
    </row>
    <row r="34" spans="1:11" x14ac:dyDescent="0.35">
      <c r="A34">
        <v>2431.4090000000001</v>
      </c>
      <c r="B34">
        <f t="shared" si="3"/>
        <v>20.797000000000025</v>
      </c>
      <c r="C34">
        <f t="shared" si="0"/>
        <v>41.924999999999727</v>
      </c>
      <c r="D34">
        <f t="shared" si="4"/>
        <v>1.9964285714285583</v>
      </c>
      <c r="E34">
        <f t="shared" si="1"/>
        <v>4.1128415663510331E-4</v>
      </c>
      <c r="F34">
        <f t="shared" si="2"/>
        <v>1.6915465749904822E-9</v>
      </c>
      <c r="G34">
        <f t="shared" si="5"/>
        <v>6.7384683391637831E-4</v>
      </c>
      <c r="H34">
        <f t="shared" si="6"/>
        <v>1484.016767116095</v>
      </c>
      <c r="I34">
        <f t="shared" si="7"/>
        <v>0.61035258449569574</v>
      </c>
      <c r="J34">
        <f t="shared" si="8"/>
        <v>2962.7334743496135</v>
      </c>
      <c r="K34">
        <f t="shared" si="9"/>
        <v>1.6338533340063107E-3</v>
      </c>
    </row>
    <row r="35" spans="1:11" x14ac:dyDescent="0.35">
      <c r="A35">
        <v>2452.2060000000001</v>
      </c>
      <c r="B35">
        <f t="shared" si="3"/>
        <v>21.127999999999702</v>
      </c>
      <c r="C35">
        <f t="shared" si="0"/>
        <v>41.923999999999978</v>
      </c>
      <c r="D35">
        <f t="shared" si="4"/>
        <v>1.9963809523809513</v>
      </c>
      <c r="E35">
        <f t="shared" si="1"/>
        <v>4.0779608238459571E-4</v>
      </c>
      <c r="F35">
        <f t="shared" si="2"/>
        <v>1.6629764480822399E-9</v>
      </c>
      <c r="G35">
        <f t="shared" si="5"/>
        <v>6.7383988065567119E-4</v>
      </c>
      <c r="H35">
        <f t="shared" si="6"/>
        <v>1484.0320804802514</v>
      </c>
      <c r="I35">
        <f t="shared" si="7"/>
        <v>0.60518246855290758</v>
      </c>
      <c r="J35">
        <f t="shared" si="8"/>
        <v>2962.6933781930488</v>
      </c>
      <c r="K35">
        <f t="shared" si="9"/>
        <v>8.1510195373404924E-4</v>
      </c>
    </row>
    <row r="36" spans="1:11" x14ac:dyDescent="0.35">
      <c r="A36">
        <v>2473.3339999999998</v>
      </c>
      <c r="B36">
        <f t="shared" si="3"/>
        <v>20.796000000000276</v>
      </c>
      <c r="C36">
        <f t="shared" si="0"/>
        <v>41.925000000000182</v>
      </c>
      <c r="D36">
        <f t="shared" si="4"/>
        <v>1.9964285714285801</v>
      </c>
      <c r="E36">
        <f t="shared" si="1"/>
        <v>4.0431255948448537E-4</v>
      </c>
      <c r="F36">
        <f t="shared" si="2"/>
        <v>1.6346864575689553E-9</v>
      </c>
      <c r="G36">
        <f t="shared" si="5"/>
        <v>6.7383299550252001E-4</v>
      </c>
      <c r="H36">
        <f t="shared" si="6"/>
        <v>1484.0472441606048</v>
      </c>
      <c r="I36">
        <f t="shared" si="7"/>
        <v>0.60001893968247111</v>
      </c>
      <c r="J36">
        <f t="shared" si="8"/>
        <v>2962.7943195920775</v>
      </c>
      <c r="K36">
        <f t="shared" si="9"/>
        <v>1.9196028531565719E-3</v>
      </c>
    </row>
    <row r="37" spans="1:11" x14ac:dyDescent="0.35">
      <c r="A37">
        <v>2494.13</v>
      </c>
      <c r="B37">
        <f t="shared" si="3"/>
        <v>21.128999999999905</v>
      </c>
      <c r="C37">
        <f t="shared" ref="C37:C68" si="10">A39-A37</f>
        <v>41.923999999999978</v>
      </c>
      <c r="D37">
        <f t="shared" si="4"/>
        <v>1.9963809523809513</v>
      </c>
      <c r="E37">
        <f t="shared" ref="E37:E68" si="11">1/A37</f>
        <v>4.009414104316936E-4</v>
      </c>
      <c r="F37">
        <f t="shared" ref="F37:F68" si="12">SQRT(((1/(A37^2))*$A$1)^2)</f>
        <v>1.6075401459895578E-9</v>
      </c>
      <c r="G37">
        <f t="shared" si="5"/>
        <v>6.7382638862918687E-4</v>
      </c>
      <c r="H37">
        <f t="shared" si="6"/>
        <v>1484.0617952561511</v>
      </c>
      <c r="I37">
        <f t="shared" si="7"/>
        <v>0.59502182935779246</v>
      </c>
      <c r="J37">
        <f t="shared" si="8"/>
        <v>2962.752700205659</v>
      </c>
      <c r="K37">
        <f t="shared" si="9"/>
        <v>6.358425987051605E-4</v>
      </c>
    </row>
    <row r="38" spans="1:11" x14ac:dyDescent="0.35">
      <c r="A38">
        <v>2515.259</v>
      </c>
      <c r="B38">
        <f t="shared" si="3"/>
        <v>20.795000000000073</v>
      </c>
      <c r="C38">
        <f t="shared" si="10"/>
        <v>41.925999999999931</v>
      </c>
      <c r="D38">
        <f t="shared" si="4"/>
        <v>1.9964761904761872</v>
      </c>
      <c r="E38">
        <f t="shared" si="11"/>
        <v>3.9757337117171632E-4</v>
      </c>
      <c r="F38">
        <f t="shared" si="12"/>
        <v>1.5806458546484331E-9</v>
      </c>
      <c r="G38">
        <f t="shared" si="5"/>
        <v>6.7381984302869479E-4</v>
      </c>
      <c r="H38">
        <f t="shared" si="6"/>
        <v>1484.0762116846931</v>
      </c>
      <c r="I38">
        <f t="shared" si="7"/>
        <v>0.59002918255523318</v>
      </c>
      <c r="J38">
        <f t="shared" si="8"/>
        <v>2962.922821480588</v>
      </c>
      <c r="K38">
        <f t="shared" si="9"/>
        <v>1.3868104800089015E-2</v>
      </c>
    </row>
    <row r="39" spans="1:11" x14ac:dyDescent="0.35">
      <c r="A39">
        <v>2536.0540000000001</v>
      </c>
      <c r="B39">
        <f t="shared" si="3"/>
        <v>21.130999999999858</v>
      </c>
      <c r="C39">
        <f t="shared" si="10"/>
        <v>41.922999999999774</v>
      </c>
      <c r="D39">
        <f t="shared" si="4"/>
        <v>1.9963333333333226</v>
      </c>
      <c r="E39">
        <f t="shared" si="11"/>
        <v>3.9431337029889742E-4</v>
      </c>
      <c r="F39">
        <f t="shared" si="12"/>
        <v>1.554830339964754E-9</v>
      </c>
      <c r="G39">
        <f t="shared" si="5"/>
        <v>6.7381355992377683E-4</v>
      </c>
      <c r="H39">
        <f t="shared" si="6"/>
        <v>1484.0900502404879</v>
      </c>
      <c r="I39">
        <f t="shared" si="7"/>
        <v>0.58519654953738687</v>
      </c>
      <c r="J39">
        <f t="shared" si="8"/>
        <v>2962.7384369634115</v>
      </c>
      <c r="K39">
        <f t="shared" si="9"/>
        <v>8.5864133580437121E-3</v>
      </c>
    </row>
    <row r="40" spans="1:11" x14ac:dyDescent="0.35">
      <c r="A40">
        <v>2557.1849999999999</v>
      </c>
      <c r="B40">
        <f t="shared" si="3"/>
        <v>20.791999999999916</v>
      </c>
      <c r="C40">
        <f t="shared" si="10"/>
        <v>41.925000000000182</v>
      </c>
      <c r="D40">
        <f t="shared" si="4"/>
        <v>1.9964285714285801</v>
      </c>
      <c r="E40">
        <f t="shared" si="11"/>
        <v>3.9105500775266555E-4</v>
      </c>
      <c r="F40">
        <f t="shared" si="12"/>
        <v>1.5292401908843729E-9</v>
      </c>
      <c r="G40">
        <f t="shared" si="5"/>
        <v>6.7380733161160667E-4</v>
      </c>
      <c r="H40">
        <f t="shared" si="6"/>
        <v>1484.1037683698223</v>
      </c>
      <c r="I40">
        <f t="shared" si="7"/>
        <v>0.58036621064562099</v>
      </c>
      <c r="J40">
        <f t="shared" si="8"/>
        <v>2962.9071661383368</v>
      </c>
      <c r="K40">
        <f t="shared" si="9"/>
        <v>2.5265322409017237E-3</v>
      </c>
    </row>
    <row r="41" spans="1:11" x14ac:dyDescent="0.35">
      <c r="A41">
        <v>2577.9769999999999</v>
      </c>
      <c r="B41">
        <f t="shared" si="3"/>
        <v>21.133000000000266</v>
      </c>
      <c r="C41">
        <f t="shared" si="10"/>
        <v>41.923000000000229</v>
      </c>
      <c r="D41">
        <f t="shared" si="4"/>
        <v>1.9963333333333442</v>
      </c>
      <c r="E41">
        <f t="shared" si="11"/>
        <v>3.8790105575030347E-4</v>
      </c>
      <c r="F41">
        <f t="shared" si="12"/>
        <v>1.5046722905220002E-9</v>
      </c>
      <c r="G41">
        <f t="shared" si="5"/>
        <v>6.7380135204741945E-4</v>
      </c>
      <c r="H41">
        <f t="shared" si="6"/>
        <v>1484.1169388594874</v>
      </c>
      <c r="I41">
        <f t="shared" si="7"/>
        <v>0.57569052744050375</v>
      </c>
      <c r="J41">
        <f t="shared" si="8"/>
        <v>2962.7921156098396</v>
      </c>
      <c r="K41">
        <f t="shared" si="9"/>
        <v>8.0183104210237686E-3</v>
      </c>
    </row>
    <row r="42" spans="1:11" x14ac:dyDescent="0.35">
      <c r="A42">
        <v>2599.11</v>
      </c>
      <c r="B42">
        <f t="shared" si="3"/>
        <v>20.789999999999964</v>
      </c>
      <c r="C42">
        <f t="shared" si="10"/>
        <v>41.924999999999727</v>
      </c>
      <c r="D42">
        <f t="shared" si="4"/>
        <v>1.9964285714285583</v>
      </c>
      <c r="E42">
        <f t="shared" si="11"/>
        <v>3.8474708650268745E-4</v>
      </c>
      <c r="F42">
        <f t="shared" si="12"/>
        <v>1.4803032057230645E-9</v>
      </c>
      <c r="G42">
        <f t="shared" si="5"/>
        <v>6.7379542082039094E-4</v>
      </c>
      <c r="H42">
        <f t="shared" si="6"/>
        <v>1484.1300031134572</v>
      </c>
      <c r="I42">
        <f t="shared" si="7"/>
        <v>0.57101469468912713</v>
      </c>
      <c r="J42">
        <f t="shared" si="8"/>
        <v>2962.9595419300613</v>
      </c>
      <c r="K42">
        <f t="shared" si="9"/>
        <v>2.8445488809044554E-3</v>
      </c>
    </row>
    <row r="43" spans="1:11" x14ac:dyDescent="0.35">
      <c r="A43">
        <v>2619.9</v>
      </c>
      <c r="B43">
        <f t="shared" si="3"/>
        <v>21.134999999999764</v>
      </c>
      <c r="C43">
        <f t="shared" si="10"/>
        <v>41.923999999999978</v>
      </c>
      <c r="D43">
        <f t="shared" si="4"/>
        <v>1.9963809523809513</v>
      </c>
      <c r="E43">
        <f t="shared" si="11"/>
        <v>3.8169395778464826E-4</v>
      </c>
      <c r="F43">
        <f t="shared" si="12"/>
        <v>1.4569027740930885E-9</v>
      </c>
      <c r="G43">
        <f t="shared" si="5"/>
        <v>6.7378972530612803E-4</v>
      </c>
      <c r="H43">
        <f t="shared" si="6"/>
        <v>1484.1425483976657</v>
      </c>
      <c r="I43">
        <f t="shared" si="7"/>
        <v>0.56648824321449887</v>
      </c>
      <c r="J43">
        <f t="shared" si="8"/>
        <v>2962.9139142392237</v>
      </c>
      <c r="K43">
        <f t="shared" si="9"/>
        <v>2.5132815703611099E-4</v>
      </c>
    </row>
    <row r="44" spans="1:11" x14ac:dyDescent="0.35">
      <c r="A44">
        <v>2641.0349999999999</v>
      </c>
      <c r="B44">
        <f t="shared" si="3"/>
        <v>20.789000000000215</v>
      </c>
      <c r="C44">
        <f t="shared" si="10"/>
        <v>41.925000000000182</v>
      </c>
      <c r="D44">
        <f t="shared" si="4"/>
        <v>1.9964285714285801</v>
      </c>
      <c r="E44">
        <f t="shared" si="11"/>
        <v>3.7863943491850735E-4</v>
      </c>
      <c r="F44">
        <f t="shared" si="12"/>
        <v>1.4336782167540656E-9</v>
      </c>
      <c r="G44">
        <f t="shared" si="5"/>
        <v>6.7378407255093127E-4</v>
      </c>
      <c r="H44">
        <f t="shared" si="6"/>
        <v>1484.1549997078776</v>
      </c>
      <c r="I44">
        <f t="shared" si="7"/>
        <v>0.56195961042086828</v>
      </c>
      <c r="J44">
        <f t="shared" si="8"/>
        <v>2963.0094458453827</v>
      </c>
      <c r="K44">
        <f t="shared" si="9"/>
        <v>3.170436740009273E-3</v>
      </c>
    </row>
    <row r="45" spans="1:11" x14ac:dyDescent="0.35">
      <c r="A45">
        <v>2661.8240000000001</v>
      </c>
      <c r="B45">
        <f t="shared" si="3"/>
        <v>21.135999999999967</v>
      </c>
      <c r="C45">
        <f t="shared" si="10"/>
        <v>41.922999999999774</v>
      </c>
      <c r="D45">
        <f t="shared" si="4"/>
        <v>1.9963333333333226</v>
      </c>
      <c r="E45">
        <f t="shared" si="11"/>
        <v>3.7568223894592578E-4</v>
      </c>
      <c r="F45">
        <f t="shared" si="12"/>
        <v>1.411371446594237E-9</v>
      </c>
      <c r="G45">
        <f t="shared" si="5"/>
        <v>6.7377864313645033E-4</v>
      </c>
      <c r="H45">
        <f t="shared" si="6"/>
        <v>1484.1669592627395</v>
      </c>
      <c r="I45">
        <f t="shared" si="7"/>
        <v>0.5575751662253926</v>
      </c>
      <c r="J45">
        <f t="shared" si="8"/>
        <v>2962.8919730081666</v>
      </c>
      <c r="K45">
        <f t="shared" si="9"/>
        <v>6.9895349048741525E-3</v>
      </c>
    </row>
    <row r="46" spans="1:11" x14ac:dyDescent="0.35">
      <c r="A46">
        <v>2682.96</v>
      </c>
      <c r="B46">
        <f t="shared" si="3"/>
        <v>20.786999999999807</v>
      </c>
      <c r="C46">
        <f t="shared" si="10"/>
        <v>41.925000000000182</v>
      </c>
      <c r="D46">
        <f t="shared" si="4"/>
        <v>1.9964285714285801</v>
      </c>
      <c r="E46">
        <f t="shared" si="11"/>
        <v>3.7272266451978412E-4</v>
      </c>
      <c r="F46">
        <f t="shared" si="12"/>
        <v>1.3892218464672754E-9</v>
      </c>
      <c r="G46">
        <f t="shared" si="5"/>
        <v>6.7377325193348928E-4</v>
      </c>
      <c r="H46">
        <f t="shared" si="6"/>
        <v>1484.1788348385101</v>
      </c>
      <c r="I46">
        <f t="shared" si="7"/>
        <v>0.55318708994487809</v>
      </c>
      <c r="J46">
        <f t="shared" si="8"/>
        <v>2963.057030981181</v>
      </c>
      <c r="K46">
        <f t="shared" si="9"/>
        <v>3.5029988563692938E-3</v>
      </c>
    </row>
    <row r="47" spans="1:11" x14ac:dyDescent="0.35">
      <c r="A47">
        <v>2703.7469999999998</v>
      </c>
      <c r="B47">
        <f t="shared" si="3"/>
        <v>21.138000000000375</v>
      </c>
      <c r="C47">
        <f t="shared" si="10"/>
        <v>41.923000000000229</v>
      </c>
      <c r="D47">
        <f t="shared" si="4"/>
        <v>1.9963333333333442</v>
      </c>
      <c r="E47">
        <f t="shared" si="11"/>
        <v>3.6985709091863999E-4</v>
      </c>
      <c r="F47">
        <f t="shared" si="12"/>
        <v>1.367942677027991E-9</v>
      </c>
      <c r="G47">
        <f t="shared" si="5"/>
        <v>6.7376807255234742E-4</v>
      </c>
      <c r="H47">
        <f t="shared" si="6"/>
        <v>1484.1902439986966</v>
      </c>
      <c r="I47">
        <f t="shared" si="7"/>
        <v>0.54893828601518435</v>
      </c>
      <c r="J47">
        <f t="shared" si="8"/>
        <v>2962.9384571027472</v>
      </c>
      <c r="K47">
        <f t="shared" si="9"/>
        <v>6.5239063339712034E-3</v>
      </c>
    </row>
    <row r="48" spans="1:11" x14ac:dyDescent="0.35">
      <c r="A48">
        <v>2724.8850000000002</v>
      </c>
      <c r="B48">
        <f t="shared" si="3"/>
        <v>20.784999999999854</v>
      </c>
      <c r="C48">
        <f t="shared" si="10"/>
        <v>41.925999999999931</v>
      </c>
      <c r="D48">
        <f t="shared" si="4"/>
        <v>1.9964761904761872</v>
      </c>
      <c r="E48">
        <f t="shared" si="11"/>
        <v>3.6698796462969994E-4</v>
      </c>
      <c r="F48">
        <f t="shared" si="12"/>
        <v>1.3468016618304989E-9</v>
      </c>
      <c r="G48">
        <f t="shared" si="5"/>
        <v>6.7376292675872288E-4</v>
      </c>
      <c r="H48">
        <f t="shared" si="6"/>
        <v>1484.2015793458816</v>
      </c>
      <c r="I48">
        <f t="shared" si="7"/>
        <v>0.54468411670433114</v>
      </c>
      <c r="J48">
        <f t="shared" si="8"/>
        <v>2963.1731150312062</v>
      </c>
      <c r="K48">
        <f t="shared" si="9"/>
        <v>1.75969177203191E-2</v>
      </c>
    </row>
    <row r="49" spans="1:11" x14ac:dyDescent="0.35">
      <c r="A49">
        <v>2745.67</v>
      </c>
      <c r="B49">
        <f t="shared" si="3"/>
        <v>21.141000000000076</v>
      </c>
      <c r="C49">
        <f t="shared" si="10"/>
        <v>41.922999999999774</v>
      </c>
      <c r="D49">
        <f t="shared" si="4"/>
        <v>1.9963333333333226</v>
      </c>
      <c r="E49">
        <f t="shared" si="11"/>
        <v>3.6420982856643367E-4</v>
      </c>
      <c r="F49">
        <f t="shared" si="12"/>
        <v>1.3264879922439102E-9</v>
      </c>
      <c r="G49">
        <f t="shared" si="5"/>
        <v>6.7375798230675632E-4</v>
      </c>
      <c r="H49">
        <f t="shared" si="6"/>
        <v>1484.2124713332278</v>
      </c>
      <c r="I49">
        <f t="shared" si="7"/>
        <v>0.54056476974043777</v>
      </c>
      <c r="J49">
        <f t="shared" si="8"/>
        <v>2962.9828302715514</v>
      </c>
      <c r="K49">
        <f t="shared" si="9"/>
        <v>6.0878019698406803E-3</v>
      </c>
    </row>
    <row r="50" spans="1:11" x14ac:dyDescent="0.35">
      <c r="A50">
        <v>2766.8110000000001</v>
      </c>
      <c r="B50">
        <f t="shared" si="3"/>
        <v>20.781999999999698</v>
      </c>
      <c r="C50">
        <f t="shared" si="10"/>
        <v>41.924999999999727</v>
      </c>
      <c r="D50">
        <f t="shared" si="4"/>
        <v>1.9964285714285583</v>
      </c>
      <c r="E50">
        <f t="shared" si="11"/>
        <v>3.6142692796869752E-4</v>
      </c>
      <c r="F50">
        <f t="shared" si="12"/>
        <v>1.3062942426089007E-9</v>
      </c>
      <c r="G50">
        <f t="shared" si="5"/>
        <v>6.7375306700795954E-4</v>
      </c>
      <c r="H50">
        <f t="shared" si="6"/>
        <v>1484.2232992583711</v>
      </c>
      <c r="I50">
        <f t="shared" si="7"/>
        <v>0.53643826747051782</v>
      </c>
      <c r="J50">
        <f t="shared" si="8"/>
        <v>2963.145801019371</v>
      </c>
      <c r="K50">
        <f t="shared" si="9"/>
        <v>4.1839717709201548E-3</v>
      </c>
    </row>
    <row r="51" spans="1:11" x14ac:dyDescent="0.35">
      <c r="A51">
        <v>2787.5929999999998</v>
      </c>
      <c r="B51">
        <f t="shared" si="3"/>
        <v>21.143000000000029</v>
      </c>
      <c r="C51">
        <f t="shared" si="10"/>
        <v>41.923000000000229</v>
      </c>
      <c r="D51">
        <f t="shared" si="4"/>
        <v>1.9963333333333442</v>
      </c>
      <c r="E51">
        <f t="shared" si="11"/>
        <v>3.5873242614685864E-4</v>
      </c>
      <c r="F51">
        <f t="shared" si="12"/>
        <v>1.2868895356921136E-9</v>
      </c>
      <c r="G51">
        <f t="shared" si="5"/>
        <v>6.7374834373385101E-4</v>
      </c>
      <c r="H51">
        <f t="shared" si="6"/>
        <v>1484.2337043206555</v>
      </c>
      <c r="I51">
        <f t="shared" si="7"/>
        <v>0.53244275771988803</v>
      </c>
      <c r="J51">
        <f t="shared" si="8"/>
        <v>2963.0252183921516</v>
      </c>
      <c r="K51">
        <f t="shared" si="9"/>
        <v>5.6792114683672313E-3</v>
      </c>
    </row>
    <row r="52" spans="1:11" x14ac:dyDescent="0.35">
      <c r="A52">
        <v>2808.7359999999999</v>
      </c>
      <c r="B52">
        <f t="shared" si="3"/>
        <v>20.7800000000002</v>
      </c>
      <c r="C52">
        <f t="shared" si="10"/>
        <v>41.925000000000182</v>
      </c>
      <c r="D52">
        <f t="shared" si="4"/>
        <v>1.9964285714285801</v>
      </c>
      <c r="E52">
        <f t="shared" si="11"/>
        <v>3.5603203718683423E-4</v>
      </c>
      <c r="F52">
        <f t="shared" si="12"/>
        <v>1.2675881150340734E-9</v>
      </c>
      <c r="G52">
        <f t="shared" si="5"/>
        <v>6.7374364556766582E-4</v>
      </c>
      <c r="H52">
        <f t="shared" si="6"/>
        <v>1484.2440542165639</v>
      </c>
      <c r="I52">
        <f t="shared" si="7"/>
        <v>0.52843843430516924</v>
      </c>
      <c r="J52">
        <f t="shared" si="8"/>
        <v>2963.1872368109389</v>
      </c>
      <c r="K52">
        <f t="shared" si="9"/>
        <v>4.5305482286077366E-3</v>
      </c>
    </row>
    <row r="53" spans="1:11" x14ac:dyDescent="0.35">
      <c r="A53">
        <v>2829.5160000000001</v>
      </c>
      <c r="B53">
        <f t="shared" si="3"/>
        <v>21.144999999999982</v>
      </c>
      <c r="C53">
        <f t="shared" si="10"/>
        <v>41.922999999999774</v>
      </c>
      <c r="D53">
        <f t="shared" si="4"/>
        <v>1.9963333333333226</v>
      </c>
      <c r="E53">
        <f t="shared" si="11"/>
        <v>3.5341733356517507E-4</v>
      </c>
      <c r="F53">
        <f t="shared" si="12"/>
        <v>1.2490381166431821E-9</v>
      </c>
      <c r="G53">
        <f t="shared" si="5"/>
        <v>6.7373913027458888E-4</v>
      </c>
      <c r="H53">
        <f t="shared" si="6"/>
        <v>1484.254001385433</v>
      </c>
      <c r="I53">
        <f t="shared" si="7"/>
        <v>0.52456109150308139</v>
      </c>
      <c r="J53">
        <f t="shared" si="8"/>
        <v>2963.0657380991033</v>
      </c>
      <c r="K53">
        <f t="shared" si="9"/>
        <v>5.2962831266191342E-3</v>
      </c>
    </row>
    <row r="54" spans="1:11" x14ac:dyDescent="0.35">
      <c r="A54">
        <v>2850.6610000000001</v>
      </c>
      <c r="B54">
        <f t="shared" si="3"/>
        <v>20.777999999999793</v>
      </c>
      <c r="C54">
        <f t="shared" si="10"/>
        <v>41.924999999999727</v>
      </c>
      <c r="D54">
        <f t="shared" si="4"/>
        <v>1.9964285714285583</v>
      </c>
      <c r="E54">
        <f t="shared" si="11"/>
        <v>3.5079583296645936E-4</v>
      </c>
      <c r="F54">
        <f t="shared" si="12"/>
        <v>1.2305771642663204E-9</v>
      </c>
      <c r="G54">
        <f t="shared" si="5"/>
        <v>6.73734636626341E-4</v>
      </c>
      <c r="H54">
        <f t="shared" si="6"/>
        <v>1484.2639010032203</v>
      </c>
      <c r="I54">
        <f t="shared" si="7"/>
        <v>0.52067359149447101</v>
      </c>
      <c r="J54">
        <f t="shared" si="8"/>
        <v>2963.2268595028381</v>
      </c>
      <c r="K54">
        <f t="shared" si="9"/>
        <v>4.8801246329192938E-3</v>
      </c>
    </row>
    <row r="55" spans="1:11" x14ac:dyDescent="0.35">
      <c r="A55">
        <v>2871.4389999999999</v>
      </c>
      <c r="B55">
        <f t="shared" si="3"/>
        <v>21.146999999999935</v>
      </c>
      <c r="C55">
        <f t="shared" si="10"/>
        <v>41.923000000000229</v>
      </c>
      <c r="D55">
        <f t="shared" si="4"/>
        <v>1.9963333333333442</v>
      </c>
      <c r="E55">
        <f t="shared" si="11"/>
        <v>3.4825744165207758E-4</v>
      </c>
      <c r="F55">
        <f t="shared" si="12"/>
        <v>1.2128324566605023E-9</v>
      </c>
      <c r="G55">
        <f t="shared" si="5"/>
        <v>6.7373031729361455E-4</v>
      </c>
      <c r="H55">
        <f t="shared" si="6"/>
        <v>1484.2734167240922</v>
      </c>
      <c r="I55">
        <f t="shared" si="7"/>
        <v>0.51690926282052041</v>
      </c>
      <c r="J55">
        <f t="shared" si="8"/>
        <v>2963.104497586879</v>
      </c>
      <c r="K55">
        <f t="shared" si="9"/>
        <v>4.9373094006553552E-3</v>
      </c>
    </row>
    <row r="56" spans="1:11" x14ac:dyDescent="0.35">
      <c r="A56">
        <v>2892.5859999999998</v>
      </c>
      <c r="B56">
        <f t="shared" si="3"/>
        <v>20.776000000000295</v>
      </c>
      <c r="C56">
        <f t="shared" si="10"/>
        <v>41.925000000000182</v>
      </c>
      <c r="D56">
        <f t="shared" si="4"/>
        <v>1.9964285714285801</v>
      </c>
      <c r="E56">
        <f t="shared" si="11"/>
        <v>3.4571141532179167E-4</v>
      </c>
      <c r="F56">
        <f t="shared" si="12"/>
        <v>1.1951638268379635E-9</v>
      </c>
      <c r="G56">
        <f t="shared" si="5"/>
        <v>6.7372601645186801E-4</v>
      </c>
      <c r="H56">
        <f t="shared" si="6"/>
        <v>1484.2828918295772</v>
      </c>
      <c r="I56">
        <f t="shared" si="7"/>
        <v>0.51313353927232497</v>
      </c>
      <c r="J56">
        <f t="shared" si="8"/>
        <v>2963.2647733312047</v>
      </c>
      <c r="K56">
        <f t="shared" si="9"/>
        <v>5.2320057644282044E-3</v>
      </c>
    </row>
    <row r="57" spans="1:11" x14ac:dyDescent="0.35">
      <c r="A57">
        <v>2913.3620000000001</v>
      </c>
      <c r="B57">
        <f t="shared" si="3"/>
        <v>21.148999999999887</v>
      </c>
      <c r="C57">
        <f t="shared" si="10"/>
        <v>41.922999999999774</v>
      </c>
      <c r="D57">
        <f t="shared" si="4"/>
        <v>1.9963333333333226</v>
      </c>
      <c r="E57">
        <f t="shared" si="11"/>
        <v>3.4324605043932059E-4</v>
      </c>
      <c r="F57">
        <f t="shared" si="12"/>
        <v>1.1781785114219263E-9</v>
      </c>
      <c r="G57">
        <f t="shared" si="5"/>
        <v>6.7372188191446058E-4</v>
      </c>
      <c r="H57">
        <f t="shared" si="6"/>
        <v>1484.2920006670727</v>
      </c>
      <c r="I57">
        <f t="shared" si="7"/>
        <v>0.50947736692765011</v>
      </c>
      <c r="J57">
        <f t="shared" si="8"/>
        <v>2963.1415973316834</v>
      </c>
      <c r="K57">
        <f t="shared" si="9"/>
        <v>4.600714060448435E-3</v>
      </c>
    </row>
    <row r="58" spans="1:11" x14ac:dyDescent="0.35">
      <c r="A58">
        <v>2934.511</v>
      </c>
      <c r="B58">
        <f t="shared" si="3"/>
        <v>20.773999999999887</v>
      </c>
      <c r="C58">
        <f t="shared" si="10"/>
        <v>41.925000000000182</v>
      </c>
      <c r="D58">
        <f t="shared" si="4"/>
        <v>1.9964285714285801</v>
      </c>
      <c r="E58">
        <f t="shared" si="11"/>
        <v>3.4077227858406395E-4</v>
      </c>
      <c r="F58">
        <f t="shared" si="12"/>
        <v>1.1612574585137488E-9</v>
      </c>
      <c r="G58">
        <f t="shared" si="5"/>
        <v>6.7371776299449723E-4</v>
      </c>
      <c r="H58">
        <f t="shared" si="6"/>
        <v>1484.3010752088005</v>
      </c>
      <c r="I58">
        <f t="shared" si="7"/>
        <v>0.50580865950367904</v>
      </c>
      <c r="J58">
        <f t="shared" si="8"/>
        <v>2963.301075149011</v>
      </c>
      <c r="K58">
        <f t="shared" si="9"/>
        <v>5.5855678589018807E-3</v>
      </c>
    </row>
    <row r="59" spans="1:11" x14ac:dyDescent="0.35">
      <c r="A59">
        <v>2955.2849999999999</v>
      </c>
      <c r="B59">
        <f t="shared" si="3"/>
        <v>21.151000000000295</v>
      </c>
      <c r="C59">
        <f t="shared" si="10"/>
        <v>41.923000000000229</v>
      </c>
      <c r="D59">
        <f t="shared" si="4"/>
        <v>1.9963333333333442</v>
      </c>
      <c r="E59">
        <f t="shared" si="11"/>
        <v>3.3837684013555378E-4</v>
      </c>
      <c r="F59">
        <f t="shared" si="12"/>
        <v>1.1449888594012212E-9</v>
      </c>
      <c r="G59">
        <f t="shared" si="5"/>
        <v>6.7371380287098708E-4</v>
      </c>
      <c r="H59">
        <f t="shared" si="6"/>
        <v>1484.3098000049365</v>
      </c>
      <c r="I59">
        <f t="shared" si="7"/>
        <v>0.50225605990790623</v>
      </c>
      <c r="J59">
        <f t="shared" si="8"/>
        <v>2963.1771307432041</v>
      </c>
      <c r="K59">
        <f t="shared" si="9"/>
        <v>4.285040508087614E-3</v>
      </c>
    </row>
    <row r="60" spans="1:11" x14ac:dyDescent="0.35">
      <c r="A60">
        <v>2976.4360000000001</v>
      </c>
      <c r="B60">
        <f t="shared" si="3"/>
        <v>20.771999999999935</v>
      </c>
      <c r="C60">
        <f t="shared" si="10"/>
        <v>41.924999999999727</v>
      </c>
      <c r="D60">
        <f t="shared" si="4"/>
        <v>1.9964285714285583</v>
      </c>
      <c r="E60">
        <f t="shared" si="11"/>
        <v>3.3597228363048962E-4</v>
      </c>
      <c r="F60">
        <f t="shared" si="12"/>
        <v>1.1287737536788616E-9</v>
      </c>
      <c r="G60">
        <f t="shared" si="5"/>
        <v>6.73709855745744E-4</v>
      </c>
      <c r="H60">
        <f t="shared" si="6"/>
        <v>1484.318496265842</v>
      </c>
      <c r="I60">
        <f t="shared" si="7"/>
        <v>0.49868987482540927</v>
      </c>
      <c r="J60">
        <f t="shared" si="8"/>
        <v>2963.3358550450007</v>
      </c>
      <c r="K60">
        <f t="shared" si="9"/>
        <v>5.9402514178995055E-3</v>
      </c>
    </row>
    <row r="61" spans="1:11" x14ac:dyDescent="0.35">
      <c r="A61">
        <v>2997.2080000000001</v>
      </c>
      <c r="B61">
        <f t="shared" si="3"/>
        <v>21.152999999999793</v>
      </c>
      <c r="C61">
        <f t="shared" si="10"/>
        <v>41.922999999999774</v>
      </c>
      <c r="D61">
        <f t="shared" si="4"/>
        <v>1.9963333333333226</v>
      </c>
      <c r="E61">
        <f t="shared" si="11"/>
        <v>3.3364384453798333E-4</v>
      </c>
      <c r="F61">
        <f t="shared" si="12"/>
        <v>1.11318214998086E-9</v>
      </c>
      <c r="G61">
        <f t="shared" si="5"/>
        <v>6.7370606037325494E-4</v>
      </c>
      <c r="H61">
        <f t="shared" si="6"/>
        <v>1484.3268582829248</v>
      </c>
      <c r="I61">
        <f t="shared" si="7"/>
        <v>0.4952365195485014</v>
      </c>
      <c r="J61">
        <f t="shared" si="8"/>
        <v>2963.2111847521296</v>
      </c>
      <c r="K61">
        <f t="shared" si="9"/>
        <v>3.9889414032622372E-3</v>
      </c>
    </row>
    <row r="62" spans="1:11" x14ac:dyDescent="0.35">
      <c r="A62">
        <v>3018.3609999999999</v>
      </c>
      <c r="B62">
        <f t="shared" si="3"/>
        <v>20.769999999999982</v>
      </c>
      <c r="C62">
        <f t="shared" si="10"/>
        <v>41.925000000000182</v>
      </c>
      <c r="D62">
        <f t="shared" si="4"/>
        <v>1.9964285714285801</v>
      </c>
      <c r="E62">
        <f t="shared" si="11"/>
        <v>3.3130563242766525E-4</v>
      </c>
      <c r="F62">
        <f t="shared" si="12"/>
        <v>1.0976342207829523E-9</v>
      </c>
      <c r="G62">
        <f t="shared" si="5"/>
        <v>6.7370227561090095E-4</v>
      </c>
      <c r="H62">
        <f t="shared" si="6"/>
        <v>1484.3351970174335</v>
      </c>
      <c r="I62">
        <f t="shared" si="7"/>
        <v>0.49176861118250392</v>
      </c>
      <c r="J62">
        <f t="shared" si="8"/>
        <v>2963.369196902675</v>
      </c>
      <c r="K62">
        <f t="shared" si="9"/>
        <v>6.2955547603372498E-3</v>
      </c>
    </row>
    <row r="63" spans="1:11" x14ac:dyDescent="0.35">
      <c r="A63">
        <v>3039.1309999999999</v>
      </c>
      <c r="B63">
        <f t="shared" si="3"/>
        <v>21.1550000000002</v>
      </c>
      <c r="C63">
        <f t="shared" si="10"/>
        <v>41.923000000000229</v>
      </c>
      <c r="D63">
        <f t="shared" si="4"/>
        <v>1.9963333333333442</v>
      </c>
      <c r="E63">
        <f t="shared" si="11"/>
        <v>3.2904142664465599E-4</v>
      </c>
      <c r="F63">
        <f t="shared" si="12"/>
        <v>1.0826826044835055E-9</v>
      </c>
      <c r="G63">
        <f t="shared" si="5"/>
        <v>6.7369863598625436E-4</v>
      </c>
      <c r="H63">
        <f t="shared" si="6"/>
        <v>1484.3432160673149</v>
      </c>
      <c r="I63">
        <f t="shared" si="7"/>
        <v>0.48841040944510611</v>
      </c>
      <c r="J63">
        <f t="shared" si="8"/>
        <v>2963.2438403423989</v>
      </c>
      <c r="K63">
        <f t="shared" si="9"/>
        <v>3.7111691830143526E-3</v>
      </c>
    </row>
    <row r="64" spans="1:11" x14ac:dyDescent="0.35">
      <c r="A64">
        <v>3060.2860000000001</v>
      </c>
      <c r="B64">
        <f t="shared" si="3"/>
        <v>20.768000000000029</v>
      </c>
      <c r="C64">
        <f t="shared" si="10"/>
        <v>41.924999999999727</v>
      </c>
      <c r="D64">
        <f t="shared" si="4"/>
        <v>1.9964285714285583</v>
      </c>
      <c r="E64">
        <f t="shared" si="11"/>
        <v>3.2676684466745917E-4</v>
      </c>
      <c r="F64">
        <f t="shared" si="12"/>
        <v>1.0677657077392739E-9</v>
      </c>
      <c r="G64">
        <f t="shared" si="5"/>
        <v>6.7369500479368463E-4</v>
      </c>
      <c r="H64">
        <f t="shared" si="6"/>
        <v>1484.3512166254586</v>
      </c>
      <c r="I64">
        <f t="shared" si="7"/>
        <v>0.48503676343500529</v>
      </c>
      <c r="J64">
        <f t="shared" si="8"/>
        <v>2963.4011789058068</v>
      </c>
      <c r="K64">
        <f t="shared" si="9"/>
        <v>6.6510282120913816E-3</v>
      </c>
    </row>
    <row r="65" spans="1:11" x14ac:dyDescent="0.35">
      <c r="A65">
        <v>3081.0540000000001</v>
      </c>
      <c r="B65">
        <f t="shared" si="3"/>
        <v>21.156999999999698</v>
      </c>
      <c r="C65">
        <f t="shared" si="10"/>
        <v>41.922999999999774</v>
      </c>
      <c r="D65">
        <f t="shared" si="4"/>
        <v>1.9963333333333226</v>
      </c>
      <c r="E65">
        <f t="shared" si="11"/>
        <v>3.2456425625776111E-4</v>
      </c>
      <c r="F65">
        <f t="shared" si="12"/>
        <v>1.0534195644015364E-9</v>
      </c>
      <c r="G65">
        <f t="shared" si="5"/>
        <v>6.7369151252009724E-4</v>
      </c>
      <c r="H65">
        <f t="shared" si="6"/>
        <v>1484.358911186622</v>
      </c>
      <c r="I65">
        <f t="shared" si="7"/>
        <v>0.48176984602886602</v>
      </c>
      <c r="J65">
        <f t="shared" si="8"/>
        <v>2963.2751730322102</v>
      </c>
      <c r="K65">
        <f t="shared" si="9"/>
        <v>3.4505676345198181E-3</v>
      </c>
    </row>
    <row r="66" spans="1:11" x14ac:dyDescent="0.35">
      <c r="A66">
        <v>3102.2109999999998</v>
      </c>
      <c r="B66">
        <f t="shared" si="3"/>
        <v>20.766000000000076</v>
      </c>
      <c r="C66">
        <f t="shared" si="10"/>
        <v>41.925000000000182</v>
      </c>
      <c r="D66">
        <f t="shared" si="4"/>
        <v>1.9964285714285801</v>
      </c>
      <c r="E66">
        <f t="shared" si="11"/>
        <v>3.2235073629743432E-4</v>
      </c>
      <c r="F66">
        <f t="shared" si="12"/>
        <v>1.0390999719149805E-9</v>
      </c>
      <c r="G66">
        <f t="shared" si="5"/>
        <v>6.7368802669171566E-4</v>
      </c>
      <c r="H66">
        <f t="shared" si="6"/>
        <v>1484.3665916265527</v>
      </c>
      <c r="I66">
        <f t="shared" si="7"/>
        <v>0.47848666374613225</v>
      </c>
      <c r="J66">
        <f t="shared" si="8"/>
        <v>2963.4318739973091</v>
      </c>
      <c r="K66">
        <f t="shared" si="9"/>
        <v>7.0062690328925835E-3</v>
      </c>
    </row>
    <row r="67" spans="1:11" x14ac:dyDescent="0.35">
      <c r="A67">
        <v>3122.9769999999999</v>
      </c>
      <c r="B67">
        <f t="shared" si="3"/>
        <v>21.159000000000106</v>
      </c>
      <c r="C67">
        <f t="shared" si="10"/>
        <v>41.922000000000025</v>
      </c>
      <c r="D67">
        <f t="shared" si="4"/>
        <v>1.9962857142857156</v>
      </c>
      <c r="E67">
        <f t="shared" si="11"/>
        <v>3.202072893908601E-4</v>
      </c>
      <c r="F67">
        <f t="shared" si="12"/>
        <v>1.0253270817904203E-9</v>
      </c>
      <c r="G67">
        <f t="shared" si="5"/>
        <v>6.7368467393045433E-4</v>
      </c>
      <c r="H67">
        <f t="shared" si="6"/>
        <v>1484.3739789503238</v>
      </c>
      <c r="I67">
        <f t="shared" si="7"/>
        <v>0.47530736824200881</v>
      </c>
      <c r="J67">
        <f t="shared" si="8"/>
        <v>2963.2345688359769</v>
      </c>
      <c r="K67">
        <f t="shared" si="9"/>
        <v>1.6206968471530372E-2</v>
      </c>
    </row>
    <row r="68" spans="1:11" x14ac:dyDescent="0.35">
      <c r="A68">
        <v>3144.136</v>
      </c>
      <c r="B68">
        <f t="shared" si="3"/>
        <v>20.76299999999992</v>
      </c>
      <c r="C68">
        <f t="shared" si="10"/>
        <v>41.925000000000182</v>
      </c>
      <c r="D68">
        <f t="shared" si="4"/>
        <v>1.9964285714285801</v>
      </c>
      <c r="E68">
        <f t="shared" si="11"/>
        <v>3.1805239976896672E-4</v>
      </c>
      <c r="F68">
        <f t="shared" si="12"/>
        <v>1.0115732899879865E-9</v>
      </c>
      <c r="G68">
        <f t="shared" si="5"/>
        <v>6.7368132580168313E-4</v>
      </c>
      <c r="H68">
        <f t="shared" si="6"/>
        <v>1484.3813561404518</v>
      </c>
      <c r="I68">
        <f t="shared" si="7"/>
        <v>0.47211105249278396</v>
      </c>
      <c r="J68">
        <f t="shared" si="8"/>
        <v>2963.4613502947009</v>
      </c>
      <c r="K68">
        <f t="shared" si="9"/>
        <v>7.3609167299639611E-3</v>
      </c>
    </row>
    <row r="69" spans="1:11" x14ac:dyDescent="0.35">
      <c r="A69">
        <v>3164.8989999999999</v>
      </c>
      <c r="B69">
        <f t="shared" si="3"/>
        <v>21.162000000000262</v>
      </c>
      <c r="C69">
        <f t="shared" ref="C69:C88" si="13">A71-A69</f>
        <v>41.923000000000229</v>
      </c>
      <c r="D69">
        <f t="shared" si="4"/>
        <v>1.9963333333333442</v>
      </c>
      <c r="E69">
        <f t="shared" ref="E69:E88" si="14">1/A69</f>
        <v>3.1596584914716076E-4</v>
      </c>
      <c r="F69">
        <f t="shared" ref="F69:F88" si="15">SQRT(((1/(A69^2))*$A$1)^2)</f>
        <v>9.9834417827286373E-10</v>
      </c>
      <c r="G69">
        <f t="shared" si="5"/>
        <v>6.7367810538173495E-4</v>
      </c>
      <c r="H69">
        <f t="shared" si="6"/>
        <v>1484.3884520090749</v>
      </c>
      <c r="I69">
        <f t="shared" si="7"/>
        <v>0.46901605770328686</v>
      </c>
      <c r="J69">
        <f t="shared" si="8"/>
        <v>2963.3341463607994</v>
      </c>
      <c r="K69">
        <f t="shared" si="9"/>
        <v>2.9766681765749877E-3</v>
      </c>
    </row>
    <row r="70" spans="1:11" x14ac:dyDescent="0.35">
      <c r="A70">
        <v>3186.0610000000001</v>
      </c>
      <c r="B70">
        <f t="shared" ref="B70:B89" si="16">A71-A70</f>
        <v>20.760999999999967</v>
      </c>
      <c r="C70">
        <f t="shared" si="13"/>
        <v>41.923999999999978</v>
      </c>
      <c r="D70">
        <f t="shared" ref="D70:D88" si="17">C70/21</f>
        <v>1.9963809523809513</v>
      </c>
      <c r="E70">
        <f t="shared" si="14"/>
        <v>3.1386718584484099E-4</v>
      </c>
      <c r="F70">
        <f t="shared" si="15"/>
        <v>9.8512610350159955E-10</v>
      </c>
      <c r="G70">
        <f t="shared" ref="G70:G88" si="18">SQRT($D$1^2+($G$1*F70))</f>
        <v>6.7367488763318232E-4</v>
      </c>
      <c r="H70">
        <f t="shared" ref="H70:H88" si="19">1/G70</f>
        <v>1484.3955420593063</v>
      </c>
      <c r="I70">
        <f t="shared" ref="I70:I88" si="20">E70/G70</f>
        <v>0.46590305146678179</v>
      </c>
      <c r="J70">
        <f t="shared" ref="J70:J88" si="21">D70/G70</f>
        <v>2963.4189859663966</v>
      </c>
      <c r="K70">
        <f t="shared" ref="K70:K88" si="22">(D70-$M$14-$M$15*E70)^2/G70^2</f>
        <v>2.9403924396260349E-4</v>
      </c>
    </row>
    <row r="71" spans="1:11" x14ac:dyDescent="0.35">
      <c r="A71">
        <v>3206.8220000000001</v>
      </c>
      <c r="B71">
        <f t="shared" si="16"/>
        <v>21.163000000000011</v>
      </c>
      <c r="C71">
        <f t="shared" si="13"/>
        <v>41.922999999999774</v>
      </c>
      <c r="D71">
        <f t="shared" si="17"/>
        <v>1.9963333333333226</v>
      </c>
      <c r="E71">
        <f t="shared" si="14"/>
        <v>3.1183520631952754E-4</v>
      </c>
      <c r="F71">
        <f t="shared" si="15"/>
        <v>9.7241195900342314E-10</v>
      </c>
      <c r="G71">
        <f t="shared" si="18"/>
        <v>6.7367179254464269E-4</v>
      </c>
      <c r="H71">
        <f t="shared" si="19"/>
        <v>1484.4023619019677</v>
      </c>
      <c r="I71">
        <f t="shared" si="20"/>
        <v>0.46288891678489408</v>
      </c>
      <c r="J71">
        <f t="shared" si="21"/>
        <v>2963.3619151436124</v>
      </c>
      <c r="K71">
        <f t="shared" si="22"/>
        <v>2.7614432892007169E-3</v>
      </c>
    </row>
    <row r="72" spans="1:11" x14ac:dyDescent="0.35">
      <c r="A72">
        <v>3227.9850000000001</v>
      </c>
      <c r="B72">
        <f t="shared" si="16"/>
        <v>20.759999999999764</v>
      </c>
      <c r="C72">
        <f t="shared" si="13"/>
        <v>41.924999999999727</v>
      </c>
      <c r="D72">
        <f t="shared" si="17"/>
        <v>1.9964285714285583</v>
      </c>
      <c r="E72">
        <f t="shared" si="14"/>
        <v>3.0979078279483947E-4</v>
      </c>
      <c r="F72">
        <f t="shared" si="15"/>
        <v>9.5970329104639431E-10</v>
      </c>
      <c r="G72">
        <f t="shared" si="18"/>
        <v>6.7366869877508292E-4</v>
      </c>
      <c r="H72">
        <f t="shared" si="19"/>
        <v>1484.4091789009615</v>
      </c>
      <c r="I72">
        <f t="shared" si="20"/>
        <v>0.45985628151957375</v>
      </c>
      <c r="J72">
        <f t="shared" si="21"/>
        <v>2963.5168964486857</v>
      </c>
      <c r="K72">
        <f t="shared" si="22"/>
        <v>8.0671695300151072E-3</v>
      </c>
    </row>
    <row r="73" spans="1:11" x14ac:dyDescent="0.35">
      <c r="A73">
        <v>3248.7449999999999</v>
      </c>
      <c r="B73">
        <f t="shared" si="16"/>
        <v>21.164999999999964</v>
      </c>
      <c r="C73">
        <f t="shared" si="13"/>
        <v>41.922000000000025</v>
      </c>
      <c r="D73">
        <f t="shared" si="17"/>
        <v>1.9962857142857156</v>
      </c>
      <c r="E73">
        <f t="shared" si="14"/>
        <v>3.0781117015955394E-4</v>
      </c>
      <c r="F73">
        <f t="shared" si="15"/>
        <v>9.4747716474993876E-10</v>
      </c>
      <c r="G73">
        <f t="shared" si="18"/>
        <v>6.7366572246097131E-4</v>
      </c>
      <c r="H73">
        <f t="shared" si="19"/>
        <v>1484.4157371506085</v>
      </c>
      <c r="I73">
        <f t="shared" si="20"/>
        <v>0.45691974505558569</v>
      </c>
      <c r="J73">
        <f t="shared" si="21"/>
        <v>2963.3179301346595</v>
      </c>
      <c r="K73">
        <f t="shared" si="22"/>
        <v>1.4708427145104631E-2</v>
      </c>
    </row>
    <row r="74" spans="1:11" x14ac:dyDescent="0.35">
      <c r="A74">
        <v>3269.91</v>
      </c>
      <c r="B74">
        <f t="shared" si="16"/>
        <v>20.757000000000062</v>
      </c>
      <c r="C74">
        <f t="shared" si="13"/>
        <v>41.925000000000182</v>
      </c>
      <c r="D74">
        <f t="shared" si="17"/>
        <v>1.9964285714285801</v>
      </c>
      <c r="E74">
        <f t="shared" si="14"/>
        <v>3.0581881458511092E-4</v>
      </c>
      <c r="F74">
        <f t="shared" si="15"/>
        <v>9.3525147354242453E-10</v>
      </c>
      <c r="G74">
        <f t="shared" si="18"/>
        <v>6.7366274623962836E-4</v>
      </c>
      <c r="H74">
        <f t="shared" si="19"/>
        <v>1484.4222952537891</v>
      </c>
      <c r="I74">
        <f t="shared" si="20"/>
        <v>0.45396426667822332</v>
      </c>
      <c r="J74">
        <f t="shared" si="21"/>
        <v>2963.5430823102561</v>
      </c>
      <c r="K74">
        <f t="shared" si="22"/>
        <v>8.4182384517285051E-3</v>
      </c>
    </row>
    <row r="75" spans="1:11" x14ac:dyDescent="0.35">
      <c r="A75">
        <v>3290.6669999999999</v>
      </c>
      <c r="B75">
        <f t="shared" si="16"/>
        <v>21.16800000000012</v>
      </c>
      <c r="C75">
        <f t="shared" si="13"/>
        <v>41.923000000000229</v>
      </c>
      <c r="D75">
        <f t="shared" si="17"/>
        <v>1.9963333333333442</v>
      </c>
      <c r="E75">
        <f t="shared" si="14"/>
        <v>3.0388975852008122E-4</v>
      </c>
      <c r="F75">
        <f t="shared" si="15"/>
        <v>9.2348985333393268E-10</v>
      </c>
      <c r="G75">
        <f t="shared" si="18"/>
        <v>6.7365988297928448E-4</v>
      </c>
      <c r="H75">
        <f t="shared" si="19"/>
        <v>1484.428604502119</v>
      </c>
      <c r="I75">
        <f t="shared" si="20"/>
        <v>0.45110265016245005</v>
      </c>
      <c r="J75">
        <f t="shared" si="21"/>
        <v>2963.4143041210796</v>
      </c>
      <c r="K75">
        <f t="shared" si="22"/>
        <v>2.3701445112799171E-3</v>
      </c>
    </row>
    <row r="76" spans="1:11" x14ac:dyDescent="0.35">
      <c r="A76">
        <v>3311.835</v>
      </c>
      <c r="B76">
        <f t="shared" si="16"/>
        <v>20.755000000000109</v>
      </c>
      <c r="C76">
        <f t="shared" si="13"/>
        <v>41.925000000000182</v>
      </c>
      <c r="D76">
        <f t="shared" si="17"/>
        <v>1.9964285714285801</v>
      </c>
      <c r="E76">
        <f t="shared" si="14"/>
        <v>3.0194740981963174E-4</v>
      </c>
      <c r="F76">
        <f t="shared" si="15"/>
        <v>9.1172238296784627E-10</v>
      </c>
      <c r="G76">
        <f t="shared" si="18"/>
        <v>6.7365701828259379E-4</v>
      </c>
      <c r="H76">
        <f t="shared" si="19"/>
        <v>1484.4349169691393</v>
      </c>
      <c r="I76">
        <f t="shared" si="20"/>
        <v>0.44822127822465169</v>
      </c>
      <c r="J76">
        <f t="shared" si="21"/>
        <v>2963.5682806634013</v>
      </c>
      <c r="K76">
        <f t="shared" si="22"/>
        <v>8.7676186920179425E-3</v>
      </c>
    </row>
    <row r="77" spans="1:11" x14ac:dyDescent="0.35">
      <c r="A77">
        <v>3332.59</v>
      </c>
      <c r="B77">
        <f t="shared" si="16"/>
        <v>21.170000000000073</v>
      </c>
      <c r="C77">
        <f t="shared" si="13"/>
        <v>41.922000000000025</v>
      </c>
      <c r="D77">
        <f t="shared" si="17"/>
        <v>1.9962857142857156</v>
      </c>
      <c r="E77">
        <f t="shared" si="14"/>
        <v>3.0006691492202761E-4</v>
      </c>
      <c r="F77">
        <f t="shared" si="15"/>
        <v>9.0040153430823353E-10</v>
      </c>
      <c r="G77">
        <f t="shared" si="18"/>
        <v>6.7365426230089366E-4</v>
      </c>
      <c r="H77">
        <f t="shared" si="19"/>
        <v>1484.4409899292541</v>
      </c>
      <c r="I77">
        <f t="shared" si="20"/>
        <v>0.44543162823187193</v>
      </c>
      <c r="J77">
        <f t="shared" si="21"/>
        <v>2963.3683418959158</v>
      </c>
      <c r="K77">
        <f t="shared" si="22"/>
        <v>1.3809070244801732E-2</v>
      </c>
    </row>
    <row r="78" spans="1:11" x14ac:dyDescent="0.35">
      <c r="A78">
        <v>3353.76</v>
      </c>
      <c r="B78">
        <f t="shared" si="16"/>
        <v>20.751999999999953</v>
      </c>
      <c r="C78">
        <f t="shared" si="13"/>
        <v>41.924999999999727</v>
      </c>
      <c r="D78">
        <f t="shared" si="17"/>
        <v>1.9964285714285583</v>
      </c>
      <c r="E78">
        <f t="shared" si="14"/>
        <v>2.9817279709937503E-4</v>
      </c>
      <c r="F78">
        <f t="shared" si="15"/>
        <v>8.8907016930065068E-10</v>
      </c>
      <c r="G78">
        <f t="shared" si="18"/>
        <v>6.7365150374777119E-4</v>
      </c>
      <c r="H78">
        <f t="shared" si="19"/>
        <v>1484.4470686054021</v>
      </c>
      <c r="I78">
        <f t="shared" si="20"/>
        <v>0.44262173459204063</v>
      </c>
      <c r="J78">
        <f t="shared" si="21"/>
        <v>2963.5925405371941</v>
      </c>
      <c r="K78">
        <f t="shared" si="22"/>
        <v>9.1151070749983746E-3</v>
      </c>
    </row>
    <row r="79" spans="1:11" x14ac:dyDescent="0.35">
      <c r="A79">
        <v>3374.5120000000002</v>
      </c>
      <c r="B79">
        <f t="shared" si="16"/>
        <v>21.172999999999774</v>
      </c>
      <c r="C79">
        <f t="shared" si="13"/>
        <v>41.922999999999774</v>
      </c>
      <c r="D79">
        <f t="shared" si="17"/>
        <v>1.9963333333333226</v>
      </c>
      <c r="E79">
        <f t="shared" si="14"/>
        <v>2.9633914474152113E-4</v>
      </c>
      <c r="F79">
        <f t="shared" si="15"/>
        <v>8.7816888706136208E-10</v>
      </c>
      <c r="G79">
        <f t="shared" si="18"/>
        <v>6.7364884988506835E-4</v>
      </c>
      <c r="H79">
        <f t="shared" si="19"/>
        <v>1484.4529166354409</v>
      </c>
      <c r="I79">
        <f t="shared" si="20"/>
        <v>0.43990150772480313</v>
      </c>
      <c r="J79">
        <f t="shared" si="21"/>
        <v>2963.4628392432028</v>
      </c>
      <c r="K79">
        <f t="shared" si="22"/>
        <v>2.0259682303878355E-3</v>
      </c>
    </row>
    <row r="80" spans="1:11" x14ac:dyDescent="0.35">
      <c r="A80">
        <v>3395.6849999999999</v>
      </c>
      <c r="B80">
        <f t="shared" si="16"/>
        <v>20.75</v>
      </c>
      <c r="C80">
        <f t="shared" si="13"/>
        <v>41.923999999999978</v>
      </c>
      <c r="D80">
        <f t="shared" si="17"/>
        <v>1.9963809523809513</v>
      </c>
      <c r="E80">
        <f t="shared" si="14"/>
        <v>2.9449139128040442E-4</v>
      </c>
      <c r="F80">
        <f t="shared" si="15"/>
        <v>8.6725179538268251E-10</v>
      </c>
      <c r="G80">
        <f t="shared" si="18"/>
        <v>6.7364619216315872E-4</v>
      </c>
      <c r="H80">
        <f t="shared" si="19"/>
        <v>1484.4587732157738</v>
      </c>
      <c r="I80">
        <f t="shared" si="20"/>
        <v>0.43716032942271554</v>
      </c>
      <c r="J80">
        <f t="shared" si="21"/>
        <v>2963.5452194427648</v>
      </c>
      <c r="K80">
        <f t="shared" si="22"/>
        <v>7.0632147409545125E-4</v>
      </c>
    </row>
    <row r="81" spans="1:40" x14ac:dyDescent="0.35">
      <c r="A81">
        <v>3416.4349999999999</v>
      </c>
      <c r="B81">
        <f t="shared" si="16"/>
        <v>21.173999999999978</v>
      </c>
      <c r="C81">
        <f t="shared" si="13"/>
        <v>41.922000000000025</v>
      </c>
      <c r="D81">
        <f t="shared" si="17"/>
        <v>1.9962857142857156</v>
      </c>
      <c r="E81">
        <f t="shared" si="14"/>
        <v>2.9270277350513033E-4</v>
      </c>
      <c r="F81">
        <f t="shared" si="15"/>
        <v>8.567491361759565E-10</v>
      </c>
      <c r="G81">
        <f t="shared" si="18"/>
        <v>6.7364363532326581E-4</v>
      </c>
      <c r="H81">
        <f t="shared" si="19"/>
        <v>1484.464407535185</v>
      </c>
      <c r="I81">
        <f t="shared" si="20"/>
        <v>0.43450684925519872</v>
      </c>
      <c r="J81">
        <f t="shared" si="21"/>
        <v>2963.4150901280982</v>
      </c>
      <c r="K81">
        <f t="shared" si="22"/>
        <v>1.2980134777440647E-2</v>
      </c>
    </row>
    <row r="82" spans="1:40" x14ac:dyDescent="0.35">
      <c r="A82">
        <v>3437.6089999999999</v>
      </c>
      <c r="B82">
        <f t="shared" si="16"/>
        <v>20.748000000000047</v>
      </c>
      <c r="C82">
        <f t="shared" si="13"/>
        <v>41.925000000000182</v>
      </c>
      <c r="D82">
        <f t="shared" si="17"/>
        <v>1.9964285714285801</v>
      </c>
      <c r="E82">
        <f t="shared" si="14"/>
        <v>2.9089986673877104E-4</v>
      </c>
      <c r="F82">
        <f t="shared" si="15"/>
        <v>8.4622732468634754E-10</v>
      </c>
      <c r="G82">
        <f t="shared" si="18"/>
        <v>6.736410738110778E-4</v>
      </c>
      <c r="H82">
        <f t="shared" si="19"/>
        <v>1484.4700521934762</v>
      </c>
      <c r="I82">
        <f t="shared" si="20"/>
        <v>0.43183214036077872</v>
      </c>
      <c r="J82">
        <f t="shared" si="21"/>
        <v>2963.6384256291312</v>
      </c>
      <c r="K82">
        <f t="shared" si="22"/>
        <v>9.8037003556294185E-3</v>
      </c>
    </row>
    <row r="83" spans="1:40" x14ac:dyDescent="0.35">
      <c r="A83">
        <v>3458.357</v>
      </c>
      <c r="B83">
        <f t="shared" si="16"/>
        <v>21.177000000000135</v>
      </c>
      <c r="C83">
        <f t="shared" si="13"/>
        <v>41.922000000000025</v>
      </c>
      <c r="D83">
        <f t="shared" si="17"/>
        <v>1.9962857142857156</v>
      </c>
      <c r="E83">
        <f t="shared" si="14"/>
        <v>2.8915464771277227E-4</v>
      </c>
      <c r="F83">
        <f t="shared" si="15"/>
        <v>8.3610410293897448E-10</v>
      </c>
      <c r="G83">
        <f t="shared" si="18"/>
        <v>6.7363860932550428E-4</v>
      </c>
      <c r="H83">
        <f t="shared" si="19"/>
        <v>1484.475483080271</v>
      </c>
      <c r="I83">
        <f t="shared" si="20"/>
        <v>0.42924298534832322</v>
      </c>
      <c r="J83">
        <f t="shared" si="21"/>
        <v>2963.4372000805315</v>
      </c>
      <c r="K83">
        <f t="shared" si="22"/>
        <v>1.2589890335547476E-2</v>
      </c>
    </row>
    <row r="84" spans="1:40" x14ac:dyDescent="0.35">
      <c r="A84">
        <v>3479.5340000000001</v>
      </c>
      <c r="B84">
        <f t="shared" si="16"/>
        <v>20.744999999999891</v>
      </c>
      <c r="C84">
        <f t="shared" si="13"/>
        <v>41.923999999999978</v>
      </c>
      <c r="D84">
        <f t="shared" si="17"/>
        <v>1.9963809523809513</v>
      </c>
      <c r="E84">
        <f t="shared" si="14"/>
        <v>2.8739480631601819E-4</v>
      </c>
      <c r="F84">
        <f t="shared" si="15"/>
        <v>8.2595774697421594E-10</v>
      </c>
      <c r="G84">
        <f t="shared" si="18"/>
        <v>6.7363613919888758E-4</v>
      </c>
      <c r="H84">
        <f t="shared" si="19"/>
        <v>1484.480926437878</v>
      </c>
      <c r="I84">
        <f t="shared" si="20"/>
        <v>0.42663210833343723</v>
      </c>
      <c r="J84">
        <f t="shared" si="21"/>
        <v>2963.5894457134077</v>
      </c>
      <c r="K84">
        <f t="shared" si="22"/>
        <v>9.0182544108732506E-4</v>
      </c>
    </row>
    <row r="85" spans="1:40" x14ac:dyDescent="0.35">
      <c r="A85">
        <v>3500.279</v>
      </c>
      <c r="B85">
        <f t="shared" si="16"/>
        <v>21.179000000000087</v>
      </c>
      <c r="C85">
        <f t="shared" si="13"/>
        <v>41.922000000000025</v>
      </c>
      <c r="D85">
        <f t="shared" si="17"/>
        <v>1.9962857142857156</v>
      </c>
      <c r="E85">
        <f t="shared" si="14"/>
        <v>2.8569151201947047E-4</v>
      </c>
      <c r="F85">
        <f t="shared" si="15"/>
        <v>8.1619640039971221E-10</v>
      </c>
      <c r="G85">
        <f t="shared" si="18"/>
        <v>6.7363376279411637E-4</v>
      </c>
      <c r="H85">
        <f t="shared" si="19"/>
        <v>1484.4861633006233</v>
      </c>
      <c r="I85">
        <f t="shared" si="20"/>
        <v>0.42410509656533762</v>
      </c>
      <c r="J85">
        <f t="shared" si="21"/>
        <v>2963.4585208518461</v>
      </c>
      <c r="K85">
        <f t="shared" si="22"/>
        <v>1.2214729868347195E-2</v>
      </c>
    </row>
    <row r="86" spans="1:40" x14ac:dyDescent="0.35">
      <c r="A86">
        <v>3521.4580000000001</v>
      </c>
      <c r="B86">
        <f t="shared" si="16"/>
        <v>20.742999999999938</v>
      </c>
      <c r="C86">
        <f t="shared" si="13"/>
        <v>41.924999999999727</v>
      </c>
      <c r="D86">
        <f t="shared" si="17"/>
        <v>1.9964285714285583</v>
      </c>
      <c r="E86">
        <f t="shared" si="14"/>
        <v>2.8397328606503329E-4</v>
      </c>
      <c r="F86">
        <f t="shared" si="15"/>
        <v>8.0640827198573221E-10</v>
      </c>
      <c r="G86">
        <f t="shared" si="18"/>
        <v>6.7363137986087469E-4</v>
      </c>
      <c r="H86">
        <f t="shared" si="19"/>
        <v>1484.491414587204</v>
      </c>
      <c r="I86">
        <f t="shared" si="20"/>
        <v>0.42155590513565799</v>
      </c>
      <c r="J86">
        <f t="shared" si="21"/>
        <v>2963.6810741222912</v>
      </c>
      <c r="K86">
        <f t="shared" si="22"/>
        <v>1.0482823788205597E-2</v>
      </c>
    </row>
    <row r="87" spans="1:40" x14ac:dyDescent="0.35">
      <c r="A87">
        <v>3542.201</v>
      </c>
      <c r="B87">
        <f t="shared" si="16"/>
        <v>21.181999999999789</v>
      </c>
      <c r="C87">
        <f t="shared" si="13"/>
        <v>41.922000000000025</v>
      </c>
      <c r="D87">
        <f t="shared" si="17"/>
        <v>1.9962857142857156</v>
      </c>
      <c r="E87">
        <f t="shared" si="14"/>
        <v>2.8231034884807496E-4</v>
      </c>
      <c r="F87">
        <f t="shared" si="15"/>
        <v>7.9699133066721793E-10</v>
      </c>
      <c r="G87">
        <f t="shared" si="18"/>
        <v>6.7362908728568283E-4</v>
      </c>
      <c r="H87">
        <f t="shared" si="19"/>
        <v>1484.4964667861868</v>
      </c>
      <c r="I87">
        <f t="shared" si="20"/>
        <v>0.41908871540214315</v>
      </c>
      <c r="J87">
        <f t="shared" si="21"/>
        <v>2963.479089552884</v>
      </c>
      <c r="K87">
        <f t="shared" si="22"/>
        <v>1.185391698781081E-2</v>
      </c>
    </row>
    <row r="88" spans="1:40" x14ac:dyDescent="0.35">
      <c r="A88">
        <v>3563.3829999999998</v>
      </c>
      <c r="B88">
        <f t="shared" si="16"/>
        <v>20.740000000000236</v>
      </c>
      <c r="C88">
        <f t="shared" si="13"/>
        <v>41.925000000000182</v>
      </c>
      <c r="D88">
        <f t="shared" si="17"/>
        <v>1.9964285714285801</v>
      </c>
      <c r="E88">
        <f t="shared" si="14"/>
        <v>2.8063219698808687E-4</v>
      </c>
      <c r="F88">
        <f t="shared" si="15"/>
        <v>7.875442998636041E-10</v>
      </c>
      <c r="G88">
        <f t="shared" si="18"/>
        <v>6.7362678737729941E-4</v>
      </c>
      <c r="H88">
        <f t="shared" si="19"/>
        <v>1484.5015351800409</v>
      </c>
      <c r="I88">
        <f t="shared" si="20"/>
        <v>0.41659892724976261</v>
      </c>
      <c r="J88">
        <f t="shared" si="21"/>
        <v>2963.7012791630232</v>
      </c>
      <c r="K88">
        <f t="shared" si="22"/>
        <v>1.0818538954051873E-2</v>
      </c>
    </row>
    <row r="89" spans="1:40" x14ac:dyDescent="0.35">
      <c r="A89">
        <v>3584.123</v>
      </c>
      <c r="B89">
        <f t="shared" si="16"/>
        <v>21.184999999999945</v>
      </c>
    </row>
    <row r="90" spans="1:40" x14ac:dyDescent="0.35">
      <c r="A90">
        <v>3605.308</v>
      </c>
    </row>
    <row r="92" spans="1:40" x14ac:dyDescent="0.35">
      <c r="A92" t="s">
        <v>28</v>
      </c>
      <c r="B92">
        <f>SUM(B5:B89)/COUNT(B5:B89)</f>
        <v>20.964258823529413</v>
      </c>
      <c r="C92">
        <f>(SUM(C5:C88)/COUNT(C5:C88))/20</f>
        <v>2.0962124999999996</v>
      </c>
      <c r="AF92" t="s">
        <v>28</v>
      </c>
      <c r="AG92">
        <f>SUM('U +2'!B5:B89)/COUNT('U +2'!B5:B89)</f>
        <v>21.064623529411765</v>
      </c>
      <c r="AH92">
        <f>(SUM('U +2'!C5:C88)/COUNT('U +2'!C5:C88))/20</f>
        <v>2.1067696428571416</v>
      </c>
      <c r="AI92" t="s">
        <v>28</v>
      </c>
      <c r="AJ92">
        <f>SUM('U +3'!B5:B88)/COUNT('U +3'!B5:B88)</f>
        <v>21.092130952380948</v>
      </c>
      <c r="AK92">
        <f>(SUM('U +3'!C5:C87)/COUNT('U +3'!C5:C87))/20</f>
        <v>2.1093379518072295</v>
      </c>
      <c r="AL92" t="s">
        <v>28</v>
      </c>
      <c r="AM92">
        <f>SUM('U +4'!B5:B88)/COUNT('U +4'!B5:B88)</f>
        <v>21.196928571428572</v>
      </c>
      <c r="AN92">
        <f>(SUM('U +4'!C5:C87)/COUNT('U +4'!C5:C87))/20</f>
        <v>2.1196855421686767</v>
      </c>
    </row>
    <row r="93" spans="1:40" x14ac:dyDescent="0.35">
      <c r="B93">
        <f>_xlfn.STDEV.P(B5:B89)</f>
        <v>0.17986034797889267</v>
      </c>
    </row>
    <row r="95" spans="1:40" x14ac:dyDescent="0.35">
      <c r="A95">
        <v>-4</v>
      </c>
      <c r="B95">
        <f>B92</f>
        <v>20.964258823529413</v>
      </c>
      <c r="Q95">
        <v>-4</v>
      </c>
      <c r="R95">
        <f>C92</f>
        <v>2.0962124999999996</v>
      </c>
    </row>
    <row r="96" spans="1:40" x14ac:dyDescent="0.35">
      <c r="A96">
        <v>-3</v>
      </c>
      <c r="B96">
        <f>'U -3'!B92</f>
        <v>20.992494117647059</v>
      </c>
      <c r="Q96">
        <v>-3</v>
      </c>
      <c r="R96">
        <f>'U -3'!C92</f>
        <v>2.0989874999999989</v>
      </c>
    </row>
    <row r="97" spans="1:60" x14ac:dyDescent="0.35">
      <c r="A97">
        <v>-2</v>
      </c>
      <c r="B97">
        <f>'U -2'!B92</f>
        <v>21.044400000000003</v>
      </c>
      <c r="Q97">
        <v>-2</v>
      </c>
      <c r="R97">
        <f>'U -2'!C92</f>
        <v>2.1041321428571411</v>
      </c>
    </row>
    <row r="98" spans="1:60" x14ac:dyDescent="0.35">
      <c r="A98">
        <v>-1</v>
      </c>
      <c r="B98">
        <f>'U -1'!B92</f>
        <v>21.064623529411765</v>
      </c>
      <c r="Q98">
        <v>-1</v>
      </c>
      <c r="R98">
        <f>'U -1'!C92</f>
        <v>2.1067696428571416</v>
      </c>
    </row>
    <row r="99" spans="1:60" x14ac:dyDescent="0.35">
      <c r="A99">
        <v>0</v>
      </c>
      <c r="B99">
        <f>'U 0'!B92</f>
        <v>21.092130952380948</v>
      </c>
      <c r="Q99">
        <v>0</v>
      </c>
      <c r="R99">
        <f>'U 0'!C92</f>
        <v>2.1093379518072295</v>
      </c>
    </row>
    <row r="100" spans="1:60" x14ac:dyDescent="0.35">
      <c r="A100">
        <v>1</v>
      </c>
      <c r="B100">
        <f>'U +1'!B92</f>
        <v>21.137517647058825</v>
      </c>
      <c r="Q100">
        <v>1</v>
      </c>
      <c r="R100">
        <f>'U +1'!C92</f>
        <v>2.1137851190476176</v>
      </c>
    </row>
    <row r="101" spans="1:60" x14ac:dyDescent="0.35">
      <c r="A101">
        <v>2</v>
      </c>
      <c r="B101">
        <f>AG92</f>
        <v>21.064623529411765</v>
      </c>
      <c r="Q101">
        <v>2</v>
      </c>
      <c r="R101">
        <f>AH92</f>
        <v>2.1067696428571416</v>
      </c>
    </row>
    <row r="102" spans="1:60" x14ac:dyDescent="0.35">
      <c r="A102">
        <v>3</v>
      </c>
      <c r="B102">
        <f>AJ92</f>
        <v>21.092130952380948</v>
      </c>
      <c r="Q102">
        <v>3</v>
      </c>
      <c r="R102">
        <f>AK92</f>
        <v>2.1093379518072295</v>
      </c>
    </row>
    <row r="103" spans="1:60" x14ac:dyDescent="0.35">
      <c r="A103">
        <v>4</v>
      </c>
      <c r="B103">
        <f>AM92</f>
        <v>21.196928571428572</v>
      </c>
      <c r="Q103">
        <v>4</v>
      </c>
      <c r="R103">
        <f>AN92</f>
        <v>2.1196855421686767</v>
      </c>
    </row>
    <row r="108" spans="1:60" x14ac:dyDescent="0.35">
      <c r="AQ108" t="s">
        <v>28</v>
      </c>
      <c r="AR108">
        <f>(SUM('D -4'!C5:C88)/COUNT('D -4'!C5:C88))/20</f>
        <v>2.1013678571428582</v>
      </c>
      <c r="AS108" t="s">
        <v>28</v>
      </c>
      <c r="AT108">
        <f>(SUM('D -3'!C5:C104)/COUNT('D -3'!C5:C104))/20</f>
        <v>2.1032434523809531</v>
      </c>
      <c r="AU108" t="s">
        <v>28</v>
      </c>
      <c r="AV108">
        <f>(SUM('D -2'!C5:C89)/COUNT('D -2'!C5:C89))/20</f>
        <v>2.1048446428571426</v>
      </c>
      <c r="AW108" t="s">
        <v>28</v>
      </c>
      <c r="AX108">
        <f>(SUM('D -1'!C5:C60)/COUNT('D -1'!C5:C60))/20</f>
        <v>2.1068062499999995</v>
      </c>
      <c r="AY108" t="s">
        <v>28</v>
      </c>
      <c r="AZ108">
        <f>(SUM('D 0'!C5:C96)/COUNT('D 0'!C5:C96))/20</f>
        <v>2.1083499999999997</v>
      </c>
      <c r="BA108" t="s">
        <v>28</v>
      </c>
      <c r="BB108">
        <f>(SUM('D +1'!C5:C89)/COUNT('D +1'!C5:C89))/20</f>
        <v>2.1105767857142856</v>
      </c>
      <c r="BC108" t="s">
        <v>28</v>
      </c>
      <c r="BD108">
        <f>(SUM('D +2'!C5:C88)/COUNT('D +2'!C5:C88))/20</f>
        <v>2.1099357142857151</v>
      </c>
      <c r="BE108" t="s">
        <v>28</v>
      </c>
      <c r="BF108">
        <f>(SUM('D +3'!C5:C88)/COUNT('D +3'!C5:C88))/20</f>
        <v>2.1118708333333363</v>
      </c>
      <c r="BG108" t="s">
        <v>28</v>
      </c>
      <c r="BH108">
        <f>(SUM('D +4'!C5:C88)/COUNT('D +4'!C5:C88))/20</f>
        <v>2.113680357142858</v>
      </c>
    </row>
    <row r="110" spans="1:60" x14ac:dyDescent="0.35">
      <c r="AQ110">
        <v>-4</v>
      </c>
      <c r="AR110">
        <f>AR108</f>
        <v>2.1013678571428582</v>
      </c>
    </row>
    <row r="111" spans="1:60" x14ac:dyDescent="0.35">
      <c r="AQ111">
        <v>-3</v>
      </c>
      <c r="AR111">
        <f>AT108</f>
        <v>2.1032434523809531</v>
      </c>
    </row>
    <row r="112" spans="1:60" x14ac:dyDescent="0.35">
      <c r="AQ112">
        <v>-2</v>
      </c>
      <c r="AR112">
        <f>AV108</f>
        <v>2.1048446428571426</v>
      </c>
    </row>
    <row r="113" spans="43:44" x14ac:dyDescent="0.35">
      <c r="AQ113">
        <v>-1</v>
      </c>
      <c r="AR113">
        <f>AX108</f>
        <v>2.1068062499999995</v>
      </c>
    </row>
    <row r="114" spans="43:44" x14ac:dyDescent="0.35">
      <c r="AQ114">
        <v>0</v>
      </c>
      <c r="AR114">
        <f>AZ108</f>
        <v>2.1083499999999997</v>
      </c>
    </row>
    <row r="115" spans="43:44" x14ac:dyDescent="0.35">
      <c r="AQ115">
        <v>1</v>
      </c>
      <c r="AR115">
        <f>BB108</f>
        <v>2.1105767857142856</v>
      </c>
    </row>
    <row r="116" spans="43:44" x14ac:dyDescent="0.35">
      <c r="AQ116">
        <v>2</v>
      </c>
      <c r="AR116">
        <f>BD108</f>
        <v>2.1099357142857151</v>
      </c>
    </row>
    <row r="117" spans="43:44" x14ac:dyDescent="0.35">
      <c r="AQ117">
        <v>3</v>
      </c>
      <c r="AR117">
        <f>BF108</f>
        <v>2.1118708333333363</v>
      </c>
    </row>
    <row r="118" spans="43:44" x14ac:dyDescent="0.35">
      <c r="AQ118">
        <v>4</v>
      </c>
      <c r="AR118">
        <f>BH108</f>
        <v>2.113680357142858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5953-0F35-4A83-8D38-7442A18DAA24}">
  <dimension ref="A1:O92"/>
  <sheetViews>
    <sheetView workbookViewId="0">
      <selection activeCell="A2" sqref="A2"/>
    </sheetView>
  </sheetViews>
  <sheetFormatPr defaultColWidth="8.81640625" defaultRowHeight="14.5" x14ac:dyDescent="0.35"/>
  <sheetData>
    <row r="1" spans="1:15" x14ac:dyDescent="0.35">
      <c r="A1">
        <v>0.01</v>
      </c>
      <c r="C1">
        <f>SQRT($A$1^2+$A$1^2)</f>
        <v>1.4142135623730951E-2</v>
      </c>
      <c r="D1">
        <f>SQRT((1/21*C1)^2)</f>
        <v>6.7343502970147382E-4</v>
      </c>
      <c r="G1">
        <v>4.1178087129196683E-3</v>
      </c>
    </row>
    <row r="3" spans="1:15" x14ac:dyDescent="0.35">
      <c r="A3" s="1" t="s">
        <v>19</v>
      </c>
      <c r="B3" s="1"/>
      <c r="C3" s="1"/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20.722000000000001</v>
      </c>
      <c r="B5">
        <f>A6-A5</f>
        <v>21.158999999999999</v>
      </c>
      <c r="C5">
        <f t="shared" ref="C5:C36" si="0">A7-A5</f>
        <v>41.98</v>
      </c>
      <c r="D5">
        <f>C5/21</f>
        <v>1.999047619047619</v>
      </c>
      <c r="E5">
        <f t="shared" ref="E5:E36" si="1">1/A5</f>
        <v>4.8257890165041985E-2</v>
      </c>
      <c r="F5">
        <f t="shared" ref="F5:F36" si="2">SQRT(((1/(A5^2))*$A$1)^2)</f>
        <v>2.3288239631812557E-5</v>
      </c>
      <c r="G5">
        <f>SQRT($D$1^2+($G$1*F5))</f>
        <v>7.4122281082914865E-4</v>
      </c>
      <c r="H5">
        <f>1/G5</f>
        <v>1349.1219986624228</v>
      </c>
      <c r="I5">
        <f>E5/G5</f>
        <v>65.105781230693125</v>
      </c>
      <c r="J5">
        <f>D5/G5</f>
        <v>2696.9591192308812</v>
      </c>
      <c r="K5">
        <f>(D5-$M$14-$M$15*E5)^2/G5^2</f>
        <v>2.3243200087583397E-2</v>
      </c>
      <c r="L5" t="s">
        <v>37</v>
      </c>
      <c r="M5">
        <f t="array" ref="M5:N6">MMULT(TRANSPOSE(H5:I88),H5:I88)</f>
        <v>184553655.59059805</v>
      </c>
      <c r="N5">
        <v>505760.33831235109</v>
      </c>
    </row>
    <row r="6" spans="1:15" x14ac:dyDescent="0.35">
      <c r="A6">
        <v>41.881</v>
      </c>
      <c r="B6">
        <f t="shared" ref="B6:B69" si="3">A7-A6</f>
        <v>20.820999999999998</v>
      </c>
      <c r="C6">
        <f t="shared" si="0"/>
        <v>41.983000000000004</v>
      </c>
      <c r="D6">
        <f t="shared" ref="D6:D69" si="4">C6/21</f>
        <v>1.9991904761904764</v>
      </c>
      <c r="E6">
        <f t="shared" si="1"/>
        <v>2.3877175807645472E-2</v>
      </c>
      <c r="F6">
        <f t="shared" si="2"/>
        <v>5.7011952454921017E-6</v>
      </c>
      <c r="G6">
        <f t="shared" ref="G6:G69" si="5">SQRT($D$1^2+($G$1*F6))</f>
        <v>6.9064547394808037E-4</v>
      </c>
      <c r="H6">
        <f t="shared" ref="H6:H69" si="6">1/G6</f>
        <v>1447.9208765149679</v>
      </c>
      <c r="I6">
        <f t="shared" ref="I6:I69" si="7">E6/G6</f>
        <v>34.57226132410802</v>
      </c>
      <c r="J6">
        <f t="shared" ref="J6:J69" si="8">D6/G6</f>
        <v>2894.6696266060908</v>
      </c>
      <c r="K6">
        <f t="shared" ref="K6:K69" si="9">(D6-$M$14-$M$15*E6)^2/G6^2</f>
        <v>1.9658737873906703E-2</v>
      </c>
      <c r="M6">
        <v>505760.33831235109</v>
      </c>
      <c r="N6">
        <v>7338.7821565993509</v>
      </c>
    </row>
    <row r="7" spans="1:15" x14ac:dyDescent="0.35">
      <c r="A7">
        <v>62.701999999999998</v>
      </c>
      <c r="B7">
        <f t="shared" si="3"/>
        <v>21.162000000000006</v>
      </c>
      <c r="C7">
        <f t="shared" si="0"/>
        <v>41.980000000000004</v>
      </c>
      <c r="D7">
        <f t="shared" si="4"/>
        <v>1.9990476190476192</v>
      </c>
      <c r="E7">
        <f t="shared" si="1"/>
        <v>1.5948454594749768E-2</v>
      </c>
      <c r="F7">
        <f t="shared" si="2"/>
        <v>2.5435320396079504E-6</v>
      </c>
      <c r="G7">
        <f t="shared" si="5"/>
        <v>6.8116702623021385E-4</v>
      </c>
      <c r="H7">
        <f t="shared" si="6"/>
        <v>1468.0687136814374</v>
      </c>
      <c r="I7">
        <f t="shared" si="7"/>
        <v>23.413427222121101</v>
      </c>
      <c r="J7">
        <f t="shared" si="8"/>
        <v>2934.7392666831784</v>
      </c>
      <c r="K7">
        <f t="shared" si="9"/>
        <v>1.2662474144190256E-3</v>
      </c>
    </row>
    <row r="8" spans="1:15" x14ac:dyDescent="0.35">
      <c r="A8">
        <v>83.864000000000004</v>
      </c>
      <c r="B8">
        <f t="shared" si="3"/>
        <v>20.817999999999998</v>
      </c>
      <c r="C8">
        <f t="shared" si="0"/>
        <v>41.980999999999995</v>
      </c>
      <c r="D8">
        <f t="shared" si="4"/>
        <v>1.9990952380952378</v>
      </c>
      <c r="E8">
        <f t="shared" si="1"/>
        <v>1.1924067537918534E-2</v>
      </c>
      <c r="F8">
        <f t="shared" si="2"/>
        <v>1.4218338664884258E-6</v>
      </c>
      <c r="G8">
        <f t="shared" si="5"/>
        <v>6.7776808652574906E-4</v>
      </c>
      <c r="H8">
        <f t="shared" si="6"/>
        <v>1475.4309326159296</v>
      </c>
      <c r="I8">
        <f t="shared" si="7"/>
        <v>17.593138088046473</v>
      </c>
      <c r="J8">
        <f t="shared" si="8"/>
        <v>2949.5269515309205</v>
      </c>
      <c r="K8">
        <f t="shared" si="9"/>
        <v>2.5815387746878503E-3</v>
      </c>
      <c r="L8" t="s">
        <v>38</v>
      </c>
      <c r="M8">
        <f t="array" ref="M8:M9">MMULT(TRANSPOSE(H5:I88),J5:J88)</f>
        <v>368929322.2324605</v>
      </c>
    </row>
    <row r="9" spans="1:15" x14ac:dyDescent="0.35">
      <c r="A9">
        <v>104.682</v>
      </c>
      <c r="B9">
        <f t="shared" si="3"/>
        <v>21.162999999999997</v>
      </c>
      <c r="C9">
        <f t="shared" si="0"/>
        <v>41.978999999999999</v>
      </c>
      <c r="D9">
        <f t="shared" si="4"/>
        <v>1.9989999999999999</v>
      </c>
      <c r="E9">
        <f t="shared" si="1"/>
        <v>9.5527406813014654E-3</v>
      </c>
      <c r="F9">
        <f t="shared" si="2"/>
        <v>9.1254854524191988E-7</v>
      </c>
      <c r="G9">
        <f t="shared" si="5"/>
        <v>6.7621922449719236E-4</v>
      </c>
      <c r="H9">
        <f t="shared" si="6"/>
        <v>1478.8103676637663</v>
      </c>
      <c r="I9">
        <f t="shared" si="7"/>
        <v>14.126691959112039</v>
      </c>
      <c r="J9">
        <f t="shared" si="8"/>
        <v>2956.1419249598689</v>
      </c>
      <c r="K9">
        <f t="shared" si="9"/>
        <v>6.4448067038605523E-3</v>
      </c>
      <c r="M9">
        <v>1011049.2609890625</v>
      </c>
    </row>
    <row r="10" spans="1:15" x14ac:dyDescent="0.35">
      <c r="A10">
        <v>125.845</v>
      </c>
      <c r="B10">
        <f t="shared" si="3"/>
        <v>20.816000000000003</v>
      </c>
      <c r="C10">
        <f t="shared" si="0"/>
        <v>41.981999999999999</v>
      </c>
      <c r="D10">
        <f t="shared" si="4"/>
        <v>1.9991428571428571</v>
      </c>
      <c r="E10">
        <f t="shared" si="1"/>
        <v>7.9462831260677814E-3</v>
      </c>
      <c r="F10">
        <f t="shared" si="2"/>
        <v>6.3143415519629557E-7</v>
      </c>
      <c r="G10">
        <f t="shared" si="5"/>
        <v>6.7536276496037834E-4</v>
      </c>
      <c r="H10">
        <f t="shared" si="6"/>
        <v>1480.6857171918075</v>
      </c>
      <c r="I10">
        <f t="shared" si="7"/>
        <v>11.765947929530832</v>
      </c>
      <c r="J10">
        <f t="shared" si="8"/>
        <v>2960.1022751974506</v>
      </c>
      <c r="K10">
        <f t="shared" si="9"/>
        <v>1.8955842588399816E-2</v>
      </c>
    </row>
    <row r="11" spans="1:15" x14ac:dyDescent="0.35">
      <c r="A11">
        <v>146.661</v>
      </c>
      <c r="B11">
        <f t="shared" si="3"/>
        <v>21.165999999999997</v>
      </c>
      <c r="C11">
        <f t="shared" si="0"/>
        <v>41.97999999999999</v>
      </c>
      <c r="D11">
        <f t="shared" si="4"/>
        <v>1.9990476190476185</v>
      </c>
      <c r="E11">
        <f t="shared" si="1"/>
        <v>6.8184452581122454E-3</v>
      </c>
      <c r="F11">
        <f t="shared" si="2"/>
        <v>4.6491195737873363E-7</v>
      </c>
      <c r="G11">
        <f t="shared" si="5"/>
        <v>6.7485491606556413E-4</v>
      </c>
      <c r="H11">
        <f t="shared" si="6"/>
        <v>1481.7999783272633</v>
      </c>
      <c r="I11">
        <f t="shared" si="7"/>
        <v>10.103572035696356</v>
      </c>
      <c r="J11">
        <f t="shared" si="8"/>
        <v>2962.1887185799283</v>
      </c>
      <c r="K11">
        <f t="shared" si="9"/>
        <v>1.5662555159734175E-6</v>
      </c>
      <c r="L11" t="s">
        <v>39</v>
      </c>
      <c r="M11">
        <f t="array" ref="M11:N12">MINVERSE(M5:N6)</f>
        <v>6.6800883399060011E-9</v>
      </c>
      <c r="N11">
        <v>-4.6036572099488416E-7</v>
      </c>
    </row>
    <row r="12" spans="1:15" x14ac:dyDescent="0.35">
      <c r="A12">
        <v>167.827</v>
      </c>
      <c r="B12">
        <f t="shared" si="3"/>
        <v>20.813999999999993</v>
      </c>
      <c r="C12">
        <f t="shared" si="0"/>
        <v>41.981999999999999</v>
      </c>
      <c r="D12">
        <f t="shared" si="4"/>
        <v>1.9991428571428571</v>
      </c>
      <c r="E12">
        <f t="shared" si="1"/>
        <v>5.958516805996651E-3</v>
      </c>
      <c r="F12">
        <f t="shared" si="2"/>
        <v>3.5503922527344535E-7</v>
      </c>
      <c r="G12">
        <f t="shared" si="5"/>
        <v>6.745196237651534E-4</v>
      </c>
      <c r="H12">
        <f t="shared" si="6"/>
        <v>1482.5365560426878</v>
      </c>
      <c r="I12">
        <f t="shared" si="7"/>
        <v>8.8337189846847508</v>
      </c>
      <c r="J12">
        <f t="shared" si="8"/>
        <v>2963.8023664659104</v>
      </c>
      <c r="K12">
        <f t="shared" si="9"/>
        <v>2.1301002879603327E-2</v>
      </c>
      <c r="M12">
        <v>-4.6036572099488411E-7</v>
      </c>
      <c r="N12">
        <v>1.6798900641697937E-4</v>
      </c>
    </row>
    <row r="13" spans="1:15" x14ac:dyDescent="0.35">
      <c r="A13">
        <v>188.64099999999999</v>
      </c>
      <c r="B13">
        <f t="shared" si="3"/>
        <v>21.168000000000006</v>
      </c>
      <c r="C13">
        <f t="shared" si="0"/>
        <v>41.980000000000018</v>
      </c>
      <c r="D13">
        <f t="shared" si="4"/>
        <v>1.9990476190476199</v>
      </c>
      <c r="E13">
        <f t="shared" si="1"/>
        <v>5.3010745278067864E-3</v>
      </c>
      <c r="F13">
        <f t="shared" si="2"/>
        <v>2.8101391149361946E-7</v>
      </c>
      <c r="G13">
        <f t="shared" si="5"/>
        <v>6.7429363096667687E-4</v>
      </c>
      <c r="H13">
        <f t="shared" si="6"/>
        <v>1483.0334353987384</v>
      </c>
      <c r="I13">
        <f t="shared" si="7"/>
        <v>7.861670768278044</v>
      </c>
      <c r="J13">
        <f t="shared" si="8"/>
        <v>2964.6544580018603</v>
      </c>
      <c r="K13">
        <f t="shared" si="9"/>
        <v>5.5278831029975752E-5</v>
      </c>
    </row>
    <row r="14" spans="1:15" x14ac:dyDescent="0.35">
      <c r="A14">
        <v>209.809</v>
      </c>
      <c r="B14">
        <f t="shared" si="3"/>
        <v>20.812000000000012</v>
      </c>
      <c r="C14">
        <f t="shared" si="0"/>
        <v>41.981999999999999</v>
      </c>
      <c r="D14">
        <f t="shared" si="4"/>
        <v>1.9991428571428571</v>
      </c>
      <c r="E14">
        <f t="shared" si="1"/>
        <v>4.766239770457893E-3</v>
      </c>
      <c r="F14">
        <f t="shared" si="2"/>
        <v>2.2717041549494503E-7</v>
      </c>
      <c r="G14">
        <f t="shared" si="5"/>
        <v>6.7412920389586122E-4</v>
      </c>
      <c r="H14">
        <f t="shared" si="6"/>
        <v>1483.3951625606758</v>
      </c>
      <c r="I14">
        <f t="shared" si="7"/>
        <v>7.0702170191015439</v>
      </c>
      <c r="J14">
        <f t="shared" si="8"/>
        <v>2965.5188435534424</v>
      </c>
      <c r="K14">
        <f t="shared" si="9"/>
        <v>2.2768455546094479E-2</v>
      </c>
      <c r="L14" t="s">
        <v>40</v>
      </c>
      <c r="M14" s="11">
        <f t="array" ref="M14:M15">MMULT(M11:N12,M8:M9)</f>
        <v>1.9990280416979087</v>
      </c>
      <c r="N14" s="11">
        <f>SQRT(M11)</f>
        <v>8.1731807394098418E-5</v>
      </c>
      <c r="O14" t="s">
        <v>52</v>
      </c>
    </row>
    <row r="15" spans="1:15" x14ac:dyDescent="0.35">
      <c r="A15">
        <v>230.62100000000001</v>
      </c>
      <c r="B15">
        <f t="shared" si="3"/>
        <v>21.169999999999987</v>
      </c>
      <c r="C15">
        <f t="shared" si="0"/>
        <v>41.97999999999999</v>
      </c>
      <c r="D15">
        <f t="shared" si="4"/>
        <v>1.9990476190476185</v>
      </c>
      <c r="E15">
        <f t="shared" si="1"/>
        <v>4.3361185668260912E-3</v>
      </c>
      <c r="F15">
        <f t="shared" si="2"/>
        <v>1.8801924225573954E-7</v>
      </c>
      <c r="G15">
        <f t="shared" si="5"/>
        <v>6.7400961899885536E-4</v>
      </c>
      <c r="H15">
        <f t="shared" si="6"/>
        <v>1483.6583511751014</v>
      </c>
      <c r="I15">
        <f t="shared" si="7"/>
        <v>6.4333185233569417</v>
      </c>
      <c r="J15">
        <f t="shared" si="8"/>
        <v>2965.9036943967017</v>
      </c>
      <c r="K15">
        <f t="shared" si="9"/>
        <v>1.2930907382733688E-4</v>
      </c>
      <c r="M15">
        <v>2.7473664732440284E-3</v>
      </c>
      <c r="O15" t="s">
        <v>43</v>
      </c>
    </row>
    <row r="16" spans="1:15" x14ac:dyDescent="0.35">
      <c r="A16">
        <v>251.791</v>
      </c>
      <c r="B16">
        <f t="shared" si="3"/>
        <v>20.810000000000002</v>
      </c>
      <c r="C16">
        <f t="shared" si="0"/>
        <v>41.980999999999995</v>
      </c>
      <c r="D16">
        <f t="shared" si="4"/>
        <v>1.9990952380952378</v>
      </c>
      <c r="E16">
        <f t="shared" si="1"/>
        <v>3.9715478313363068E-3</v>
      </c>
      <c r="F16">
        <f t="shared" si="2"/>
        <v>1.5773192176592121E-7</v>
      </c>
      <c r="G16">
        <f t="shared" si="5"/>
        <v>6.7391709364785976E-4</v>
      </c>
      <c r="H16">
        <f t="shared" si="6"/>
        <v>1483.8620498362482</v>
      </c>
      <c r="I16">
        <f t="shared" si="7"/>
        <v>5.8932291060293984</v>
      </c>
      <c r="J16">
        <f t="shared" si="8"/>
        <v>2966.3815578178824</v>
      </c>
      <c r="K16">
        <f t="shared" si="9"/>
        <v>6.9754774509034672E-3</v>
      </c>
    </row>
    <row r="17" spans="1:13" x14ac:dyDescent="0.35">
      <c r="A17">
        <v>272.601</v>
      </c>
      <c r="B17">
        <f t="shared" si="3"/>
        <v>21.170999999999992</v>
      </c>
      <c r="C17">
        <f t="shared" si="0"/>
        <v>41.978999999999985</v>
      </c>
      <c r="D17">
        <f t="shared" si="4"/>
        <v>1.9989999999999992</v>
      </c>
      <c r="E17">
        <f t="shared" si="1"/>
        <v>3.6683651197170959E-3</v>
      </c>
      <c r="F17">
        <f t="shared" si="2"/>
        <v>1.3456902651557022E-7</v>
      </c>
      <c r="G17">
        <f t="shared" si="5"/>
        <v>6.738463242749788E-4</v>
      </c>
      <c r="H17">
        <f t="shared" si="6"/>
        <v>1484.0178895031363</v>
      </c>
      <c r="I17">
        <f t="shared" si="7"/>
        <v>5.4439194628894843</v>
      </c>
      <c r="J17">
        <f t="shared" si="8"/>
        <v>2966.5517611167684</v>
      </c>
      <c r="K17">
        <f t="shared" si="9"/>
        <v>3.2002580335774751E-3</v>
      </c>
      <c r="L17" t="s">
        <v>41</v>
      </c>
      <c r="M17">
        <f>+SUM(K5:K88)/(COUNT(K5:K88)-2)</f>
        <v>1.1226807304547257E-2</v>
      </c>
    </row>
    <row r="18" spans="1:13" x14ac:dyDescent="0.35">
      <c r="A18">
        <v>293.77199999999999</v>
      </c>
      <c r="B18">
        <f t="shared" si="3"/>
        <v>20.807999999999993</v>
      </c>
      <c r="C18">
        <f t="shared" si="0"/>
        <v>41.982000000000028</v>
      </c>
      <c r="D18">
        <f t="shared" si="4"/>
        <v>1.9991428571428584</v>
      </c>
      <c r="E18">
        <f t="shared" si="1"/>
        <v>3.4040003812480426E-3</v>
      </c>
      <c r="F18">
        <f t="shared" si="2"/>
        <v>1.1587218595536821E-7</v>
      </c>
      <c r="G18">
        <f t="shared" si="5"/>
        <v>6.7378919457493304E-4</v>
      </c>
      <c r="H18">
        <f t="shared" si="6"/>
        <v>1484.1437174290995</v>
      </c>
      <c r="I18">
        <f t="shared" si="7"/>
        <v>5.0520257799555424</v>
      </c>
      <c r="J18">
        <f t="shared" si="8"/>
        <v>2967.0153116718334</v>
      </c>
      <c r="K18">
        <f t="shared" si="9"/>
        <v>2.4499404148670779E-2</v>
      </c>
    </row>
    <row r="19" spans="1:13" x14ac:dyDescent="0.35">
      <c r="A19">
        <v>314.58</v>
      </c>
      <c r="B19">
        <f t="shared" si="3"/>
        <v>21.174000000000035</v>
      </c>
      <c r="C19">
        <f t="shared" si="0"/>
        <v>41.980000000000018</v>
      </c>
      <c r="D19">
        <f t="shared" si="4"/>
        <v>1.9990476190476199</v>
      </c>
      <c r="E19">
        <f t="shared" si="1"/>
        <v>3.178841630109988E-3</v>
      </c>
      <c r="F19">
        <f t="shared" si="2"/>
        <v>1.0105034109320326E-7</v>
      </c>
      <c r="G19">
        <f t="shared" si="5"/>
        <v>6.7374390179356872E-4</v>
      </c>
      <c r="H19">
        <f t="shared" si="6"/>
        <v>1484.2434897561334</v>
      </c>
      <c r="I19">
        <f t="shared" si="7"/>
        <v>4.7181749944565237</v>
      </c>
      <c r="J19">
        <f t="shared" si="8"/>
        <v>2967.0734142839287</v>
      </c>
      <c r="K19">
        <f t="shared" si="9"/>
        <v>2.5904896257629043E-4</v>
      </c>
    </row>
    <row r="20" spans="1:13" x14ac:dyDescent="0.35">
      <c r="A20">
        <v>335.75400000000002</v>
      </c>
      <c r="B20">
        <f t="shared" si="3"/>
        <v>20.805999999999983</v>
      </c>
      <c r="C20">
        <f t="shared" si="0"/>
        <v>41.981999999999971</v>
      </c>
      <c r="D20">
        <f t="shared" si="4"/>
        <v>1.9991428571428558</v>
      </c>
      <c r="E20">
        <f t="shared" si="1"/>
        <v>2.9783710692947813E-3</v>
      </c>
      <c r="F20">
        <f t="shared" si="2"/>
        <v>8.8706942264121393E-8</v>
      </c>
      <c r="G20">
        <f t="shared" si="5"/>
        <v>6.7370618035518764E-4</v>
      </c>
      <c r="H20">
        <f t="shared" si="6"/>
        <v>1484.3265939356315</v>
      </c>
      <c r="I20">
        <f t="shared" si="7"/>
        <v>4.4208753847627476</v>
      </c>
      <c r="J20">
        <f t="shared" si="8"/>
        <v>2967.380907933602</v>
      </c>
      <c r="K20">
        <f t="shared" si="9"/>
        <v>2.5051878913316034E-2</v>
      </c>
    </row>
    <row r="21" spans="1:13" x14ac:dyDescent="0.35">
      <c r="A21">
        <v>356.56</v>
      </c>
      <c r="B21">
        <f t="shared" si="3"/>
        <v>21.175999999999988</v>
      </c>
      <c r="C21">
        <f t="shared" si="0"/>
        <v>41.978999999999985</v>
      </c>
      <c r="D21">
        <f t="shared" si="4"/>
        <v>1.9989999999999992</v>
      </c>
      <c r="E21">
        <f t="shared" si="1"/>
        <v>2.8045770697778774E-3</v>
      </c>
      <c r="F21">
        <f t="shared" si="2"/>
        <v>7.8656525403238662E-8</v>
      </c>
      <c r="G21">
        <f t="shared" si="5"/>
        <v>6.7367546471179898E-4</v>
      </c>
      <c r="H21">
        <f t="shared" si="6"/>
        <v>1484.3942705079871</v>
      </c>
      <c r="I21">
        <f t="shared" si="7"/>
        <v>4.1630981335763604</v>
      </c>
      <c r="J21">
        <f t="shared" si="8"/>
        <v>2967.304146745465</v>
      </c>
      <c r="K21">
        <f t="shared" si="9"/>
        <v>2.8156280518557559E-3</v>
      </c>
    </row>
    <row r="22" spans="1:13" x14ac:dyDescent="0.35">
      <c r="A22">
        <v>377.73599999999999</v>
      </c>
      <c r="B22">
        <f t="shared" si="3"/>
        <v>20.802999999999997</v>
      </c>
      <c r="C22">
        <f t="shared" si="0"/>
        <v>41.980999999999995</v>
      </c>
      <c r="D22">
        <f t="shared" si="4"/>
        <v>1.9990952380952378</v>
      </c>
      <c r="E22">
        <f t="shared" si="1"/>
        <v>2.6473515894698944E-3</v>
      </c>
      <c r="F22">
        <f t="shared" si="2"/>
        <v>7.0084704382687772E-8</v>
      </c>
      <c r="G22">
        <f t="shared" si="5"/>
        <v>6.7364926678159043E-4</v>
      </c>
      <c r="H22">
        <f t="shared" si="6"/>
        <v>1484.4519979626409</v>
      </c>
      <c r="I22">
        <f t="shared" si="7"/>
        <v>3.9298663562981577</v>
      </c>
      <c r="J22">
        <f t="shared" si="8"/>
        <v>2967.5609203080771</v>
      </c>
      <c r="K22">
        <f t="shared" si="9"/>
        <v>7.9126438944448398E-3</v>
      </c>
    </row>
    <row r="23" spans="1:13" x14ac:dyDescent="0.35">
      <c r="A23">
        <v>398.53899999999999</v>
      </c>
      <c r="B23">
        <f t="shared" si="3"/>
        <v>21.177999999999997</v>
      </c>
      <c r="C23">
        <f t="shared" si="0"/>
        <v>41.978999999999985</v>
      </c>
      <c r="D23">
        <f t="shared" si="4"/>
        <v>1.9989999999999992</v>
      </c>
      <c r="E23">
        <f t="shared" si="1"/>
        <v>2.5091647241549759E-3</v>
      </c>
      <c r="F23">
        <f t="shared" si="2"/>
        <v>6.2959076129437182E-8</v>
      </c>
      <c r="G23">
        <f t="shared" si="5"/>
        <v>6.7362748805349984E-4</v>
      </c>
      <c r="H23">
        <f t="shared" si="6"/>
        <v>1484.4999910701083</v>
      </c>
      <c r="I23">
        <f t="shared" si="7"/>
        <v>3.7248550106014924</v>
      </c>
      <c r="J23">
        <f t="shared" si="8"/>
        <v>2967.5154821491456</v>
      </c>
      <c r="K23">
        <f t="shared" si="9"/>
        <v>2.6896091735846483E-3</v>
      </c>
    </row>
    <row r="24" spans="1:13" x14ac:dyDescent="0.35">
      <c r="A24">
        <v>419.71699999999998</v>
      </c>
      <c r="B24">
        <f t="shared" si="3"/>
        <v>20.800999999999988</v>
      </c>
      <c r="C24">
        <f t="shared" si="0"/>
        <v>41.982000000000028</v>
      </c>
      <c r="D24">
        <f t="shared" si="4"/>
        <v>1.9991428571428584</v>
      </c>
      <c r="E24">
        <f t="shared" si="1"/>
        <v>2.3825577710695541E-3</v>
      </c>
      <c r="F24">
        <f t="shared" si="2"/>
        <v>5.6765815324839211E-8</v>
      </c>
      <c r="G24">
        <f t="shared" si="5"/>
        <v>6.7360855843580662E-4</v>
      </c>
      <c r="H24">
        <f t="shared" si="6"/>
        <v>1484.541708202328</v>
      </c>
      <c r="I24">
        <f t="shared" si="7"/>
        <v>3.5370063833543268</v>
      </c>
      <c r="J24">
        <f t="shared" si="8"/>
        <v>2967.8109520833414</v>
      </c>
      <c r="K24">
        <f t="shared" si="9"/>
        <v>2.5834410648747769E-2</v>
      </c>
    </row>
    <row r="25" spans="1:13" x14ac:dyDescent="0.35">
      <c r="A25">
        <v>440.51799999999997</v>
      </c>
      <c r="B25">
        <f t="shared" si="3"/>
        <v>21.18100000000004</v>
      </c>
      <c r="C25">
        <f t="shared" si="0"/>
        <v>41.979000000000042</v>
      </c>
      <c r="D25">
        <f t="shared" si="4"/>
        <v>1.9990000000000019</v>
      </c>
      <c r="E25">
        <f t="shared" si="1"/>
        <v>2.2700547991228509E-3</v>
      </c>
      <c r="F25">
        <f t="shared" si="2"/>
        <v>5.1531487910206874E-8</v>
      </c>
      <c r="G25">
        <f t="shared" si="5"/>
        <v>6.735925593702259E-4</v>
      </c>
      <c r="H25">
        <f t="shared" si="6"/>
        <v>1484.5769688058135</v>
      </c>
      <c r="I25">
        <f t="shared" si="7"/>
        <v>3.3700710727048921</v>
      </c>
      <c r="J25">
        <f t="shared" si="8"/>
        <v>2967.6693606428244</v>
      </c>
      <c r="K25">
        <f t="shared" si="9"/>
        <v>2.5896780217821874E-3</v>
      </c>
    </row>
    <row r="26" spans="1:13" x14ac:dyDescent="0.35">
      <c r="A26">
        <v>461.69900000000001</v>
      </c>
      <c r="B26">
        <f t="shared" si="3"/>
        <v>20.798000000000002</v>
      </c>
      <c r="C26">
        <f t="shared" si="0"/>
        <v>41.980999999999995</v>
      </c>
      <c r="D26">
        <f t="shared" si="4"/>
        <v>1.9990952380952378</v>
      </c>
      <c r="E26">
        <f t="shared" si="1"/>
        <v>2.165913289827355E-3</v>
      </c>
      <c r="F26">
        <f t="shared" si="2"/>
        <v>4.691180379050755E-8</v>
      </c>
      <c r="G26">
        <f t="shared" si="5"/>
        <v>6.7357843868655137E-4</v>
      </c>
      <c r="H26">
        <f t="shared" si="6"/>
        <v>1484.6080910041546</v>
      </c>
      <c r="I26">
        <f t="shared" si="7"/>
        <v>3.2155323944911176</v>
      </c>
      <c r="J26">
        <f t="shared" si="8"/>
        <v>2967.872965164067</v>
      </c>
      <c r="K26">
        <f t="shared" si="9"/>
        <v>8.2675500723227713E-3</v>
      </c>
    </row>
    <row r="27" spans="1:13" x14ac:dyDescent="0.35">
      <c r="A27">
        <v>482.49700000000001</v>
      </c>
      <c r="B27">
        <f t="shared" si="3"/>
        <v>21.182999999999993</v>
      </c>
      <c r="C27">
        <f t="shared" si="0"/>
        <v>41.978999999999985</v>
      </c>
      <c r="D27">
        <f t="shared" si="4"/>
        <v>1.9989999999999992</v>
      </c>
      <c r="E27">
        <f t="shared" si="1"/>
        <v>2.0725517464357289E-3</v>
      </c>
      <c r="F27">
        <f t="shared" si="2"/>
        <v>4.2954707416537901E-8</v>
      </c>
      <c r="G27">
        <f t="shared" si="5"/>
        <v>6.7356634305574213E-4</v>
      </c>
      <c r="H27">
        <f t="shared" si="6"/>
        <v>1484.6347509932564</v>
      </c>
      <c r="I27">
        <f t="shared" si="7"/>
        <v>3.0769823459902468</v>
      </c>
      <c r="J27">
        <f t="shared" si="8"/>
        <v>2967.784867235518</v>
      </c>
      <c r="K27">
        <f t="shared" si="9"/>
        <v>2.5085350051645282E-3</v>
      </c>
    </row>
    <row r="28" spans="1:13" x14ac:dyDescent="0.35">
      <c r="A28">
        <v>503.68</v>
      </c>
      <c r="B28">
        <f t="shared" si="3"/>
        <v>20.795999999999992</v>
      </c>
      <c r="C28">
        <f t="shared" si="0"/>
        <v>41.982000000000028</v>
      </c>
      <c r="D28">
        <f t="shared" si="4"/>
        <v>1.9991428571428584</v>
      </c>
      <c r="E28">
        <f t="shared" si="1"/>
        <v>1.9853875476493013E-3</v>
      </c>
      <c r="F28">
        <f t="shared" si="2"/>
        <v>3.9417637143609059E-8</v>
      </c>
      <c r="G28">
        <f t="shared" si="5"/>
        <v>6.7355553113213876E-4</v>
      </c>
      <c r="H28">
        <f t="shared" si="6"/>
        <v>1484.6585823728008</v>
      </c>
      <c r="I28">
        <f t="shared" si="7"/>
        <v>2.947622661953623</v>
      </c>
      <c r="J28">
        <f t="shared" si="8"/>
        <v>2968.0446002464269</v>
      </c>
      <c r="K28">
        <f t="shared" si="9"/>
        <v>2.6361917840721279E-2</v>
      </c>
    </row>
    <row r="29" spans="1:13" x14ac:dyDescent="0.35">
      <c r="A29">
        <v>524.476</v>
      </c>
      <c r="B29">
        <f t="shared" si="3"/>
        <v>21.186000000000035</v>
      </c>
      <c r="C29">
        <f t="shared" si="0"/>
        <v>41.979000000000042</v>
      </c>
      <c r="D29">
        <f t="shared" si="4"/>
        <v>1.9990000000000019</v>
      </c>
      <c r="E29">
        <f t="shared" si="1"/>
        <v>1.906664937957123E-3</v>
      </c>
      <c r="F29">
        <f t="shared" si="2"/>
        <v>3.6353711856350395E-8</v>
      </c>
      <c r="G29">
        <f t="shared" si="5"/>
        <v>6.7354616535205216E-4</v>
      </c>
      <c r="H29">
        <f t="shared" si="6"/>
        <v>1484.6792268163467</v>
      </c>
      <c r="I29">
        <f t="shared" si="7"/>
        <v>2.8307858258840191</v>
      </c>
      <c r="J29">
        <f t="shared" si="8"/>
        <v>2967.8737744058799</v>
      </c>
      <c r="K29">
        <f t="shared" si="9"/>
        <v>2.4413611875294698E-3</v>
      </c>
    </row>
    <row r="30" spans="1:13" x14ac:dyDescent="0.35">
      <c r="A30">
        <v>545.66200000000003</v>
      </c>
      <c r="B30">
        <f t="shared" si="3"/>
        <v>20.793000000000006</v>
      </c>
      <c r="C30">
        <f t="shared" si="0"/>
        <v>41.980999999999995</v>
      </c>
      <c r="D30">
        <f t="shared" si="4"/>
        <v>1.9990952380952378</v>
      </c>
      <c r="E30">
        <f t="shared" si="1"/>
        <v>1.8326363206527115E-3</v>
      </c>
      <c r="F30">
        <f t="shared" si="2"/>
        <v>3.3585558837755089E-8</v>
      </c>
      <c r="G30">
        <f t="shared" si="5"/>
        <v>6.7353770357407258E-4</v>
      </c>
      <c r="H30">
        <f t="shared" si="6"/>
        <v>1484.6978791143868</v>
      </c>
      <c r="I30">
        <f t="shared" si="7"/>
        <v>2.720911258461074</v>
      </c>
      <c r="J30">
        <f t="shared" si="8"/>
        <v>2968.0524601476695</v>
      </c>
      <c r="K30">
        <f t="shared" si="9"/>
        <v>8.5176302001990136E-3</v>
      </c>
    </row>
    <row r="31" spans="1:13" x14ac:dyDescent="0.35">
      <c r="A31">
        <v>566.45500000000004</v>
      </c>
      <c r="B31">
        <f t="shared" si="3"/>
        <v>21.187999999999988</v>
      </c>
      <c r="C31">
        <f t="shared" si="0"/>
        <v>41.978999999999928</v>
      </c>
      <c r="D31">
        <f t="shared" si="4"/>
        <v>1.9989999999999966</v>
      </c>
      <c r="E31">
        <f t="shared" si="1"/>
        <v>1.7653652982143329E-3</v>
      </c>
      <c r="F31">
        <f t="shared" si="2"/>
        <v>3.1165146361393802E-8</v>
      </c>
      <c r="G31">
        <f t="shared" si="5"/>
        <v>6.7353030469330128E-4</v>
      </c>
      <c r="H31">
        <f t="shared" si="6"/>
        <v>1484.7141888520664</v>
      </c>
      <c r="I31">
        <f t="shared" si="7"/>
        <v>2.6210629067658795</v>
      </c>
      <c r="J31">
        <f t="shared" si="8"/>
        <v>2967.9436635152756</v>
      </c>
      <c r="K31">
        <f t="shared" si="9"/>
        <v>2.3848501072050547E-3</v>
      </c>
    </row>
    <row r="32" spans="1:13" x14ac:dyDescent="0.35">
      <c r="A32">
        <v>587.64300000000003</v>
      </c>
      <c r="B32">
        <f t="shared" si="3"/>
        <v>20.79099999999994</v>
      </c>
      <c r="C32">
        <f t="shared" si="0"/>
        <v>41.980999999999995</v>
      </c>
      <c r="D32">
        <f t="shared" si="4"/>
        <v>1.9990952380952378</v>
      </c>
      <c r="E32">
        <f t="shared" si="1"/>
        <v>1.7017134552781196E-3</v>
      </c>
      <c r="F32">
        <f t="shared" si="2"/>
        <v>2.8958286838745966E-8</v>
      </c>
      <c r="G32">
        <f t="shared" si="5"/>
        <v>6.7352355854482235E-4</v>
      </c>
      <c r="H32">
        <f t="shared" si="6"/>
        <v>1484.7290600503188</v>
      </c>
      <c r="I32">
        <f t="shared" si="7"/>
        <v>2.5265834189300627</v>
      </c>
      <c r="J32">
        <f t="shared" si="8"/>
        <v>2968.1147938082108</v>
      </c>
      <c r="K32">
        <f t="shared" si="9"/>
        <v>8.6168506792122321E-3</v>
      </c>
    </row>
    <row r="33" spans="1:11" x14ac:dyDescent="0.35">
      <c r="A33">
        <v>608.43399999999997</v>
      </c>
      <c r="B33">
        <f t="shared" si="3"/>
        <v>21.190000000000055</v>
      </c>
      <c r="C33">
        <f t="shared" si="0"/>
        <v>41.979000000000042</v>
      </c>
      <c r="D33">
        <f t="shared" si="4"/>
        <v>1.9990000000000019</v>
      </c>
      <c r="E33">
        <f t="shared" si="1"/>
        <v>1.6435636404277211E-3</v>
      </c>
      <c r="F33">
        <f t="shared" si="2"/>
        <v>2.7013014401360235E-8</v>
      </c>
      <c r="G33">
        <f t="shared" si="5"/>
        <v>6.7351761198582551E-4</v>
      </c>
      <c r="H33">
        <f t="shared" si="6"/>
        <v>1484.7421688819111</v>
      </c>
      <c r="I33">
        <f t="shared" si="7"/>
        <v>2.4402682441841042</v>
      </c>
      <c r="J33">
        <f t="shared" si="8"/>
        <v>2967.999595594943</v>
      </c>
      <c r="K33">
        <f t="shared" si="9"/>
        <v>2.3366591655083228E-3</v>
      </c>
    </row>
    <row r="34" spans="1:11" x14ac:dyDescent="0.35">
      <c r="A34">
        <v>629.62400000000002</v>
      </c>
      <c r="B34">
        <f t="shared" si="3"/>
        <v>20.788999999999987</v>
      </c>
      <c r="C34">
        <f t="shared" si="0"/>
        <v>41.980999999999995</v>
      </c>
      <c r="D34">
        <f t="shared" si="4"/>
        <v>1.9990952380952378</v>
      </c>
      <c r="E34">
        <f t="shared" si="1"/>
        <v>1.5882494949366606E-3</v>
      </c>
      <c r="F34">
        <f t="shared" si="2"/>
        <v>2.5225364581665574E-8</v>
      </c>
      <c r="G34">
        <f t="shared" si="5"/>
        <v>6.7351214722162652E-4</v>
      </c>
      <c r="H34">
        <f t="shared" si="6"/>
        <v>1484.754215829962</v>
      </c>
      <c r="I34">
        <f t="shared" si="7"/>
        <v>2.3581601333970146</v>
      </c>
      <c r="J34">
        <f t="shared" si="8"/>
        <v>2968.1650826075061</v>
      </c>
      <c r="K34">
        <f t="shared" si="9"/>
        <v>8.7032860852819666E-3</v>
      </c>
    </row>
    <row r="35" spans="1:11" x14ac:dyDescent="0.35">
      <c r="A35">
        <v>650.41300000000001</v>
      </c>
      <c r="B35">
        <f t="shared" si="3"/>
        <v>21.192000000000007</v>
      </c>
      <c r="C35">
        <f t="shared" si="0"/>
        <v>41.979000000000042</v>
      </c>
      <c r="D35">
        <f t="shared" si="4"/>
        <v>1.9990000000000019</v>
      </c>
      <c r="E35">
        <f t="shared" si="1"/>
        <v>1.5374846443721142E-3</v>
      </c>
      <c r="F35">
        <f t="shared" si="2"/>
        <v>2.3638590316800469E-8</v>
      </c>
      <c r="G35">
        <f t="shared" si="5"/>
        <v>6.7350729648771627E-4</v>
      </c>
      <c r="H35">
        <f t="shared" si="6"/>
        <v>1484.7649093260245</v>
      </c>
      <c r="I35">
        <f t="shared" si="7"/>
        <v>2.2828032485913172</v>
      </c>
      <c r="J35">
        <f t="shared" si="8"/>
        <v>2968.0450537427259</v>
      </c>
      <c r="K35">
        <f t="shared" si="9"/>
        <v>2.2950831555105249E-3</v>
      </c>
    </row>
    <row r="36" spans="1:11" x14ac:dyDescent="0.35">
      <c r="A36">
        <v>671.60500000000002</v>
      </c>
      <c r="B36">
        <f t="shared" si="3"/>
        <v>20.787000000000035</v>
      </c>
      <c r="C36">
        <f t="shared" si="0"/>
        <v>41.981999999999971</v>
      </c>
      <c r="D36">
        <f t="shared" si="4"/>
        <v>1.9991428571428558</v>
      </c>
      <c r="E36">
        <f t="shared" si="1"/>
        <v>1.4889704513813924E-3</v>
      </c>
      <c r="F36">
        <f t="shared" si="2"/>
        <v>2.2170330050869072E-8</v>
      </c>
      <c r="G36">
        <f t="shared" si="5"/>
        <v>6.7350280801736578E-4</v>
      </c>
      <c r="H36">
        <f t="shared" si="6"/>
        <v>1484.7748043453082</v>
      </c>
      <c r="I36">
        <f t="shared" si="7"/>
        <v>2.2107858106257523</v>
      </c>
      <c r="J36">
        <f t="shared" si="8"/>
        <v>2968.2769445726044</v>
      </c>
      <c r="K36">
        <f t="shared" si="9"/>
        <v>2.7027768039534689E-2</v>
      </c>
    </row>
    <row r="37" spans="1:11" x14ac:dyDescent="0.35">
      <c r="A37">
        <v>692.39200000000005</v>
      </c>
      <c r="B37">
        <f t="shared" si="3"/>
        <v>21.194999999999936</v>
      </c>
      <c r="C37">
        <f t="shared" ref="C37:C68" si="10">A39-A37</f>
        <v>41.978999999999928</v>
      </c>
      <c r="D37">
        <f t="shared" si="4"/>
        <v>1.9989999999999966</v>
      </c>
      <c r="E37">
        <f t="shared" ref="E37:E68" si="11">1/A37</f>
        <v>1.4442685646281297E-3</v>
      </c>
      <c r="F37">
        <f t="shared" ref="F37:F68" si="12">SQRT(((1/(A37^2))*$A$1)^2)</f>
        <v>2.0859116867729978E-8</v>
      </c>
      <c r="G37">
        <f t="shared" si="5"/>
        <v>6.7349879961452544E-4</v>
      </c>
      <c r="H37">
        <f t="shared" si="6"/>
        <v>1484.7836411473136</v>
      </c>
      <c r="I37">
        <f t="shared" si="7"/>
        <v>2.1444263381831585</v>
      </c>
      <c r="J37">
        <f t="shared" si="8"/>
        <v>2968.0824986534749</v>
      </c>
      <c r="K37">
        <f t="shared" si="9"/>
        <v>2.2588517884322818E-3</v>
      </c>
    </row>
    <row r="38" spans="1:11" x14ac:dyDescent="0.35">
      <c r="A38">
        <v>713.58699999999999</v>
      </c>
      <c r="B38">
        <f t="shared" si="3"/>
        <v>20.783999999999992</v>
      </c>
      <c r="C38">
        <f t="shared" si="10"/>
        <v>41.980999999999995</v>
      </c>
      <c r="D38">
        <f t="shared" si="4"/>
        <v>1.9990952380952378</v>
      </c>
      <c r="E38">
        <f t="shared" si="11"/>
        <v>1.4013708209370407E-3</v>
      </c>
      <c r="F38">
        <f t="shared" si="12"/>
        <v>1.9638401777737555E-8</v>
      </c>
      <c r="G38">
        <f t="shared" si="5"/>
        <v>6.7349506784457824E-4</v>
      </c>
      <c r="H38">
        <f t="shared" si="6"/>
        <v>1484.7918681874728</v>
      </c>
      <c r="I38">
        <f t="shared" si="7"/>
        <v>2.0807439992425207</v>
      </c>
      <c r="J38">
        <f t="shared" si="8"/>
        <v>2968.2403532561088</v>
      </c>
      <c r="K38">
        <f t="shared" si="9"/>
        <v>8.8465495752798051E-3</v>
      </c>
    </row>
    <row r="39" spans="1:11" x14ac:dyDescent="0.35">
      <c r="A39">
        <v>734.37099999999998</v>
      </c>
      <c r="B39">
        <f t="shared" si="3"/>
        <v>21.197000000000003</v>
      </c>
      <c r="C39">
        <f t="shared" si="10"/>
        <v>41.979000000000042</v>
      </c>
      <c r="D39">
        <f t="shared" si="4"/>
        <v>1.9990000000000019</v>
      </c>
      <c r="E39">
        <f t="shared" si="11"/>
        <v>1.3617095446307112E-3</v>
      </c>
      <c r="F39">
        <f t="shared" si="12"/>
        <v>1.8542528839383788E-8</v>
      </c>
      <c r="G39">
        <f t="shared" si="5"/>
        <v>6.7349171770396648E-4</v>
      </c>
      <c r="H39">
        <f t="shared" si="6"/>
        <v>1484.7992539672928</v>
      </c>
      <c r="I39">
        <f t="shared" si="7"/>
        <v>2.0218653159878222</v>
      </c>
      <c r="J39">
        <f t="shared" si="8"/>
        <v>2968.1137086806211</v>
      </c>
      <c r="K39">
        <f t="shared" si="9"/>
        <v>2.2269996468782419E-3</v>
      </c>
    </row>
    <row r="40" spans="1:11" x14ac:dyDescent="0.35">
      <c r="A40">
        <v>755.56799999999998</v>
      </c>
      <c r="B40">
        <f t="shared" si="3"/>
        <v>20.782000000000039</v>
      </c>
      <c r="C40">
        <f t="shared" si="10"/>
        <v>41.980999999999995</v>
      </c>
      <c r="D40">
        <f t="shared" si="4"/>
        <v>1.9990952380952378</v>
      </c>
      <c r="E40">
        <f t="shared" si="11"/>
        <v>1.323507612815789E-3</v>
      </c>
      <c r="F40">
        <f t="shared" si="12"/>
        <v>1.7516724011813484E-8</v>
      </c>
      <c r="G40">
        <f t="shared" si="5"/>
        <v>6.7348858175011593E-4</v>
      </c>
      <c r="H40">
        <f t="shared" si="6"/>
        <v>1484.8061676137361</v>
      </c>
      <c r="I40">
        <f t="shared" si="7"/>
        <v>1.965152266392616</v>
      </c>
      <c r="J40">
        <f t="shared" si="8"/>
        <v>2968.2689391710592</v>
      </c>
      <c r="K40">
        <f t="shared" si="9"/>
        <v>8.9065711168481998E-3</v>
      </c>
    </row>
    <row r="41" spans="1:11" x14ac:dyDescent="0.35">
      <c r="A41">
        <v>776.35</v>
      </c>
      <c r="B41">
        <f t="shared" si="3"/>
        <v>21.198999999999955</v>
      </c>
      <c r="C41">
        <f t="shared" si="10"/>
        <v>41.977999999999952</v>
      </c>
      <c r="D41">
        <f t="shared" si="4"/>
        <v>1.9989523809523786</v>
      </c>
      <c r="E41">
        <f t="shared" si="11"/>
        <v>1.2880788304244219E-3</v>
      </c>
      <c r="F41">
        <f t="shared" si="12"/>
        <v>1.6591470733875467E-8</v>
      </c>
      <c r="G41">
        <f t="shared" si="5"/>
        <v>6.7348575317654124E-4</v>
      </c>
      <c r="H41">
        <f t="shared" si="6"/>
        <v>1484.8124036528347</v>
      </c>
      <c r="I41">
        <f t="shared" si="7"/>
        <v>1.9125554242968181</v>
      </c>
      <c r="J41">
        <f t="shared" si="8"/>
        <v>2968.0692895494585</v>
      </c>
      <c r="K41">
        <f t="shared" si="9"/>
        <v>1.3828937772700535E-2</v>
      </c>
    </row>
    <row r="42" spans="1:11" x14ac:dyDescent="0.35">
      <c r="A42">
        <v>797.54899999999998</v>
      </c>
      <c r="B42">
        <f t="shared" si="3"/>
        <v>20.778999999999996</v>
      </c>
      <c r="C42">
        <f t="shared" si="10"/>
        <v>41.980999999999995</v>
      </c>
      <c r="D42">
        <f t="shared" si="4"/>
        <v>1.9990952380952378</v>
      </c>
      <c r="E42">
        <f t="shared" si="11"/>
        <v>1.2538414567631582E-3</v>
      </c>
      <c r="F42">
        <f t="shared" si="12"/>
        <v>1.5721183986979586E-8</v>
      </c>
      <c r="G42">
        <f t="shared" si="5"/>
        <v>6.7348309262922406E-4</v>
      </c>
      <c r="H42">
        <f t="shared" si="6"/>
        <v>1484.8182692992041</v>
      </c>
      <c r="I42">
        <f t="shared" si="7"/>
        <v>1.8617267018066654</v>
      </c>
      <c r="J42">
        <f t="shared" si="8"/>
        <v>2968.2931315928513</v>
      </c>
      <c r="K42">
        <f t="shared" si="9"/>
        <v>8.9604385208862138E-3</v>
      </c>
    </row>
    <row r="43" spans="1:11" x14ac:dyDescent="0.35">
      <c r="A43">
        <v>818.32799999999997</v>
      </c>
      <c r="B43">
        <f t="shared" si="3"/>
        <v>21.201999999999998</v>
      </c>
      <c r="C43">
        <f t="shared" si="10"/>
        <v>41.979000000000042</v>
      </c>
      <c r="D43">
        <f t="shared" si="4"/>
        <v>1.9990000000000019</v>
      </c>
      <c r="E43">
        <f t="shared" si="11"/>
        <v>1.2220038908603884E-3</v>
      </c>
      <c r="F43">
        <f t="shared" si="12"/>
        <v>1.4932935092779282E-8</v>
      </c>
      <c r="G43">
        <f t="shared" si="5"/>
        <v>6.7348068287016174E-4</v>
      </c>
      <c r="H43">
        <f t="shared" si="6"/>
        <v>1484.8235820785774</v>
      </c>
      <c r="I43">
        <f t="shared" si="7"/>
        <v>1.814460194541281</v>
      </c>
      <c r="J43">
        <f t="shared" si="8"/>
        <v>2968.1623405750793</v>
      </c>
      <c r="K43">
        <f t="shared" si="9"/>
        <v>2.1736072884281326E-3</v>
      </c>
    </row>
    <row r="44" spans="1:11" x14ac:dyDescent="0.35">
      <c r="A44">
        <v>839.53</v>
      </c>
      <c r="B44">
        <f t="shared" si="3"/>
        <v>20.777000000000044</v>
      </c>
      <c r="C44">
        <f t="shared" si="10"/>
        <v>41.980999999999995</v>
      </c>
      <c r="D44">
        <f t="shared" si="4"/>
        <v>1.9990952380952378</v>
      </c>
      <c r="E44">
        <f t="shared" si="11"/>
        <v>1.1911426631567663E-3</v>
      </c>
      <c r="F44">
        <f t="shared" si="12"/>
        <v>1.4188208439921936E-8</v>
      </c>
      <c r="G44">
        <f t="shared" si="5"/>
        <v>6.7347840615520824E-4</v>
      </c>
      <c r="H44">
        <f t="shared" si="6"/>
        <v>1484.8286015714398</v>
      </c>
      <c r="I44">
        <f t="shared" si="7"/>
        <v>1.7686426948071419</v>
      </c>
      <c r="J44">
        <f t="shared" si="8"/>
        <v>2968.3137867890764</v>
      </c>
      <c r="K44">
        <f t="shared" si="9"/>
        <v>9.0090514285820194E-3</v>
      </c>
    </row>
    <row r="45" spans="1:11" x14ac:dyDescent="0.35">
      <c r="A45">
        <v>860.30700000000002</v>
      </c>
      <c r="B45">
        <f t="shared" si="3"/>
        <v>21.203999999999951</v>
      </c>
      <c r="C45">
        <f t="shared" si="10"/>
        <v>41.977999999999952</v>
      </c>
      <c r="D45">
        <f t="shared" si="4"/>
        <v>1.9989523809523786</v>
      </c>
      <c r="E45">
        <f t="shared" si="11"/>
        <v>1.1623757565613205E-3</v>
      </c>
      <c r="F45">
        <f t="shared" si="12"/>
        <v>1.3511173994415024E-8</v>
      </c>
      <c r="G45">
        <f t="shared" si="5"/>
        <v>6.7347633637643192E-4</v>
      </c>
      <c r="H45">
        <f t="shared" si="6"/>
        <v>1484.8331648597991</v>
      </c>
      <c r="I45">
        <f t="shared" si="7"/>
        <v>1.7259340733712489</v>
      </c>
      <c r="J45">
        <f t="shared" si="8"/>
        <v>2968.1107902135509</v>
      </c>
      <c r="K45">
        <f t="shared" si="9"/>
        <v>1.3708980975874389E-2</v>
      </c>
    </row>
    <row r="46" spans="1:11" x14ac:dyDescent="0.35">
      <c r="A46">
        <v>881.51099999999997</v>
      </c>
      <c r="B46">
        <f t="shared" si="3"/>
        <v>20.774000000000001</v>
      </c>
      <c r="C46">
        <f t="shared" si="10"/>
        <v>41.980999999999995</v>
      </c>
      <c r="D46">
        <f t="shared" si="4"/>
        <v>1.9990952380952378</v>
      </c>
      <c r="E46">
        <f t="shared" si="11"/>
        <v>1.1344157928829023E-3</v>
      </c>
      <c r="F46">
        <f t="shared" si="12"/>
        <v>1.2868991911421439E-8</v>
      </c>
      <c r="G46">
        <f t="shared" si="5"/>
        <v>6.7347437313979833E-4</v>
      </c>
      <c r="H46">
        <f t="shared" si="6"/>
        <v>1484.8374932781921</v>
      </c>
      <c r="I46">
        <f t="shared" si="7"/>
        <v>1.6844231022394416</v>
      </c>
      <c r="J46">
        <f t="shared" si="8"/>
        <v>2968.3315621577035</v>
      </c>
      <c r="K46">
        <f t="shared" si="9"/>
        <v>9.0531424006010733E-3</v>
      </c>
    </row>
    <row r="47" spans="1:11" x14ac:dyDescent="0.35">
      <c r="A47">
        <v>902.28499999999997</v>
      </c>
      <c r="B47">
        <f t="shared" si="3"/>
        <v>21.206999999999994</v>
      </c>
      <c r="C47">
        <f t="shared" si="10"/>
        <v>41.979000000000042</v>
      </c>
      <c r="D47">
        <f t="shared" si="4"/>
        <v>1.9990000000000019</v>
      </c>
      <c r="E47">
        <f t="shared" si="11"/>
        <v>1.108297267493087E-3</v>
      </c>
      <c r="F47">
        <f t="shared" si="12"/>
        <v>1.2283228331326433E-8</v>
      </c>
      <c r="G47">
        <f t="shared" si="5"/>
        <v>6.734725823770931E-4</v>
      </c>
      <c r="H47">
        <f t="shared" si="6"/>
        <v>1484.8414414591216</v>
      </c>
      <c r="I47">
        <f t="shared" si="7"/>
        <v>1.6456457122296411</v>
      </c>
      <c r="J47">
        <f t="shared" si="8"/>
        <v>2968.1980414767872</v>
      </c>
      <c r="K47">
        <f t="shared" si="9"/>
        <v>2.1306225389902001E-3</v>
      </c>
    </row>
    <row r="48" spans="1:11" x14ac:dyDescent="0.35">
      <c r="A48">
        <v>923.49199999999996</v>
      </c>
      <c r="B48">
        <f t="shared" si="3"/>
        <v>20.772000000000048</v>
      </c>
      <c r="C48">
        <f t="shared" si="10"/>
        <v>41.980999999999995</v>
      </c>
      <c r="D48">
        <f t="shared" si="4"/>
        <v>1.9990952380952378</v>
      </c>
      <c r="E48">
        <f t="shared" si="11"/>
        <v>1.0828464133961096E-3</v>
      </c>
      <c r="F48">
        <f t="shared" si="12"/>
        <v>1.1725563550048184E-8</v>
      </c>
      <c r="G48">
        <f t="shared" si="5"/>
        <v>6.7347087751199396E-4</v>
      </c>
      <c r="H48">
        <f t="shared" si="6"/>
        <v>1484.845200276965</v>
      </c>
      <c r="I48">
        <f t="shared" si="7"/>
        <v>1.6078592995683396</v>
      </c>
      <c r="J48">
        <f t="shared" si="8"/>
        <v>2968.3469691822502</v>
      </c>
      <c r="K48">
        <f t="shared" si="9"/>
        <v>9.0933139573592236E-3</v>
      </c>
    </row>
    <row r="49" spans="1:11" x14ac:dyDescent="0.35">
      <c r="A49">
        <v>944.26400000000001</v>
      </c>
      <c r="B49">
        <f t="shared" si="3"/>
        <v>21.208999999999946</v>
      </c>
      <c r="C49">
        <f t="shared" si="10"/>
        <v>41.977999999999952</v>
      </c>
      <c r="D49">
        <f t="shared" si="4"/>
        <v>1.9989523809523786</v>
      </c>
      <c r="E49">
        <f t="shared" si="11"/>
        <v>1.0590258656477426E-3</v>
      </c>
      <c r="F49">
        <f t="shared" si="12"/>
        <v>1.1215357841109505E-8</v>
      </c>
      <c r="G49">
        <f t="shared" si="5"/>
        <v>6.7346931773263556E-4</v>
      </c>
      <c r="H49">
        <f t="shared" si="6"/>
        <v>1484.8486392322861</v>
      </c>
      <c r="I49">
        <f t="shared" si="7"/>
        <v>1.5724931155188444</v>
      </c>
      <c r="J49">
        <f t="shared" si="8"/>
        <v>2968.1417227472775</v>
      </c>
      <c r="K49">
        <f t="shared" si="9"/>
        <v>1.3610715203792069E-2</v>
      </c>
    </row>
    <row r="50" spans="1:11" x14ac:dyDescent="0.35">
      <c r="A50">
        <v>965.47299999999996</v>
      </c>
      <c r="B50">
        <f t="shared" si="3"/>
        <v>20.769000000000005</v>
      </c>
      <c r="C50">
        <f t="shared" si="10"/>
        <v>41.980999999999995</v>
      </c>
      <c r="D50">
        <f t="shared" si="4"/>
        <v>1.9990952380952378</v>
      </c>
      <c r="E50">
        <f t="shared" si="11"/>
        <v>1.0357617457971379E-3</v>
      </c>
      <c r="F50">
        <f t="shared" si="12"/>
        <v>1.0728023940567349E-8</v>
      </c>
      <c r="G50">
        <f t="shared" si="5"/>
        <v>6.7346782787263109E-4</v>
      </c>
      <c r="H50">
        <f t="shared" si="6"/>
        <v>1484.8519240463613</v>
      </c>
      <c r="I50">
        <f t="shared" si="7"/>
        <v>1.5379528211004985</v>
      </c>
      <c r="J50">
        <f t="shared" si="8"/>
        <v>2968.3604106376329</v>
      </c>
      <c r="K50">
        <f t="shared" si="9"/>
        <v>9.1300661902803601E-3</v>
      </c>
    </row>
    <row r="51" spans="1:11" x14ac:dyDescent="0.35">
      <c r="A51">
        <v>986.24199999999996</v>
      </c>
      <c r="B51">
        <f t="shared" si="3"/>
        <v>21.211999999999989</v>
      </c>
      <c r="C51">
        <f t="shared" si="10"/>
        <v>41.978000000000065</v>
      </c>
      <c r="D51">
        <f t="shared" si="4"/>
        <v>1.9989523809523841</v>
      </c>
      <c r="E51">
        <f t="shared" si="11"/>
        <v>1.0139499230412009E-3</v>
      </c>
      <c r="F51">
        <f t="shared" si="12"/>
        <v>1.0280944464352574E-8</v>
      </c>
      <c r="G51">
        <f t="shared" si="5"/>
        <v>6.7346646107413347E-4</v>
      </c>
      <c r="H51">
        <f t="shared" si="6"/>
        <v>1484.8549375496259</v>
      </c>
      <c r="I51">
        <f t="shared" si="7"/>
        <v>1.5055685496557902</v>
      </c>
      <c r="J51">
        <f t="shared" si="8"/>
        <v>2968.1543127837285</v>
      </c>
      <c r="K51">
        <f t="shared" si="9"/>
        <v>1.356795850895947E-2</v>
      </c>
    </row>
    <row r="52" spans="1:11" x14ac:dyDescent="0.35">
      <c r="A52">
        <v>1007.454</v>
      </c>
      <c r="B52">
        <f t="shared" si="3"/>
        <v>20.766000000000076</v>
      </c>
      <c r="C52">
        <f t="shared" si="10"/>
        <v>41.980999999999995</v>
      </c>
      <c r="D52">
        <f t="shared" si="4"/>
        <v>1.9990952380952378</v>
      </c>
      <c r="E52">
        <f t="shared" si="11"/>
        <v>9.9260115102029487E-4</v>
      </c>
      <c r="F52">
        <f t="shared" si="12"/>
        <v>9.85257045006814E-9</v>
      </c>
      <c r="G52">
        <f t="shared" si="5"/>
        <v>6.7346515145883304E-4</v>
      </c>
      <c r="H52">
        <f t="shared" si="6"/>
        <v>1484.8578249874404</v>
      </c>
      <c r="I52">
        <f t="shared" si="7"/>
        <v>1.473871586184025</v>
      </c>
      <c r="J52">
        <f t="shared" si="8"/>
        <v>2968.3722071808443</v>
      </c>
      <c r="K52">
        <f t="shared" si="9"/>
        <v>9.1638176286037709E-3</v>
      </c>
    </row>
    <row r="53" spans="1:11" x14ac:dyDescent="0.35">
      <c r="A53">
        <v>1028.22</v>
      </c>
      <c r="B53">
        <f t="shared" si="3"/>
        <v>21.214999999999918</v>
      </c>
      <c r="C53">
        <f t="shared" si="10"/>
        <v>41.979000000000042</v>
      </c>
      <c r="D53">
        <f t="shared" si="4"/>
        <v>1.9990000000000019</v>
      </c>
      <c r="E53">
        <f t="shared" si="11"/>
        <v>9.7255451168037964E-4</v>
      </c>
      <c r="F53">
        <f t="shared" si="12"/>
        <v>9.4586227818986175E-9</v>
      </c>
      <c r="G53">
        <f t="shared" si="5"/>
        <v>6.7346394708872755E-4</v>
      </c>
      <c r="H53">
        <f t="shared" si="6"/>
        <v>1484.8604803907224</v>
      </c>
      <c r="I53">
        <f t="shared" si="7"/>
        <v>1.4441077594198928</v>
      </c>
      <c r="J53">
        <f t="shared" si="8"/>
        <v>2968.2361003010569</v>
      </c>
      <c r="K53">
        <f t="shared" si="9"/>
        <v>2.0798618370141361E-3</v>
      </c>
    </row>
    <row r="54" spans="1:11" x14ac:dyDescent="0.35">
      <c r="A54">
        <v>1049.4349999999999</v>
      </c>
      <c r="B54">
        <f t="shared" si="3"/>
        <v>20.764000000000124</v>
      </c>
      <c r="C54">
        <f t="shared" si="10"/>
        <v>41.980999999999995</v>
      </c>
      <c r="D54">
        <f t="shared" si="4"/>
        <v>1.9990952380952378</v>
      </c>
      <c r="E54">
        <f t="shared" si="11"/>
        <v>9.5289369994330287E-4</v>
      </c>
      <c r="F54">
        <f t="shared" si="12"/>
        <v>9.0800640339163736E-9</v>
      </c>
      <c r="G54">
        <f t="shared" si="5"/>
        <v>6.7346278976333773E-4</v>
      </c>
      <c r="H54">
        <f t="shared" si="6"/>
        <v>1484.863032078448</v>
      </c>
      <c r="I54">
        <f t="shared" si="7"/>
        <v>1.4149166285462635</v>
      </c>
      <c r="J54">
        <f t="shared" si="8"/>
        <v>2968.3826166516815</v>
      </c>
      <c r="K54">
        <f t="shared" si="9"/>
        <v>9.1949212074594715E-3</v>
      </c>
    </row>
    <row r="55" spans="1:11" x14ac:dyDescent="0.35">
      <c r="A55">
        <v>1070.1990000000001</v>
      </c>
      <c r="B55">
        <f t="shared" si="3"/>
        <v>21.216999999999871</v>
      </c>
      <c r="C55">
        <f t="shared" si="10"/>
        <v>41.977999999999838</v>
      </c>
      <c r="D55">
        <f t="shared" si="4"/>
        <v>1.9989523809523733</v>
      </c>
      <c r="E55">
        <f t="shared" si="11"/>
        <v>9.3440565726561132E-4</v>
      </c>
      <c r="F55">
        <f t="shared" si="12"/>
        <v>8.7311393232997905E-9</v>
      </c>
      <c r="G55">
        <f t="shared" si="5"/>
        <v>6.7346172303301994E-4</v>
      </c>
      <c r="H55">
        <f t="shared" si="6"/>
        <v>1484.8653840286181</v>
      </c>
      <c r="I55">
        <f t="shared" si="7"/>
        <v>1.3874666151142152</v>
      </c>
      <c r="J55">
        <f t="shared" si="8"/>
        <v>2968.1751947977664</v>
      </c>
      <c r="K55">
        <f t="shared" si="9"/>
        <v>1.3492658019665919E-2</v>
      </c>
    </row>
    <row r="56" spans="1:11" x14ac:dyDescent="0.35">
      <c r="A56">
        <v>1091.4159999999999</v>
      </c>
      <c r="B56">
        <f t="shared" si="3"/>
        <v>20.760999999999967</v>
      </c>
      <c r="C56">
        <f t="shared" si="10"/>
        <v>41.980000000000018</v>
      </c>
      <c r="D56">
        <f t="shared" si="4"/>
        <v>1.9990476190476199</v>
      </c>
      <c r="E56">
        <f t="shared" si="11"/>
        <v>9.1624092005248236E-4</v>
      </c>
      <c r="F56">
        <f t="shared" si="12"/>
        <v>8.3949742357861925E-9</v>
      </c>
      <c r="G56">
        <f t="shared" si="5"/>
        <v>6.7346069530973944E-4</v>
      </c>
      <c r="H56">
        <f t="shared" si="6"/>
        <v>1484.8676499822725</v>
      </c>
      <c r="I56">
        <f t="shared" si="7"/>
        <v>1.3604965017759247</v>
      </c>
      <c r="J56">
        <f t="shared" si="8"/>
        <v>2968.3211402978964</v>
      </c>
      <c r="K56">
        <f t="shared" si="9"/>
        <v>6.4170975700564043E-4</v>
      </c>
    </row>
    <row r="57" spans="1:11" x14ac:dyDescent="0.35">
      <c r="A57">
        <v>1112.1769999999999</v>
      </c>
      <c r="B57">
        <f t="shared" si="3"/>
        <v>21.219000000000051</v>
      </c>
      <c r="C57">
        <f t="shared" si="10"/>
        <v>41.978000000000065</v>
      </c>
      <c r="D57">
        <f t="shared" si="4"/>
        <v>1.9989523809523841</v>
      </c>
      <c r="E57">
        <f t="shared" si="11"/>
        <v>8.9913745743708067E-4</v>
      </c>
      <c r="F57">
        <f t="shared" si="12"/>
        <v>8.0844816736641818E-9</v>
      </c>
      <c r="G57">
        <f t="shared" si="5"/>
        <v>6.7345974607106263E-4</v>
      </c>
      <c r="H57">
        <f t="shared" si="6"/>
        <v>1484.8697428969738</v>
      </c>
      <c r="I57">
        <f t="shared" si="7"/>
        <v>1.3351020052536366</v>
      </c>
      <c r="J57">
        <f t="shared" si="8"/>
        <v>2968.1839079680603</v>
      </c>
      <c r="K57">
        <f t="shared" si="9"/>
        <v>1.3459333174543883E-2</v>
      </c>
    </row>
    <row r="58" spans="1:11" x14ac:dyDescent="0.35">
      <c r="A58">
        <v>1133.396</v>
      </c>
      <c r="B58">
        <f t="shared" si="3"/>
        <v>20.759000000000015</v>
      </c>
      <c r="C58">
        <f t="shared" si="10"/>
        <v>41.980999999999995</v>
      </c>
      <c r="D58">
        <f t="shared" si="4"/>
        <v>1.9990952380952378</v>
      </c>
      <c r="E58">
        <f t="shared" si="11"/>
        <v>8.8230415494672655E-4</v>
      </c>
      <c r="F58">
        <f t="shared" si="12"/>
        <v>7.7846062183625709E-9</v>
      </c>
      <c r="G58">
        <f t="shared" si="5"/>
        <v>6.7345882928976255E-4</v>
      </c>
      <c r="H58">
        <f t="shared" si="6"/>
        <v>1484.8717642541142</v>
      </c>
      <c r="I58">
        <f t="shared" si="7"/>
        <v>1.3101085271644812</v>
      </c>
      <c r="J58">
        <f t="shared" si="8"/>
        <v>2968.4000731024739</v>
      </c>
      <c r="K58">
        <f t="shared" si="9"/>
        <v>9.2503394117326079E-3</v>
      </c>
    </row>
    <row r="59" spans="1:11" x14ac:dyDescent="0.35">
      <c r="A59">
        <v>1154.155</v>
      </c>
      <c r="B59">
        <f t="shared" si="3"/>
        <v>21.22199999999998</v>
      </c>
      <c r="C59">
        <f t="shared" si="10"/>
        <v>41.978000000000065</v>
      </c>
      <c r="D59">
        <f t="shared" si="4"/>
        <v>1.9989523809523841</v>
      </c>
      <c r="E59">
        <f t="shared" si="11"/>
        <v>8.6643475096499171E-4</v>
      </c>
      <c r="F59">
        <f t="shared" si="12"/>
        <v>7.5070917767976733E-9</v>
      </c>
      <c r="G59">
        <f t="shared" si="5"/>
        <v>6.7345798086959521E-4</v>
      </c>
      <c r="H59">
        <f t="shared" si="6"/>
        <v>1484.8736348907189</v>
      </c>
      <c r="I59">
        <f t="shared" si="7"/>
        <v>1.286546118061022</v>
      </c>
      <c r="J59">
        <f t="shared" si="8"/>
        <v>2968.1916878782235</v>
      </c>
      <c r="K59">
        <f t="shared" si="9"/>
        <v>1.3428466395233558E-2</v>
      </c>
    </row>
    <row r="60" spans="1:11" x14ac:dyDescent="0.35">
      <c r="A60">
        <v>1175.377</v>
      </c>
      <c r="B60">
        <f t="shared" si="3"/>
        <v>20.756000000000085</v>
      </c>
      <c r="C60">
        <f t="shared" si="10"/>
        <v>41.980999999999995</v>
      </c>
      <c r="D60">
        <f t="shared" si="4"/>
        <v>1.9990952380952378</v>
      </c>
      <c r="E60">
        <f t="shared" si="11"/>
        <v>8.5079085263706884E-4</v>
      </c>
      <c r="F60">
        <f t="shared" si="12"/>
        <v>7.2384507493091046E-9</v>
      </c>
      <c r="G60">
        <f t="shared" si="5"/>
        <v>6.7345715957630771E-4</v>
      </c>
      <c r="H60">
        <f t="shared" si="6"/>
        <v>1484.8754457211953</v>
      </c>
      <c r="I60">
        <f t="shared" si="7"/>
        <v>1.2633184465249834</v>
      </c>
      <c r="J60">
        <f t="shared" si="8"/>
        <v>2968.4074327057851</v>
      </c>
      <c r="K60">
        <f t="shared" si="9"/>
        <v>9.2751310294505816E-3</v>
      </c>
    </row>
    <row r="61" spans="1:11" x14ac:dyDescent="0.35">
      <c r="A61">
        <v>1196.133</v>
      </c>
      <c r="B61">
        <f t="shared" si="3"/>
        <v>21.224999999999909</v>
      </c>
      <c r="C61">
        <f t="shared" si="10"/>
        <v>41.978000000000065</v>
      </c>
      <c r="D61">
        <f t="shared" si="4"/>
        <v>1.9989523809523841</v>
      </c>
      <c r="E61">
        <f t="shared" si="11"/>
        <v>8.3602743173209E-4</v>
      </c>
      <c r="F61">
        <f t="shared" si="12"/>
        <v>6.9894186660855436E-9</v>
      </c>
      <c r="G61">
        <f t="shared" si="5"/>
        <v>6.7345639823087754E-4</v>
      </c>
      <c r="H61">
        <f t="shared" si="6"/>
        <v>1484.8771243794395</v>
      </c>
      <c r="I61">
        <f t="shared" si="7"/>
        <v>1.2413980087326739</v>
      </c>
      <c r="J61">
        <f t="shared" si="8"/>
        <v>2968.1986632000098</v>
      </c>
      <c r="K61">
        <f t="shared" si="9"/>
        <v>1.3399795452075485E-2</v>
      </c>
    </row>
    <row r="62" spans="1:11" x14ac:dyDescent="0.35">
      <c r="A62">
        <v>1217.3579999999999</v>
      </c>
      <c r="B62">
        <f t="shared" si="3"/>
        <v>20.753000000000156</v>
      </c>
      <c r="C62">
        <f t="shared" si="10"/>
        <v>41.980000000000018</v>
      </c>
      <c r="D62">
        <f t="shared" si="4"/>
        <v>1.9990476190476199</v>
      </c>
      <c r="E62">
        <f t="shared" si="11"/>
        <v>8.214510439821318E-4</v>
      </c>
      <c r="F62">
        <f t="shared" si="12"/>
        <v>6.7478181765933424E-9</v>
      </c>
      <c r="G62">
        <f t="shared" si="5"/>
        <v>6.7345565960462883E-4</v>
      </c>
      <c r="H62">
        <f t="shared" si="6"/>
        <v>1484.8787529487513</v>
      </c>
      <c r="I62">
        <f t="shared" si="7"/>
        <v>1.2197552017966378</v>
      </c>
      <c r="J62">
        <f t="shared" si="8"/>
        <v>2968.3433356566002</v>
      </c>
      <c r="K62">
        <f t="shared" si="9"/>
        <v>6.6146058672275859E-4</v>
      </c>
    </row>
    <row r="63" spans="1:11" x14ac:dyDescent="0.35">
      <c r="A63">
        <v>1238.1110000000001</v>
      </c>
      <c r="B63">
        <f t="shared" si="3"/>
        <v>21.226999999999862</v>
      </c>
      <c r="C63">
        <f t="shared" si="10"/>
        <v>41.977999999999838</v>
      </c>
      <c r="D63">
        <f t="shared" si="4"/>
        <v>1.9989523809523733</v>
      </c>
      <c r="E63">
        <f t="shared" si="11"/>
        <v>8.0768202527883198E-4</v>
      </c>
      <c r="F63">
        <f t="shared" si="12"/>
        <v>6.5235025395851571E-9</v>
      </c>
      <c r="G63">
        <f t="shared" si="5"/>
        <v>6.7345497382128021E-4</v>
      </c>
      <c r="H63">
        <f t="shared" si="6"/>
        <v>1484.8802650099328</v>
      </c>
      <c r="I63">
        <f t="shared" si="7"/>
        <v>1.1993110997397913</v>
      </c>
      <c r="J63">
        <f t="shared" si="8"/>
        <v>2968.2049411707962</v>
      </c>
      <c r="K63">
        <f t="shared" si="9"/>
        <v>1.3373094133198319E-2</v>
      </c>
    </row>
    <row r="64" spans="1:11" x14ac:dyDescent="0.35">
      <c r="A64">
        <v>1259.338</v>
      </c>
      <c r="B64">
        <f t="shared" si="3"/>
        <v>20.750999999999976</v>
      </c>
      <c r="C64">
        <f t="shared" si="10"/>
        <v>41.980999999999995</v>
      </c>
      <c r="D64">
        <f t="shared" si="4"/>
        <v>1.9990952380952378</v>
      </c>
      <c r="E64">
        <f t="shared" si="11"/>
        <v>7.9406799445422911E-4</v>
      </c>
      <c r="F64">
        <f t="shared" si="12"/>
        <v>6.3054397981656174E-9</v>
      </c>
      <c r="G64">
        <f t="shared" si="5"/>
        <v>6.7345430715377017E-4</v>
      </c>
      <c r="H64">
        <f t="shared" si="6"/>
        <v>1484.8817349261819</v>
      </c>
      <c r="I64">
        <f t="shared" si="7"/>
        <v>1.1790970612545495</v>
      </c>
      <c r="J64">
        <f t="shared" si="8"/>
        <v>2968.4200054255252</v>
      </c>
      <c r="K64">
        <f t="shared" si="9"/>
        <v>9.31983476703095E-3</v>
      </c>
    </row>
    <row r="65" spans="1:11" x14ac:dyDescent="0.35">
      <c r="A65">
        <v>1280.0889999999999</v>
      </c>
      <c r="B65">
        <f t="shared" si="3"/>
        <v>21.230000000000018</v>
      </c>
      <c r="C65">
        <f t="shared" si="10"/>
        <v>41.978000000000065</v>
      </c>
      <c r="D65">
        <f t="shared" si="4"/>
        <v>1.9989523809523841</v>
      </c>
      <c r="E65">
        <f t="shared" si="11"/>
        <v>7.8119568248770203E-4</v>
      </c>
      <c r="F65">
        <f t="shared" si="12"/>
        <v>6.1026669433742658E-9</v>
      </c>
      <c r="G65">
        <f t="shared" si="5"/>
        <v>6.7345368723033684E-4</v>
      </c>
      <c r="H65">
        <f t="shared" si="6"/>
        <v>1484.8831017803557</v>
      </c>
      <c r="I65">
        <f t="shared" si="7"/>
        <v>1.1599842681097607</v>
      </c>
      <c r="J65">
        <f t="shared" si="8"/>
        <v>2968.210611739803</v>
      </c>
      <c r="K65">
        <f t="shared" si="9"/>
        <v>1.3348166247034813E-2</v>
      </c>
    </row>
    <row r="66" spans="1:11" x14ac:dyDescent="0.35">
      <c r="A66">
        <v>1301.319</v>
      </c>
      <c r="B66">
        <f t="shared" si="3"/>
        <v>20.748000000000047</v>
      </c>
      <c r="C66">
        <f t="shared" si="10"/>
        <v>41.980999999999995</v>
      </c>
      <c r="D66">
        <f t="shared" si="4"/>
        <v>1.9990952380952378</v>
      </c>
      <c r="E66">
        <f t="shared" si="11"/>
        <v>7.6845108693563997E-4</v>
      </c>
      <c r="F66">
        <f t="shared" si="12"/>
        <v>5.9051707301256652E-9</v>
      </c>
      <c r="G66">
        <f t="shared" si="5"/>
        <v>6.7345308343826646E-4</v>
      </c>
      <c r="H66">
        <f t="shared" si="6"/>
        <v>1484.8844330692966</v>
      </c>
      <c r="I66">
        <f t="shared" si="7"/>
        <v>1.1410610565659125</v>
      </c>
      <c r="J66">
        <f t="shared" si="8"/>
        <v>2968.4253992705776</v>
      </c>
      <c r="K66">
        <f t="shared" si="9"/>
        <v>9.3400572198695207E-3</v>
      </c>
    </row>
    <row r="67" spans="1:11" x14ac:dyDescent="0.35">
      <c r="A67">
        <v>1322.067</v>
      </c>
      <c r="B67">
        <f t="shared" si="3"/>
        <v>21.232999999999947</v>
      </c>
      <c r="C67">
        <f t="shared" si="10"/>
        <v>41.977000000000089</v>
      </c>
      <c r="D67">
        <f t="shared" si="4"/>
        <v>1.9989047619047662</v>
      </c>
      <c r="E67">
        <f t="shared" si="11"/>
        <v>7.5639131753534429E-4</v>
      </c>
      <c r="F67">
        <f t="shared" si="12"/>
        <v>5.72127825242854E-9</v>
      </c>
      <c r="G67">
        <f t="shared" si="5"/>
        <v>6.7345252123550761E-4</v>
      </c>
      <c r="H67">
        <f t="shared" si="6"/>
        <v>1484.8856726609508</v>
      </c>
      <c r="I67">
        <f t="shared" si="7"/>
        <v>1.1231546303333726</v>
      </c>
      <c r="J67">
        <f t="shared" si="8"/>
        <v>2968.1450419661364</v>
      </c>
      <c r="K67">
        <f t="shared" si="9"/>
        <v>3.4648887327213065E-2</v>
      </c>
    </row>
    <row r="68" spans="1:11" x14ac:dyDescent="0.35">
      <c r="A68">
        <v>1343.3</v>
      </c>
      <c r="B68">
        <f t="shared" si="3"/>
        <v>20.744000000000142</v>
      </c>
      <c r="C68">
        <f t="shared" si="10"/>
        <v>41.980000000000018</v>
      </c>
      <c r="D68">
        <f t="shared" si="4"/>
        <v>1.9990476190476199</v>
      </c>
      <c r="E68">
        <f t="shared" si="11"/>
        <v>7.4443534579021818E-4</v>
      </c>
      <c r="F68">
        <f t="shared" si="12"/>
        <v>5.5418398406180169E-9</v>
      </c>
      <c r="G68">
        <f t="shared" si="5"/>
        <v>6.7345197264942827E-4</v>
      </c>
      <c r="H68">
        <f t="shared" si="6"/>
        <v>1484.8868822314066</v>
      </c>
      <c r="I68">
        <f t="shared" si="7"/>
        <v>1.1054022796332961</v>
      </c>
      <c r="J68">
        <f t="shared" si="8"/>
        <v>2968.3595864797367</v>
      </c>
      <c r="K68">
        <f t="shared" si="9"/>
        <v>6.7772774239208469E-4</v>
      </c>
    </row>
    <row r="69" spans="1:11" x14ac:dyDescent="0.35">
      <c r="A69">
        <v>1364.0440000000001</v>
      </c>
      <c r="B69">
        <f t="shared" si="3"/>
        <v>21.235999999999876</v>
      </c>
      <c r="C69">
        <f t="shared" ref="C69:C88" si="13">A71-A69</f>
        <v>41.977999999999838</v>
      </c>
      <c r="D69">
        <f t="shared" si="4"/>
        <v>1.9989523809523733</v>
      </c>
      <c r="E69">
        <f t="shared" ref="E69:E88" si="14">1/A69</f>
        <v>7.3311418106747285E-4</v>
      </c>
      <c r="F69">
        <f t="shared" ref="F69:F88" si="15">SQRT(((1/(A69^2))*$A$1)^2)</f>
        <v>5.3745640248223139E-9</v>
      </c>
      <c r="G69">
        <f t="shared" si="5"/>
        <v>6.7345146124690714E-4</v>
      </c>
      <c r="H69">
        <f t="shared" si="6"/>
        <v>1484.8880098180832</v>
      </c>
      <c r="I69">
        <f t="shared" si="7"/>
        <v>1.0885924572946937</v>
      </c>
      <c r="J69">
        <f t="shared" si="8"/>
        <v>2968.2204226734884</v>
      </c>
      <c r="K69">
        <f t="shared" si="9"/>
        <v>1.3302968724056789E-2</v>
      </c>
    </row>
    <row r="70" spans="1:11" x14ac:dyDescent="0.35">
      <c r="A70">
        <v>1385.28</v>
      </c>
      <c r="B70">
        <f t="shared" ref="B70:B89" si="16">A71-A70</f>
        <v>20.741999999999962</v>
      </c>
      <c r="C70">
        <f t="shared" si="13"/>
        <v>41.980999999999995</v>
      </c>
      <c r="D70">
        <f t="shared" ref="D70:D88" si="17">C70/21</f>
        <v>1.9990952380952378</v>
      </c>
      <c r="E70">
        <f t="shared" si="14"/>
        <v>7.2187572187572193E-4</v>
      </c>
      <c r="F70">
        <f t="shared" si="15"/>
        <v>5.211045578335947E-9</v>
      </c>
      <c r="G70">
        <f t="shared" ref="G70:G88" si="18">SQRT($D$1^2+($G$1*F70))</f>
        <v>6.7345096133119512E-4</v>
      </c>
      <c r="H70">
        <f t="shared" ref="H70:H88" si="19">1/G70</f>
        <v>1484.8891120792564</v>
      </c>
      <c r="I70">
        <f t="shared" ref="I70:I88" si="20">E70/G70</f>
        <v>1.0719053996876131</v>
      </c>
      <c r="J70">
        <f t="shared" ref="J70:J88" si="21">D70/G70</f>
        <v>2968.4347530571076</v>
      </c>
      <c r="K70">
        <f t="shared" ref="K70:K88" si="22">(D70-$M$14-$M$15*E70)^2/G70^2</f>
        <v>9.3768781331452031E-3</v>
      </c>
    </row>
    <row r="71" spans="1:11" x14ac:dyDescent="0.35">
      <c r="A71">
        <v>1406.0219999999999</v>
      </c>
      <c r="B71">
        <f t="shared" si="16"/>
        <v>21.239000000000033</v>
      </c>
      <c r="C71">
        <f t="shared" si="13"/>
        <v>41.978000000000065</v>
      </c>
      <c r="D71">
        <f t="shared" si="17"/>
        <v>1.9989523809523841</v>
      </c>
      <c r="E71">
        <f t="shared" si="14"/>
        <v>7.112264246220899E-4</v>
      </c>
      <c r="F71">
        <f t="shared" si="15"/>
        <v>5.0584302708072133E-9</v>
      </c>
      <c r="G71">
        <f t="shared" si="18"/>
        <v>6.7345049474869928E-4</v>
      </c>
      <c r="H71">
        <f t="shared" si="19"/>
        <v>1484.8901408456964</v>
      </c>
      <c r="I71">
        <f t="shared" si="20"/>
        <v>1.056093105830276</v>
      </c>
      <c r="J71">
        <f t="shared" si="21"/>
        <v>2968.2246824962258</v>
      </c>
      <c r="K71">
        <f t="shared" si="22"/>
        <v>1.328241725544183E-2</v>
      </c>
    </row>
    <row r="72" spans="1:11" x14ac:dyDescent="0.35">
      <c r="A72">
        <v>1427.261</v>
      </c>
      <c r="B72">
        <f t="shared" si="16"/>
        <v>20.739000000000033</v>
      </c>
      <c r="C72">
        <f t="shared" si="13"/>
        <v>41.980000000000018</v>
      </c>
      <c r="D72">
        <f t="shared" si="17"/>
        <v>1.9990476190476199</v>
      </c>
      <c r="E72">
        <f t="shared" si="14"/>
        <v>7.0064269954829572E-4</v>
      </c>
      <c r="F72">
        <f t="shared" si="15"/>
        <v>4.9090019243032332E-9</v>
      </c>
      <c r="G72">
        <f t="shared" si="18"/>
        <v>6.7345003790921312E-4</v>
      </c>
      <c r="H72">
        <f t="shared" si="19"/>
        <v>1484.8911481311827</v>
      </c>
      <c r="I72">
        <f t="shared" si="20"/>
        <v>1.0403781425620002</v>
      </c>
      <c r="J72">
        <f t="shared" si="21"/>
        <v>2968.3681142165274</v>
      </c>
      <c r="K72">
        <f t="shared" si="22"/>
        <v>6.8706544530911808E-4</v>
      </c>
    </row>
    <row r="73" spans="1:11" x14ac:dyDescent="0.35">
      <c r="A73">
        <v>1448</v>
      </c>
      <c r="B73">
        <f t="shared" si="16"/>
        <v>21.240999999999985</v>
      </c>
      <c r="C73">
        <f t="shared" si="13"/>
        <v>41.977000000000089</v>
      </c>
      <c r="D73">
        <f t="shared" si="17"/>
        <v>1.9989047619047662</v>
      </c>
      <c r="E73">
        <f t="shared" si="14"/>
        <v>6.9060773480662981E-4</v>
      </c>
      <c r="F73">
        <f t="shared" si="15"/>
        <v>4.7693904337474436E-9</v>
      </c>
      <c r="G73">
        <f t="shared" si="18"/>
        <v>6.7344961108200836E-4</v>
      </c>
      <c r="H73">
        <f t="shared" si="19"/>
        <v>1484.892089243818</v>
      </c>
      <c r="I73">
        <f t="shared" si="20"/>
        <v>1.025477962184957</v>
      </c>
      <c r="J73">
        <f t="shared" si="21"/>
        <v>2968.1578681041847</v>
      </c>
      <c r="K73">
        <f t="shared" si="22"/>
        <v>3.4549349591727972E-2</v>
      </c>
    </row>
    <row r="74" spans="1:11" x14ac:dyDescent="0.35">
      <c r="A74">
        <v>1469.241</v>
      </c>
      <c r="B74">
        <f t="shared" si="16"/>
        <v>20.736000000000104</v>
      </c>
      <c r="C74">
        <f t="shared" si="13"/>
        <v>41.980999999999995</v>
      </c>
      <c r="D74">
        <f t="shared" si="17"/>
        <v>1.9990952380952378</v>
      </c>
      <c r="E74">
        <f t="shared" si="14"/>
        <v>6.8062353283089702E-4</v>
      </c>
      <c r="F74">
        <f t="shared" si="15"/>
        <v>4.6324839344321119E-9</v>
      </c>
      <c r="G74">
        <f t="shared" si="18"/>
        <v>6.7344919252437492E-4</v>
      </c>
      <c r="H74">
        <f t="shared" si="19"/>
        <v>1484.893012124008</v>
      </c>
      <c r="I74">
        <f t="shared" si="20"/>
        <v>1.0106531277877542</v>
      </c>
      <c r="J74">
        <f t="shared" si="21"/>
        <v>2968.4425496179983</v>
      </c>
      <c r="K74">
        <f t="shared" si="22"/>
        <v>9.4095483130076565E-3</v>
      </c>
    </row>
    <row r="75" spans="1:11" x14ac:dyDescent="0.35">
      <c r="A75">
        <v>1489.9770000000001</v>
      </c>
      <c r="B75">
        <f t="shared" si="16"/>
        <v>21.244999999999891</v>
      </c>
      <c r="C75">
        <f t="shared" si="13"/>
        <v>41.977999999999838</v>
      </c>
      <c r="D75">
        <f t="shared" si="17"/>
        <v>1.9989523809523733</v>
      </c>
      <c r="E75">
        <f t="shared" si="14"/>
        <v>6.711512996509342E-4</v>
      </c>
      <c r="F75">
        <f t="shared" si="15"/>
        <v>4.5044406702313795E-9</v>
      </c>
      <c r="G75">
        <f t="shared" si="18"/>
        <v>6.7344880106364705E-4</v>
      </c>
      <c r="H75">
        <f t="shared" si="19"/>
        <v>1484.8938752591096</v>
      </c>
      <c r="I75">
        <f t="shared" si="20"/>
        <v>0.99658845422386355</v>
      </c>
      <c r="J75">
        <f t="shared" si="21"/>
        <v>2968.2321474107935</v>
      </c>
      <c r="K75">
        <f t="shared" si="22"/>
        <v>1.3244826835972952E-2</v>
      </c>
    </row>
    <row r="76" spans="1:11" x14ac:dyDescent="0.35">
      <c r="A76">
        <v>1511.222</v>
      </c>
      <c r="B76">
        <f t="shared" si="16"/>
        <v>20.732999999999947</v>
      </c>
      <c r="C76">
        <f t="shared" si="13"/>
        <v>41.980000000000018</v>
      </c>
      <c r="D76">
        <f t="shared" si="17"/>
        <v>1.9990476190476199</v>
      </c>
      <c r="E76">
        <f t="shared" si="14"/>
        <v>6.6171614759446325E-4</v>
      </c>
      <c r="F76">
        <f t="shared" si="15"/>
        <v>4.3786825998725757E-9</v>
      </c>
      <c r="G76">
        <f t="shared" si="18"/>
        <v>6.7344841658911476E-4</v>
      </c>
      <c r="H76">
        <f t="shared" si="19"/>
        <v>1484.8947229912656</v>
      </c>
      <c r="I76">
        <f t="shared" si="20"/>
        <v>0.98257881568112793</v>
      </c>
      <c r="J76">
        <f t="shared" si="21"/>
        <v>2968.3752605320647</v>
      </c>
      <c r="K76">
        <f t="shared" si="22"/>
        <v>6.9541904942916905E-4</v>
      </c>
    </row>
    <row r="77" spans="1:11" x14ac:dyDescent="0.35">
      <c r="A77">
        <v>1531.9549999999999</v>
      </c>
      <c r="B77">
        <f t="shared" si="16"/>
        <v>21.247000000000071</v>
      </c>
      <c r="C77">
        <f t="shared" si="13"/>
        <v>41.977000000000089</v>
      </c>
      <c r="D77">
        <f t="shared" si="17"/>
        <v>1.9989047619047662</v>
      </c>
      <c r="E77">
        <f t="shared" si="14"/>
        <v>6.5276068814031747E-4</v>
      </c>
      <c r="F77">
        <f t="shared" si="15"/>
        <v>4.2609651598142073E-9</v>
      </c>
      <c r="G77">
        <f t="shared" si="18"/>
        <v>6.7344805669664347E-4</v>
      </c>
      <c r="H77">
        <f t="shared" si="19"/>
        <v>1484.8955165230402</v>
      </c>
      <c r="I77">
        <f t="shared" si="20"/>
        <v>0.9692814191820518</v>
      </c>
      <c r="J77">
        <f t="shared" si="21"/>
        <v>2968.1647189089422</v>
      </c>
      <c r="K77">
        <f t="shared" si="22"/>
        <v>3.4492135094508922E-2</v>
      </c>
    </row>
    <row r="78" spans="1:11" x14ac:dyDescent="0.35">
      <c r="A78">
        <v>1553.202</v>
      </c>
      <c r="B78">
        <f t="shared" si="16"/>
        <v>20.730000000000018</v>
      </c>
      <c r="C78">
        <f t="shared" si="13"/>
        <v>41.980999999999995</v>
      </c>
      <c r="D78">
        <f t="shared" si="17"/>
        <v>1.9990952380952378</v>
      </c>
      <c r="E78">
        <f t="shared" si="14"/>
        <v>6.4383125955284632E-4</v>
      </c>
      <c r="F78">
        <f t="shared" si="15"/>
        <v>4.1451869077740453E-9</v>
      </c>
      <c r="G78">
        <f t="shared" si="18"/>
        <v>6.7344770273258076E-4</v>
      </c>
      <c r="H78">
        <f t="shared" si="19"/>
        <v>1484.8962969840136</v>
      </c>
      <c r="I78">
        <f t="shared" si="20"/>
        <v>0.95602265319257484</v>
      </c>
      <c r="J78">
        <f t="shared" si="21"/>
        <v>2968.4491163659936</v>
      </c>
      <c r="K78">
        <f t="shared" si="22"/>
        <v>9.4387320249793225E-3</v>
      </c>
    </row>
    <row r="79" spans="1:11" x14ac:dyDescent="0.35">
      <c r="A79">
        <v>1573.932</v>
      </c>
      <c r="B79">
        <f t="shared" si="16"/>
        <v>21.250999999999976</v>
      </c>
      <c r="C79">
        <f t="shared" si="13"/>
        <v>41.977000000000089</v>
      </c>
      <c r="D79">
        <f t="shared" si="17"/>
        <v>1.9989047619047662</v>
      </c>
      <c r="E79">
        <f t="shared" si="14"/>
        <v>6.3535146372270209E-4</v>
      </c>
      <c r="F79">
        <f t="shared" si="15"/>
        <v>4.0367148245458006E-9</v>
      </c>
      <c r="G79">
        <f t="shared" si="18"/>
        <v>6.7344737110519701E-4</v>
      </c>
      <c r="H79">
        <f t="shared" si="19"/>
        <v>1484.897028195234</v>
      </c>
      <c r="I79">
        <f t="shared" si="20"/>
        <v>0.94343150034133239</v>
      </c>
      <c r="J79">
        <f t="shared" si="21"/>
        <v>2968.1677405976893</v>
      </c>
      <c r="K79">
        <f t="shared" si="22"/>
        <v>3.4465829878424274E-2</v>
      </c>
    </row>
    <row r="80" spans="1:11" x14ac:dyDescent="0.35">
      <c r="A80">
        <v>1595.183</v>
      </c>
      <c r="B80">
        <f t="shared" si="16"/>
        <v>20.726000000000113</v>
      </c>
      <c r="C80">
        <f t="shared" si="13"/>
        <v>41.980000000000018</v>
      </c>
      <c r="D80">
        <f t="shared" si="17"/>
        <v>1.9990476190476199</v>
      </c>
      <c r="E80">
        <f t="shared" si="14"/>
        <v>6.2688732264574033E-4</v>
      </c>
      <c r="F80">
        <f t="shared" si="15"/>
        <v>3.929877152939445E-9</v>
      </c>
      <c r="G80">
        <f t="shared" si="18"/>
        <v>6.734470444744754E-4</v>
      </c>
      <c r="H80">
        <f t="shared" si="19"/>
        <v>1484.8977483899278</v>
      </c>
      <c r="I80">
        <f t="shared" si="20"/>
        <v>0.93086357389084995</v>
      </c>
      <c r="J80">
        <f t="shared" si="21"/>
        <v>2968.3813084480566</v>
      </c>
      <c r="K80">
        <f t="shared" si="22"/>
        <v>7.0293594138769644E-4</v>
      </c>
    </row>
    <row r="81" spans="1:11" x14ac:dyDescent="0.35">
      <c r="A81">
        <v>1615.9090000000001</v>
      </c>
      <c r="B81">
        <f t="shared" si="16"/>
        <v>21.253999999999905</v>
      </c>
      <c r="C81">
        <f t="shared" si="13"/>
        <v>41.977999999999838</v>
      </c>
      <c r="D81">
        <f t="shared" si="17"/>
        <v>1.9989523809523733</v>
      </c>
      <c r="E81">
        <f t="shared" si="14"/>
        <v>6.1884672961163027E-4</v>
      </c>
      <c r="F81">
        <f t="shared" si="15"/>
        <v>3.8297127475101033E-9</v>
      </c>
      <c r="G81">
        <f t="shared" si="18"/>
        <v>6.7344673824553086E-4</v>
      </c>
      <c r="H81">
        <f t="shared" si="19"/>
        <v>1484.8984236009642</v>
      </c>
      <c r="I81">
        <f t="shared" si="20"/>
        <v>0.91892453325092194</v>
      </c>
      <c r="J81">
        <f t="shared" si="21"/>
        <v>2968.2412393295731</v>
      </c>
      <c r="K81">
        <f t="shared" si="22"/>
        <v>1.3195839264861271E-2</v>
      </c>
    </row>
    <row r="82" spans="1:11" x14ac:dyDescent="0.35">
      <c r="A82">
        <v>1637.163</v>
      </c>
      <c r="B82">
        <f t="shared" si="16"/>
        <v>20.723999999999933</v>
      </c>
      <c r="C82">
        <f t="shared" si="13"/>
        <v>41.980000000000018</v>
      </c>
      <c r="D82">
        <f t="shared" si="17"/>
        <v>1.9990476190476199</v>
      </c>
      <c r="E82">
        <f t="shared" si="14"/>
        <v>6.1081272909294917E-4</v>
      </c>
      <c r="F82">
        <f t="shared" si="15"/>
        <v>3.7309219002197657E-9</v>
      </c>
      <c r="G82">
        <f t="shared" si="18"/>
        <v>6.7344643621577863E-4</v>
      </c>
      <c r="H82">
        <f t="shared" si="19"/>
        <v>1484.8990895537095</v>
      </c>
      <c r="I82">
        <f t="shared" si="20"/>
        <v>0.90699526531793684</v>
      </c>
      <c r="J82">
        <f t="shared" si="21"/>
        <v>2968.3839894983216</v>
      </c>
      <c r="K82">
        <f t="shared" si="22"/>
        <v>7.0641880865811627E-4</v>
      </c>
    </row>
    <row r="83" spans="1:11" x14ac:dyDescent="0.35">
      <c r="A83">
        <v>1657.8869999999999</v>
      </c>
      <c r="B83">
        <f t="shared" si="16"/>
        <v>21.256000000000085</v>
      </c>
      <c r="C83">
        <f t="shared" si="13"/>
        <v>41.977000000000089</v>
      </c>
      <c r="D83">
        <f t="shared" si="17"/>
        <v>1.9989047619047662</v>
      </c>
      <c r="E83">
        <f t="shared" si="14"/>
        <v>6.0317741800255389E-4</v>
      </c>
      <c r="F83">
        <f t="shared" si="15"/>
        <v>3.638229975882276E-9</v>
      </c>
      <c r="G83">
        <f t="shared" si="18"/>
        <v>6.7344615283192405E-4</v>
      </c>
      <c r="H83">
        <f t="shared" si="19"/>
        <v>1484.8997143942047</v>
      </c>
      <c r="I83">
        <f t="shared" si="20"/>
        <v>0.89565797572102612</v>
      </c>
      <c r="J83">
        <f t="shared" si="21"/>
        <v>2968.1731100536031</v>
      </c>
      <c r="K83">
        <f t="shared" si="22"/>
        <v>3.4417236404008039E-2</v>
      </c>
    </row>
    <row r="84" spans="1:11" x14ac:dyDescent="0.35">
      <c r="A84">
        <v>1679.143</v>
      </c>
      <c r="B84">
        <f t="shared" si="16"/>
        <v>20.721000000000004</v>
      </c>
      <c r="C84">
        <f t="shared" si="13"/>
        <v>41.980999999999995</v>
      </c>
      <c r="D84">
        <f t="shared" si="17"/>
        <v>1.9990952380952378</v>
      </c>
      <c r="E84">
        <f t="shared" si="14"/>
        <v>5.9554189250111511E-4</v>
      </c>
      <c r="F84">
        <f t="shared" si="15"/>
        <v>3.5467014572380982E-9</v>
      </c>
      <c r="G84">
        <f t="shared" si="18"/>
        <v>6.7344587300479297E-4</v>
      </c>
      <c r="H84">
        <f t="shared" si="19"/>
        <v>1484.9003313929031</v>
      </c>
      <c r="I84">
        <f t="shared" si="20"/>
        <v>0.88432035353326244</v>
      </c>
      <c r="J84">
        <f t="shared" si="21"/>
        <v>2968.457181533593</v>
      </c>
      <c r="K84">
        <f t="shared" si="22"/>
        <v>9.4771004914302563E-3</v>
      </c>
    </row>
    <row r="85" spans="1:11" x14ac:dyDescent="0.35">
      <c r="A85">
        <v>1699.864</v>
      </c>
      <c r="B85">
        <f t="shared" si="16"/>
        <v>21.259999999999991</v>
      </c>
      <c r="C85">
        <f t="shared" si="13"/>
        <v>41.976999999999862</v>
      </c>
      <c r="D85">
        <f t="shared" si="17"/>
        <v>1.9989047619047553</v>
      </c>
      <c r="E85">
        <f t="shared" si="14"/>
        <v>5.8828235670618356E-4</v>
      </c>
      <c r="F85">
        <f t="shared" si="15"/>
        <v>3.4607613121178138E-9</v>
      </c>
      <c r="G85">
        <f t="shared" si="18"/>
        <v>6.7344561026270663E-4</v>
      </c>
      <c r="H85">
        <f t="shared" si="19"/>
        <v>1484.9009107207733</v>
      </c>
      <c r="I85">
        <f t="shared" si="20"/>
        <v>0.87354100723397476</v>
      </c>
      <c r="J85">
        <f t="shared" si="21"/>
        <v>2968.1755013964616</v>
      </c>
      <c r="K85">
        <f t="shared" si="22"/>
        <v>3.4394749289639058E-2</v>
      </c>
    </row>
    <row r="86" spans="1:11" x14ac:dyDescent="0.35">
      <c r="A86">
        <v>1721.124</v>
      </c>
      <c r="B86">
        <f t="shared" si="16"/>
        <v>20.716999999999871</v>
      </c>
      <c r="C86">
        <f t="shared" si="13"/>
        <v>41.980000000000018</v>
      </c>
      <c r="D86">
        <f t="shared" si="17"/>
        <v>1.9990476190476199</v>
      </c>
      <c r="E86">
        <f t="shared" si="14"/>
        <v>5.8101566185818105E-4</v>
      </c>
      <c r="F86">
        <f t="shared" si="15"/>
        <v>3.3757919932450018E-9</v>
      </c>
      <c r="G86">
        <f t="shared" si="18"/>
        <v>6.7344535048859588E-4</v>
      </c>
      <c r="H86">
        <f t="shared" si="19"/>
        <v>1484.9014835049099</v>
      </c>
      <c r="I86">
        <f t="shared" si="20"/>
        <v>0.86275101823280009</v>
      </c>
      <c r="J86">
        <f t="shared" si="21"/>
        <v>2968.3887751207685</v>
      </c>
      <c r="K86">
        <f t="shared" si="22"/>
        <v>7.1289760454974912E-4</v>
      </c>
    </row>
    <row r="87" spans="1:11" x14ac:dyDescent="0.35">
      <c r="A87">
        <v>1741.8409999999999</v>
      </c>
      <c r="B87">
        <f t="shared" si="16"/>
        <v>21.263000000000147</v>
      </c>
      <c r="C87">
        <f t="shared" si="13"/>
        <v>41.977000000000089</v>
      </c>
      <c r="D87">
        <f t="shared" si="17"/>
        <v>1.9989047619047662</v>
      </c>
      <c r="E87">
        <f t="shared" si="14"/>
        <v>5.7410521396614276E-4</v>
      </c>
      <c r="F87">
        <f t="shared" si="15"/>
        <v>3.2959679670311053E-9</v>
      </c>
      <c r="G87">
        <f t="shared" si="18"/>
        <v>6.7344510644494037E-4</v>
      </c>
      <c r="H87">
        <f t="shared" si="19"/>
        <v>1484.9020216048718</v>
      </c>
      <c r="I87">
        <f t="shared" si="20"/>
        <v>0.85248999283222282</v>
      </c>
      <c r="J87">
        <f t="shared" si="21"/>
        <v>2968.1777219479923</v>
      </c>
      <c r="K87">
        <f t="shared" si="22"/>
        <v>3.4373351513072803E-2</v>
      </c>
    </row>
    <row r="88" spans="1:11" x14ac:dyDescent="0.35">
      <c r="A88">
        <v>1763.104</v>
      </c>
      <c r="B88">
        <f t="shared" si="16"/>
        <v>20.713999999999942</v>
      </c>
      <c r="C88">
        <f t="shared" si="13"/>
        <v>41.980000000000018</v>
      </c>
      <c r="D88">
        <f t="shared" si="17"/>
        <v>1.9990476190476199</v>
      </c>
      <c r="E88">
        <f t="shared" si="14"/>
        <v>5.6718151623500368E-4</v>
      </c>
      <c r="F88">
        <f t="shared" si="15"/>
        <v>3.2169487235863779E-9</v>
      </c>
      <c r="G88">
        <f t="shared" si="18"/>
        <v>6.7344486486163656E-4</v>
      </c>
      <c r="H88">
        <f t="shared" si="19"/>
        <v>1484.9025542803065</v>
      </c>
      <c r="I88">
        <f t="shared" si="20"/>
        <v>0.84220928219793412</v>
      </c>
      <c r="J88">
        <f t="shared" si="21"/>
        <v>2968.3909156517761</v>
      </c>
      <c r="K88">
        <f t="shared" si="22"/>
        <v>7.1591559254842137E-4</v>
      </c>
    </row>
    <row r="89" spans="1:11" x14ac:dyDescent="0.35">
      <c r="A89">
        <v>1783.818</v>
      </c>
      <c r="B89">
        <f t="shared" si="16"/>
        <v>21.266000000000076</v>
      </c>
    </row>
    <row r="90" spans="1:11" x14ac:dyDescent="0.35">
      <c r="A90">
        <v>1805.0840000000001</v>
      </c>
    </row>
    <row r="92" spans="1:11" x14ac:dyDescent="0.35">
      <c r="A92" t="s">
        <v>28</v>
      </c>
      <c r="B92">
        <f>SUM(B5:B89)/COUNT(B5:B89)</f>
        <v>20.992494117647059</v>
      </c>
      <c r="C92">
        <f>(SUM(C5:C88)/COUNT(C5:C88))/20</f>
        <v>2.0989874999999989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AD5E-ACC1-4BD6-AC1D-79E74132173B}">
  <dimension ref="A1:O92"/>
  <sheetViews>
    <sheetView workbookViewId="0">
      <selection activeCell="A2" sqref="A2"/>
    </sheetView>
  </sheetViews>
  <sheetFormatPr defaultColWidth="8.81640625" defaultRowHeight="14.5" x14ac:dyDescent="0.35"/>
  <sheetData>
    <row r="1" spans="1:15" x14ac:dyDescent="0.35">
      <c r="A1">
        <v>0.01</v>
      </c>
      <c r="C1">
        <f>SQRT($A$1^2+$A$1^2)</f>
        <v>1.4142135623730951E-2</v>
      </c>
      <c r="D1">
        <f>SQRT((1/21*C1)^2)</f>
        <v>6.7343502970147382E-4</v>
      </c>
      <c r="G1">
        <v>1.5612257968484755E-3</v>
      </c>
    </row>
    <row r="3" spans="1:15" x14ac:dyDescent="0.35">
      <c r="A3" s="1" t="s">
        <v>20</v>
      </c>
      <c r="B3" s="1"/>
      <c r="C3" s="1"/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20.684000000000001</v>
      </c>
      <c r="B5">
        <f>A6-A5</f>
        <v>21.245000000000001</v>
      </c>
      <c r="C5">
        <f t="shared" ref="C5:C36" si="0">A7-A5</f>
        <v>42.082999999999998</v>
      </c>
      <c r="D5">
        <f>C5/21</f>
        <v>2.0039523809523807</v>
      </c>
      <c r="E5">
        <f t="shared" ref="E5:E36" si="1">1/A5</f>
        <v>4.8346548056468763E-2</v>
      </c>
      <c r="F5">
        <f t="shared" ref="F5:F36" si="2">SQRT(((1/(A5^2))*$A$1)^2)</f>
        <v>2.3373887089764436E-5</v>
      </c>
      <c r="G5">
        <f>SQRT($D$1^2+($G$1*F5))</f>
        <v>7.0000475335971017E-4</v>
      </c>
      <c r="H5">
        <f>1/G5</f>
        <v>1428.5617279031987</v>
      </c>
      <c r="I5">
        <f>E5/G5</f>
        <v>69.066028229704045</v>
      </c>
      <c r="J5">
        <f>D5/G5</f>
        <v>2862.7696759690621</v>
      </c>
      <c r="K5">
        <f>(D5-$M$14-$M$15*E5)^2/G5^2</f>
        <v>3.4485387995583385E-3</v>
      </c>
      <c r="L5" t="s">
        <v>37</v>
      </c>
      <c r="M5">
        <f t="array" ref="M5:N6">MMULT(TRANSPOSE(H5:I88),H5:I88)</f>
        <v>184947659.55487245</v>
      </c>
      <c r="N5">
        <v>518378.78127260186</v>
      </c>
    </row>
    <row r="6" spans="1:15" x14ac:dyDescent="0.35">
      <c r="A6">
        <v>41.929000000000002</v>
      </c>
      <c r="B6">
        <f t="shared" ref="B6:B69" si="3">A7-A6</f>
        <v>20.838000000000001</v>
      </c>
      <c r="C6">
        <f t="shared" si="0"/>
        <v>42.084000000000003</v>
      </c>
      <c r="D6">
        <f t="shared" ref="D6:D69" si="4">C6/21</f>
        <v>2.004</v>
      </c>
      <c r="E6">
        <f t="shared" si="1"/>
        <v>2.38498413985547E-2</v>
      </c>
      <c r="F6">
        <f t="shared" si="2"/>
        <v>5.6881493473621356E-6</v>
      </c>
      <c r="G6">
        <f t="shared" ref="G6:G69" si="5">SQRT($D$1^2+($G$1*F6))</f>
        <v>6.7999648876038577E-4</v>
      </c>
      <c r="H6">
        <f t="shared" ref="H6:H69" si="6">1/G6</f>
        <v>1470.5958288446041</v>
      </c>
      <c r="I6">
        <f t="shared" ref="I6:I69" si="7">E6/G6</f>
        <v>35.073477279319903</v>
      </c>
      <c r="J6">
        <f t="shared" ref="J6:J69" si="8">D6/G6</f>
        <v>2947.0740410045864</v>
      </c>
      <c r="K6">
        <f t="shared" ref="K6:K69" si="9">(D6-$M$14-$M$15*E6)^2/G6^2</f>
        <v>3.0880394505955495E-3</v>
      </c>
      <c r="M6">
        <v>518378.78127260186</v>
      </c>
      <c r="N6">
        <v>7911.1174183056519</v>
      </c>
    </row>
    <row r="7" spans="1:15" x14ac:dyDescent="0.35">
      <c r="A7">
        <v>62.767000000000003</v>
      </c>
      <c r="B7">
        <f t="shared" si="3"/>
        <v>21.246000000000002</v>
      </c>
      <c r="C7">
        <f t="shared" si="0"/>
        <v>42.082000000000001</v>
      </c>
      <c r="D7">
        <f t="shared" si="4"/>
        <v>2.0039047619047619</v>
      </c>
      <c r="E7">
        <f t="shared" si="1"/>
        <v>1.5931938757627415E-2</v>
      </c>
      <c r="F7">
        <f t="shared" si="2"/>
        <v>2.5382667257679055E-6</v>
      </c>
      <c r="G7">
        <f t="shared" si="5"/>
        <v>6.7637086477802689E-4</v>
      </c>
      <c r="H7">
        <f t="shared" si="6"/>
        <v>1478.4788228987104</v>
      </c>
      <c r="I7">
        <f t="shared" si="7"/>
        <v>23.555034060871325</v>
      </c>
      <c r="J7">
        <f t="shared" si="8"/>
        <v>2962.7307535820728</v>
      </c>
      <c r="K7">
        <f t="shared" si="9"/>
        <v>4.8990909594281047E-3</v>
      </c>
    </row>
    <row r="8" spans="1:15" x14ac:dyDescent="0.35">
      <c r="A8">
        <v>84.013000000000005</v>
      </c>
      <c r="B8">
        <f t="shared" si="3"/>
        <v>20.835999999999999</v>
      </c>
      <c r="C8">
        <f t="shared" si="0"/>
        <v>42.083999999999989</v>
      </c>
      <c r="D8">
        <f t="shared" si="4"/>
        <v>2.0039999999999996</v>
      </c>
      <c r="E8">
        <f t="shared" si="1"/>
        <v>1.190291978622356E-2</v>
      </c>
      <c r="F8">
        <f t="shared" si="2"/>
        <v>1.4167949943727233E-6</v>
      </c>
      <c r="G8">
        <f t="shared" si="5"/>
        <v>6.7507531144538632E-4</v>
      </c>
      <c r="H8">
        <f t="shared" si="6"/>
        <v>1481.3162073116343</v>
      </c>
      <c r="I8">
        <f t="shared" si="7"/>
        <v>17.631987993663294</v>
      </c>
      <c r="J8">
        <f t="shared" si="8"/>
        <v>2968.5576794525145</v>
      </c>
      <c r="K8">
        <f t="shared" si="9"/>
        <v>6.1732061202346769E-3</v>
      </c>
      <c r="L8" t="s">
        <v>38</v>
      </c>
      <c r="M8">
        <f t="array" ref="M8:M9">MMULT(TRANSPOSE(H5:I88),J5:J88)</f>
        <v>370623151.24402827</v>
      </c>
    </row>
    <row r="9" spans="1:15" x14ac:dyDescent="0.35">
      <c r="A9">
        <v>104.849</v>
      </c>
      <c r="B9">
        <f t="shared" si="3"/>
        <v>21.24799999999999</v>
      </c>
      <c r="C9">
        <f t="shared" si="0"/>
        <v>42.082000000000008</v>
      </c>
      <c r="D9">
        <f t="shared" si="4"/>
        <v>2.0039047619047623</v>
      </c>
      <c r="E9">
        <f t="shared" si="1"/>
        <v>9.5375253936613603E-3</v>
      </c>
      <c r="F9">
        <f t="shared" si="2"/>
        <v>9.0964390634735304E-7</v>
      </c>
      <c r="G9">
        <f t="shared" si="5"/>
        <v>6.7448862018684968E-4</v>
      </c>
      <c r="H9">
        <f t="shared" si="6"/>
        <v>1482.6047023936087</v>
      </c>
      <c r="I9">
        <f t="shared" si="7"/>
        <v>14.140379997840785</v>
      </c>
      <c r="J9">
        <f t="shared" si="8"/>
        <v>2970.9986231489452</v>
      </c>
      <c r="K9">
        <f t="shared" si="9"/>
        <v>3.3738586923809828E-3</v>
      </c>
      <c r="M9">
        <v>1038805.8052568057</v>
      </c>
    </row>
    <row r="10" spans="1:15" x14ac:dyDescent="0.35">
      <c r="A10">
        <v>126.09699999999999</v>
      </c>
      <c r="B10">
        <f t="shared" si="3"/>
        <v>20.834000000000017</v>
      </c>
      <c r="C10">
        <f t="shared" si="0"/>
        <v>42.084000000000017</v>
      </c>
      <c r="D10">
        <f t="shared" si="4"/>
        <v>2.0040000000000009</v>
      </c>
      <c r="E10">
        <f t="shared" si="1"/>
        <v>7.9304027851574577E-3</v>
      </c>
      <c r="F10">
        <f t="shared" si="2"/>
        <v>6.2891288334833178E-7</v>
      </c>
      <c r="G10">
        <f t="shared" si="5"/>
        <v>6.7416364055507966E-4</v>
      </c>
      <c r="H10">
        <f t="shared" si="6"/>
        <v>1483.3193898986299</v>
      </c>
      <c r="I10">
        <f t="shared" si="7"/>
        <v>11.763320220930156</v>
      </c>
      <c r="J10">
        <f t="shared" si="8"/>
        <v>2972.5720573568556</v>
      </c>
      <c r="K10">
        <f t="shared" si="9"/>
        <v>7.4302944736837368E-3</v>
      </c>
    </row>
    <row r="11" spans="1:15" x14ac:dyDescent="0.35">
      <c r="A11">
        <v>146.93100000000001</v>
      </c>
      <c r="B11">
        <f t="shared" si="3"/>
        <v>21.25</v>
      </c>
      <c r="C11">
        <f t="shared" si="0"/>
        <v>42.081999999999994</v>
      </c>
      <c r="D11">
        <f t="shared" si="4"/>
        <v>2.0039047619047614</v>
      </c>
      <c r="E11">
        <f t="shared" si="1"/>
        <v>6.8059157019281155E-3</v>
      </c>
      <c r="F11">
        <f t="shared" si="2"/>
        <v>4.6320488541751673E-7</v>
      </c>
      <c r="G11">
        <f t="shared" si="5"/>
        <v>6.7397174024239699E-4</v>
      </c>
      <c r="H11">
        <f t="shared" si="6"/>
        <v>1483.7417361747919</v>
      </c>
      <c r="I11">
        <f t="shared" si="7"/>
        <v>10.098221179838101</v>
      </c>
      <c r="J11">
        <f t="shared" si="8"/>
        <v>2973.2771305575038</v>
      </c>
      <c r="K11">
        <f t="shared" si="9"/>
        <v>2.8042190346114237E-3</v>
      </c>
      <c r="L11" t="s">
        <v>39</v>
      </c>
      <c r="M11">
        <f t="array" ref="M11:N12">MINVERSE(M5:N6)</f>
        <v>6.6233628717916322E-9</v>
      </c>
      <c r="N11">
        <v>-4.3399820680968859E-7</v>
      </c>
    </row>
    <row r="12" spans="1:15" x14ac:dyDescent="0.35">
      <c r="A12">
        <v>168.18100000000001</v>
      </c>
      <c r="B12">
        <f t="shared" si="3"/>
        <v>20.831999999999994</v>
      </c>
      <c r="C12">
        <f t="shared" si="0"/>
        <v>42.08499999999998</v>
      </c>
      <c r="D12">
        <f t="shared" si="4"/>
        <v>2.004047619047618</v>
      </c>
      <c r="E12">
        <f t="shared" si="1"/>
        <v>5.9459748723101891E-3</v>
      </c>
      <c r="F12">
        <f t="shared" si="2"/>
        <v>3.5354617182144172E-7</v>
      </c>
      <c r="G12">
        <f t="shared" si="5"/>
        <v>6.7384471848701874E-4</v>
      </c>
      <c r="H12">
        <f t="shared" si="6"/>
        <v>1484.0214259529951</v>
      </c>
      <c r="I12">
        <f t="shared" si="7"/>
        <v>8.8239541086864435</v>
      </c>
      <c r="J12">
        <f t="shared" si="8"/>
        <v>2974.0496052967505</v>
      </c>
      <c r="K12">
        <f t="shared" si="9"/>
        <v>2.5814054586551671E-2</v>
      </c>
      <c r="M12">
        <v>-4.3399820680968859E-7</v>
      </c>
      <c r="N12">
        <v>1.5484228039467751E-4</v>
      </c>
    </row>
    <row r="13" spans="1:15" x14ac:dyDescent="0.35">
      <c r="A13">
        <v>189.01300000000001</v>
      </c>
      <c r="B13">
        <f t="shared" si="3"/>
        <v>21.252999999999986</v>
      </c>
      <c r="C13">
        <f t="shared" si="0"/>
        <v>42.081999999999994</v>
      </c>
      <c r="D13">
        <f t="shared" si="4"/>
        <v>2.0039047619047614</v>
      </c>
      <c r="E13">
        <f t="shared" si="1"/>
        <v>5.2906413844550377E-3</v>
      </c>
      <c r="F13">
        <f t="shared" si="2"/>
        <v>2.7990886258908317E-7</v>
      </c>
      <c r="G13">
        <f t="shared" si="5"/>
        <v>6.7375940822081697E-4</v>
      </c>
      <c r="H13">
        <f t="shared" si="6"/>
        <v>1484.209330212813</v>
      </c>
      <c r="I13">
        <f t="shared" si="7"/>
        <v>7.8524193056182012</v>
      </c>
      <c r="J13">
        <f t="shared" si="8"/>
        <v>2974.2141444769322</v>
      </c>
      <c r="K13">
        <f t="shared" si="9"/>
        <v>2.5100318015978959E-3</v>
      </c>
    </row>
    <row r="14" spans="1:15" x14ac:dyDescent="0.35">
      <c r="A14">
        <v>210.26599999999999</v>
      </c>
      <c r="B14">
        <f t="shared" si="3"/>
        <v>20.829000000000008</v>
      </c>
      <c r="C14">
        <f t="shared" si="0"/>
        <v>42.084000000000003</v>
      </c>
      <c r="D14">
        <f t="shared" si="4"/>
        <v>2.004</v>
      </c>
      <c r="E14">
        <f t="shared" si="1"/>
        <v>4.755880646419298E-3</v>
      </c>
      <c r="F14">
        <f t="shared" si="2"/>
        <v>2.2618400722985637E-7</v>
      </c>
      <c r="G14">
        <f t="shared" si="5"/>
        <v>6.7369716010678472E-4</v>
      </c>
      <c r="H14">
        <f t="shared" si="6"/>
        <v>1484.3464678424568</v>
      </c>
      <c r="I14">
        <f t="shared" si="7"/>
        <v>7.0593746389927849</v>
      </c>
      <c r="J14">
        <f t="shared" si="8"/>
        <v>2974.6303215562834</v>
      </c>
      <c r="K14">
        <f t="shared" si="9"/>
        <v>8.514659879645595E-3</v>
      </c>
      <c r="L14" t="s">
        <v>40</v>
      </c>
      <c r="M14" s="11">
        <f t="array" ref="M14:M15">MMULT(M11:N12,M8:M9)</f>
        <v>2.0039317626711632</v>
      </c>
      <c r="N14" s="11">
        <f>SQRT(M11)</f>
        <v>8.1384045560488276E-5</v>
      </c>
      <c r="O14" t="s">
        <v>42</v>
      </c>
    </row>
    <row r="15" spans="1:15" x14ac:dyDescent="0.35">
      <c r="A15">
        <v>231.095</v>
      </c>
      <c r="B15">
        <f t="shared" si="3"/>
        <v>21.254999999999995</v>
      </c>
      <c r="C15">
        <f t="shared" si="0"/>
        <v>42.082000000000022</v>
      </c>
      <c r="D15">
        <f t="shared" si="4"/>
        <v>2.0039047619047627</v>
      </c>
      <c r="E15">
        <f t="shared" si="1"/>
        <v>4.3272247344165815E-3</v>
      </c>
      <c r="F15">
        <f t="shared" si="2"/>
        <v>1.8724873902146659E-7</v>
      </c>
      <c r="G15">
        <f t="shared" si="5"/>
        <v>6.7365204430092291E-4</v>
      </c>
      <c r="H15">
        <f t="shared" si="6"/>
        <v>1484.4458774525683</v>
      </c>
      <c r="I15">
        <f t="shared" si="7"/>
        <v>6.42353091781548</v>
      </c>
      <c r="J15">
        <f t="shared" si="8"/>
        <v>2974.6881626170957</v>
      </c>
      <c r="K15">
        <f t="shared" si="9"/>
        <v>2.3311803243836497E-3</v>
      </c>
      <c r="M15">
        <v>1.2767311287973371E-3</v>
      </c>
      <c r="O15" t="s">
        <v>43</v>
      </c>
    </row>
    <row r="16" spans="1:15" x14ac:dyDescent="0.35">
      <c r="A16">
        <v>252.35</v>
      </c>
      <c r="B16">
        <f t="shared" si="3"/>
        <v>20.827000000000027</v>
      </c>
      <c r="C16">
        <f t="shared" si="0"/>
        <v>42.084000000000032</v>
      </c>
      <c r="D16">
        <f t="shared" si="4"/>
        <v>2.0040000000000013</v>
      </c>
      <c r="E16">
        <f t="shared" si="1"/>
        <v>3.9627501486031308E-3</v>
      </c>
      <c r="F16">
        <f t="shared" si="2"/>
        <v>1.5703388740254133E-7</v>
      </c>
      <c r="G16">
        <f t="shared" si="5"/>
        <v>6.7361703109780201E-4</v>
      </c>
      <c r="H16">
        <f t="shared" si="6"/>
        <v>1484.5230358417268</v>
      </c>
      <c r="I16">
        <f t="shared" si="7"/>
        <v>5.8827938808865738</v>
      </c>
      <c r="J16">
        <f t="shared" si="8"/>
        <v>2974.9841638268226</v>
      </c>
      <c r="K16">
        <f t="shared" si="9"/>
        <v>8.7964028743091009E-3</v>
      </c>
    </row>
    <row r="17" spans="1:13" x14ac:dyDescent="0.35">
      <c r="A17">
        <v>273.17700000000002</v>
      </c>
      <c r="B17">
        <f t="shared" si="3"/>
        <v>21.257000000000005</v>
      </c>
      <c r="C17">
        <f t="shared" si="0"/>
        <v>42.081999999999994</v>
      </c>
      <c r="D17">
        <f t="shared" si="4"/>
        <v>2.0039047619047614</v>
      </c>
      <c r="E17">
        <f t="shared" si="1"/>
        <v>3.660630287322871E-3</v>
      </c>
      <c r="F17">
        <f t="shared" si="2"/>
        <v>1.3400214100465526E-7</v>
      </c>
      <c r="G17">
        <f t="shared" si="5"/>
        <v>6.7359034051001228E-4</v>
      </c>
      <c r="H17">
        <f t="shared" si="6"/>
        <v>1484.5818591205525</v>
      </c>
      <c r="I17">
        <f t="shared" si="7"/>
        <v>5.4345053175067894</v>
      </c>
      <c r="J17">
        <f t="shared" si="8"/>
        <v>2974.9606569290986</v>
      </c>
      <c r="K17">
        <f t="shared" si="9"/>
        <v>2.2111860491192551E-3</v>
      </c>
      <c r="L17" t="s">
        <v>41</v>
      </c>
      <c r="M17">
        <f>+SUM(K5:K88)/(COUNT(K5:K88)-2)</f>
        <v>1.1286361860277429E-2</v>
      </c>
    </row>
    <row r="18" spans="1:13" x14ac:dyDescent="0.35">
      <c r="A18">
        <v>294.43400000000003</v>
      </c>
      <c r="B18">
        <f t="shared" si="3"/>
        <v>20.824999999999989</v>
      </c>
      <c r="C18">
        <f t="shared" si="0"/>
        <v>42.08499999999998</v>
      </c>
      <c r="D18">
        <f t="shared" si="4"/>
        <v>2.004047619047618</v>
      </c>
      <c r="E18">
        <f t="shared" si="1"/>
        <v>3.3963468892858838E-3</v>
      </c>
      <c r="F18">
        <f t="shared" si="2"/>
        <v>1.15351721923619E-7</v>
      </c>
      <c r="G18">
        <f t="shared" si="5"/>
        <v>6.7356872649567312E-4</v>
      </c>
      <c r="H18">
        <f t="shared" si="6"/>
        <v>1484.6294975757367</v>
      </c>
      <c r="I18">
        <f t="shared" si="7"/>
        <v>5.0423167758334175</v>
      </c>
      <c r="J18">
        <f t="shared" si="8"/>
        <v>2975.2682097845163</v>
      </c>
      <c r="K18">
        <f t="shared" si="9"/>
        <v>2.7412137170593195E-2</v>
      </c>
    </row>
    <row r="19" spans="1:13" x14ac:dyDescent="0.35">
      <c r="A19">
        <v>315.25900000000001</v>
      </c>
      <c r="B19">
        <f t="shared" si="3"/>
        <v>21.259999999999991</v>
      </c>
      <c r="C19">
        <f t="shared" si="0"/>
        <v>42.081999999999994</v>
      </c>
      <c r="D19">
        <f t="shared" si="4"/>
        <v>2.0039047619047614</v>
      </c>
      <c r="E19">
        <f t="shared" si="1"/>
        <v>3.1719950897516011E-3</v>
      </c>
      <c r="F19">
        <f t="shared" si="2"/>
        <v>1.0061552849408266E-7</v>
      </c>
      <c r="G19">
        <f t="shared" si="5"/>
        <v>6.7355164819609304E-4</v>
      </c>
      <c r="H19">
        <f t="shared" si="6"/>
        <v>1484.6671412328978</v>
      </c>
      <c r="I19">
        <f t="shared" si="7"/>
        <v>4.7093568819062988</v>
      </c>
      <c r="J19">
        <f t="shared" si="8"/>
        <v>2975.131554160133</v>
      </c>
      <c r="K19">
        <f t="shared" si="9"/>
        <v>2.1251854004333457E-3</v>
      </c>
    </row>
    <row r="20" spans="1:13" x14ac:dyDescent="0.35">
      <c r="A20">
        <v>336.51900000000001</v>
      </c>
      <c r="B20">
        <f t="shared" si="3"/>
        <v>20.822000000000003</v>
      </c>
      <c r="C20">
        <f t="shared" si="0"/>
        <v>42.084000000000003</v>
      </c>
      <c r="D20">
        <f t="shared" si="4"/>
        <v>2.004</v>
      </c>
      <c r="E20">
        <f t="shared" si="1"/>
        <v>2.9716004148354178E-3</v>
      </c>
      <c r="F20">
        <f t="shared" si="2"/>
        <v>8.8304090254500277E-8</v>
      </c>
      <c r="G20">
        <f t="shared" si="5"/>
        <v>6.7353737969967002E-4</v>
      </c>
      <c r="H20">
        <f t="shared" si="6"/>
        <v>1484.6985930400767</v>
      </c>
      <c r="I20">
        <f t="shared" si="7"/>
        <v>4.4119309549834531</v>
      </c>
      <c r="J20">
        <f t="shared" si="8"/>
        <v>2975.3359804523138</v>
      </c>
      <c r="K20">
        <f t="shared" si="9"/>
        <v>9.1544742038460244E-3</v>
      </c>
    </row>
    <row r="21" spans="1:13" x14ac:dyDescent="0.35">
      <c r="A21">
        <v>357.34100000000001</v>
      </c>
      <c r="B21">
        <f t="shared" si="3"/>
        <v>21.262</v>
      </c>
      <c r="C21">
        <f t="shared" si="0"/>
        <v>42.081000000000017</v>
      </c>
      <c r="D21">
        <f t="shared" si="4"/>
        <v>2.0038571428571439</v>
      </c>
      <c r="E21">
        <f t="shared" si="1"/>
        <v>2.7984474213706236E-3</v>
      </c>
      <c r="F21">
        <f t="shared" si="2"/>
        <v>7.8313079701758912E-8</v>
      </c>
      <c r="G21">
        <f t="shared" si="5"/>
        <v>6.7352580026995698E-4</v>
      </c>
      <c r="H21">
        <f t="shared" si="6"/>
        <v>1484.7241183621895</v>
      </c>
      <c r="I21">
        <f t="shared" si="7"/>
        <v>4.1549223804774416</v>
      </c>
      <c r="J21">
        <f t="shared" si="8"/>
        <v>2975.175029752349</v>
      </c>
      <c r="K21">
        <f t="shared" si="9"/>
        <v>1.3477946007862578E-2</v>
      </c>
    </row>
    <row r="22" spans="1:13" x14ac:dyDescent="0.35">
      <c r="A22">
        <v>378.60300000000001</v>
      </c>
      <c r="B22">
        <f t="shared" si="3"/>
        <v>20.819000000000017</v>
      </c>
      <c r="C22">
        <f t="shared" si="0"/>
        <v>42.084000000000003</v>
      </c>
      <c r="D22">
        <f t="shared" si="4"/>
        <v>2.004</v>
      </c>
      <c r="E22">
        <f t="shared" si="1"/>
        <v>2.6412891604134145E-3</v>
      </c>
      <c r="F22">
        <f t="shared" si="2"/>
        <v>6.9764084289173993E-8</v>
      </c>
      <c r="G22">
        <f t="shared" si="5"/>
        <v>6.735158919558697E-4</v>
      </c>
      <c r="H22">
        <f t="shared" si="6"/>
        <v>1484.7459606276407</v>
      </c>
      <c r="I22">
        <f t="shared" si="7"/>
        <v>3.9216434117733896</v>
      </c>
      <c r="J22">
        <f t="shared" si="8"/>
        <v>2975.4309050977918</v>
      </c>
      <c r="K22">
        <f t="shared" si="9"/>
        <v>9.2752721097860546E-3</v>
      </c>
    </row>
    <row r="23" spans="1:13" x14ac:dyDescent="0.35">
      <c r="A23">
        <v>399.42200000000003</v>
      </c>
      <c r="B23">
        <f t="shared" si="3"/>
        <v>21.264999999999986</v>
      </c>
      <c r="C23">
        <f t="shared" si="0"/>
        <v>42.081999999999994</v>
      </c>
      <c r="D23">
        <f t="shared" si="4"/>
        <v>2.0039047619047614</v>
      </c>
      <c r="E23">
        <f t="shared" si="1"/>
        <v>2.5036177276164056E-3</v>
      </c>
      <c r="F23">
        <f t="shared" si="2"/>
        <v>6.2681017260351352E-8</v>
      </c>
      <c r="G23">
        <f t="shared" si="5"/>
        <v>6.7350768254723309E-4</v>
      </c>
      <c r="H23">
        <f t="shared" si="6"/>
        <v>1484.7640582479473</v>
      </c>
      <c r="I23">
        <f t="shared" si="7"/>
        <v>3.7172816175572385</v>
      </c>
      <c r="J23">
        <f t="shared" si="8"/>
        <v>2975.3257666281002</v>
      </c>
      <c r="K23">
        <f t="shared" si="9"/>
        <v>2.0102432813272468E-3</v>
      </c>
    </row>
    <row r="24" spans="1:13" x14ac:dyDescent="0.35">
      <c r="A24">
        <v>420.68700000000001</v>
      </c>
      <c r="B24">
        <f t="shared" si="3"/>
        <v>20.817000000000007</v>
      </c>
      <c r="C24">
        <f t="shared" si="0"/>
        <v>42.084000000000003</v>
      </c>
      <c r="D24">
        <f t="shared" si="4"/>
        <v>2.004</v>
      </c>
      <c r="E24">
        <f t="shared" si="1"/>
        <v>2.377064183110008E-3</v>
      </c>
      <c r="F24">
        <f t="shared" si="2"/>
        <v>5.6504341306244498E-8</v>
      </c>
      <c r="G24">
        <f t="shared" si="5"/>
        <v>6.7350052358131551E-4</v>
      </c>
      <c r="H24">
        <f t="shared" si="6"/>
        <v>1484.7798405300932</v>
      </c>
      <c r="I24">
        <f t="shared" si="7"/>
        <v>3.5294169787278742</v>
      </c>
      <c r="J24">
        <f t="shared" si="8"/>
        <v>2975.4988004223069</v>
      </c>
      <c r="K24">
        <f t="shared" si="9"/>
        <v>9.372426588874402E-3</v>
      </c>
    </row>
    <row r="25" spans="1:13" x14ac:dyDescent="0.35">
      <c r="A25">
        <v>441.50400000000002</v>
      </c>
      <c r="B25">
        <f t="shared" si="3"/>
        <v>21.266999999999996</v>
      </c>
      <c r="C25">
        <f t="shared" si="0"/>
        <v>42.081999999999994</v>
      </c>
      <c r="D25">
        <f t="shared" si="4"/>
        <v>2.0039047619047614</v>
      </c>
      <c r="E25">
        <f t="shared" si="1"/>
        <v>2.2649851416974703E-3</v>
      </c>
      <c r="F25">
        <f t="shared" si="2"/>
        <v>5.1301576921103102E-8</v>
      </c>
      <c r="G25">
        <f t="shared" si="5"/>
        <v>6.7349449335115806E-4</v>
      </c>
      <c r="H25">
        <f t="shared" si="6"/>
        <v>1484.7931347207066</v>
      </c>
      <c r="I25">
        <f t="shared" si="7"/>
        <v>3.3630343886368106</v>
      </c>
      <c r="J25">
        <f t="shared" si="8"/>
        <v>2975.3840331103215</v>
      </c>
      <c r="K25">
        <f t="shared" si="9"/>
        <v>1.9699610512562463E-3</v>
      </c>
    </row>
    <row r="26" spans="1:13" x14ac:dyDescent="0.35">
      <c r="A26">
        <v>462.77100000000002</v>
      </c>
      <c r="B26">
        <f t="shared" si="3"/>
        <v>20.814999999999998</v>
      </c>
      <c r="C26">
        <f t="shared" si="0"/>
        <v>42.084000000000003</v>
      </c>
      <c r="D26">
        <f t="shared" si="4"/>
        <v>2.004</v>
      </c>
      <c r="E26">
        <f t="shared" si="1"/>
        <v>2.1608959939149169E-3</v>
      </c>
      <c r="F26">
        <f t="shared" si="2"/>
        <v>4.6694714965175359E-8</v>
      </c>
      <c r="G26">
        <f t="shared" si="5"/>
        <v>6.7348915375275726E-4</v>
      </c>
      <c r="H26">
        <f t="shared" si="6"/>
        <v>1484.8049065495527</v>
      </c>
      <c r="I26">
        <f t="shared" si="7"/>
        <v>3.2085089743081405</v>
      </c>
      <c r="J26">
        <f t="shared" si="8"/>
        <v>2975.5490327253033</v>
      </c>
      <c r="K26">
        <f t="shared" si="9"/>
        <v>9.4522567751664736E-3</v>
      </c>
    </row>
    <row r="27" spans="1:13" x14ac:dyDescent="0.35">
      <c r="A27">
        <v>483.58600000000001</v>
      </c>
      <c r="B27">
        <f t="shared" si="3"/>
        <v>21.269000000000005</v>
      </c>
      <c r="C27">
        <f t="shared" si="0"/>
        <v>42.081000000000017</v>
      </c>
      <c r="D27">
        <f t="shared" si="4"/>
        <v>2.0038571428571439</v>
      </c>
      <c r="E27">
        <f t="shared" si="1"/>
        <v>2.06788451278573E-3</v>
      </c>
      <c r="F27">
        <f t="shared" si="2"/>
        <v>4.2761463582190752E-8</v>
      </c>
      <c r="G27">
        <f t="shared" si="5"/>
        <v>6.7348459487139012E-4</v>
      </c>
      <c r="H27">
        <f t="shared" si="6"/>
        <v>1484.8149573353817</v>
      </c>
      <c r="I27">
        <f t="shared" si="7"/>
        <v>3.0704258546264405</v>
      </c>
      <c r="J27">
        <f t="shared" si="8"/>
        <v>2975.35705807763</v>
      </c>
      <c r="K27">
        <f t="shared" si="9"/>
        <v>1.3159926819617638E-2</v>
      </c>
    </row>
    <row r="28" spans="1:13" x14ac:dyDescent="0.35">
      <c r="A28">
        <v>504.85500000000002</v>
      </c>
      <c r="B28">
        <f t="shared" si="3"/>
        <v>20.812000000000012</v>
      </c>
      <c r="C28">
        <f t="shared" si="0"/>
        <v>42.085000000000036</v>
      </c>
      <c r="D28">
        <f t="shared" si="4"/>
        <v>2.0040476190476206</v>
      </c>
      <c r="E28">
        <f t="shared" si="1"/>
        <v>1.9807667548107873E-3</v>
      </c>
      <c r="F28">
        <f t="shared" si="2"/>
        <v>3.9234369369636576E-8</v>
      </c>
      <c r="G28">
        <f t="shared" si="5"/>
        <v>6.7348050672503353E-4</v>
      </c>
      <c r="H28">
        <f t="shared" si="6"/>
        <v>1484.8239704260316</v>
      </c>
      <c r="I28">
        <f t="shared" si="7"/>
        <v>2.9410899573660392</v>
      </c>
      <c r="J28">
        <f t="shared" si="8"/>
        <v>2975.6579426371236</v>
      </c>
      <c r="K28">
        <f t="shared" si="9"/>
        <v>2.8315245140715085E-2</v>
      </c>
    </row>
    <row r="29" spans="1:13" x14ac:dyDescent="0.35">
      <c r="A29">
        <v>525.66700000000003</v>
      </c>
      <c r="B29">
        <f t="shared" si="3"/>
        <v>21.273000000000025</v>
      </c>
      <c r="C29">
        <f t="shared" si="0"/>
        <v>42.081999999999994</v>
      </c>
      <c r="D29">
        <f t="shared" si="4"/>
        <v>2.0039047619047614</v>
      </c>
      <c r="E29">
        <f t="shared" si="1"/>
        <v>1.9023450207070255E-3</v>
      </c>
      <c r="F29">
        <f t="shared" si="2"/>
        <v>3.6189165778088135E-8</v>
      </c>
      <c r="G29">
        <f t="shared" si="5"/>
        <v>6.7347697710330387E-4</v>
      </c>
      <c r="H29">
        <f t="shared" si="6"/>
        <v>1484.8317522316893</v>
      </c>
      <c r="I29">
        <f t="shared" si="7"/>
        <v>2.8246622904456418</v>
      </c>
      <c r="J29">
        <f t="shared" si="8"/>
        <v>2975.461418924473</v>
      </c>
      <c r="K29">
        <f t="shared" si="9"/>
        <v>1.9095090480561942E-3</v>
      </c>
    </row>
    <row r="30" spans="1:13" x14ac:dyDescent="0.35">
      <c r="A30">
        <v>546.94000000000005</v>
      </c>
      <c r="B30">
        <f t="shared" si="3"/>
        <v>20.808999999999969</v>
      </c>
      <c r="C30">
        <f t="shared" si="0"/>
        <v>42.083999999999946</v>
      </c>
      <c r="D30">
        <f t="shared" si="4"/>
        <v>2.0039999999999973</v>
      </c>
      <c r="E30">
        <f t="shared" si="1"/>
        <v>1.828354115625114E-3</v>
      </c>
      <c r="F30">
        <f t="shared" si="2"/>
        <v>3.3428787721232933E-8</v>
      </c>
      <c r="G30">
        <f t="shared" si="5"/>
        <v>6.7347377759996918E-4</v>
      </c>
      <c r="H30">
        <f t="shared" si="6"/>
        <v>1484.8388062912545</v>
      </c>
      <c r="I30">
        <f t="shared" si="7"/>
        <v>2.7148111425224966</v>
      </c>
      <c r="J30">
        <f t="shared" si="8"/>
        <v>2975.6169678076699</v>
      </c>
      <c r="K30">
        <f t="shared" si="9"/>
        <v>9.5756695228515869E-3</v>
      </c>
    </row>
    <row r="31" spans="1:13" x14ac:dyDescent="0.35">
      <c r="A31">
        <v>567.74900000000002</v>
      </c>
      <c r="B31">
        <f t="shared" si="3"/>
        <v>21.274999999999977</v>
      </c>
      <c r="C31">
        <f t="shared" si="0"/>
        <v>42.081999999999994</v>
      </c>
      <c r="D31">
        <f t="shared" si="4"/>
        <v>2.0039047619047614</v>
      </c>
      <c r="E31">
        <f t="shared" si="1"/>
        <v>1.7613417196683744E-3</v>
      </c>
      <c r="F31">
        <f t="shared" si="2"/>
        <v>3.1023246534443463E-8</v>
      </c>
      <c r="G31">
        <f t="shared" si="5"/>
        <v>6.7347098936911638E-4</v>
      </c>
      <c r="H31">
        <f t="shared" si="6"/>
        <v>1484.8449536583073</v>
      </c>
      <c r="I31">
        <f t="shared" si="7"/>
        <v>2.6153193641174308</v>
      </c>
      <c r="J31">
        <f t="shared" si="8"/>
        <v>2975.4878733261367</v>
      </c>
      <c r="K31">
        <f t="shared" si="9"/>
        <v>1.8862527495400198E-3</v>
      </c>
    </row>
    <row r="32" spans="1:13" x14ac:dyDescent="0.35">
      <c r="A32">
        <v>589.024</v>
      </c>
      <c r="B32">
        <f t="shared" si="3"/>
        <v>20.807000000000016</v>
      </c>
      <c r="C32">
        <f t="shared" si="0"/>
        <v>42.083999999999946</v>
      </c>
      <c r="D32">
        <f t="shared" si="4"/>
        <v>2.0039999999999973</v>
      </c>
      <c r="E32">
        <f t="shared" si="1"/>
        <v>1.6977236920736676E-3</v>
      </c>
      <c r="F32">
        <f t="shared" si="2"/>
        <v>2.882265734628245E-8</v>
      </c>
      <c r="G32">
        <f t="shared" si="5"/>
        <v>6.7346843868529402E-4</v>
      </c>
      <c r="H32">
        <f t="shared" si="6"/>
        <v>1484.8505773368413</v>
      </c>
      <c r="I32">
        <f t="shared" si="7"/>
        <v>2.5208660043340192</v>
      </c>
      <c r="J32">
        <f t="shared" si="8"/>
        <v>2975.6405569830263</v>
      </c>
      <c r="K32">
        <f t="shared" si="9"/>
        <v>9.6243494951394875E-3</v>
      </c>
    </row>
    <row r="33" spans="1:11" x14ac:dyDescent="0.35">
      <c r="A33">
        <v>609.83100000000002</v>
      </c>
      <c r="B33">
        <f t="shared" si="3"/>
        <v>21.27699999999993</v>
      </c>
      <c r="C33">
        <f t="shared" si="0"/>
        <v>42.081000000000017</v>
      </c>
      <c r="D33">
        <f t="shared" si="4"/>
        <v>2.0038571428571439</v>
      </c>
      <c r="E33">
        <f t="shared" si="1"/>
        <v>1.6397985671440119E-3</v>
      </c>
      <c r="F33">
        <f t="shared" si="2"/>
        <v>2.6889393408075546E-8</v>
      </c>
      <c r="G33">
        <f t="shared" si="5"/>
        <v>6.734661978478766E-4</v>
      </c>
      <c r="H33">
        <f t="shared" si="6"/>
        <v>1484.8555179095733</v>
      </c>
      <c r="I33">
        <f t="shared" si="7"/>
        <v>2.4348639506839982</v>
      </c>
      <c r="J33">
        <f t="shared" si="8"/>
        <v>2975.4383356739422</v>
      </c>
      <c r="K33">
        <f t="shared" si="9"/>
        <v>1.2975102903035537E-2</v>
      </c>
    </row>
    <row r="34" spans="1:11" x14ac:dyDescent="0.35">
      <c r="A34">
        <v>631.10799999999995</v>
      </c>
      <c r="B34">
        <f t="shared" si="3"/>
        <v>20.804000000000087</v>
      </c>
      <c r="C34">
        <f t="shared" si="0"/>
        <v>42.08400000000006</v>
      </c>
      <c r="D34">
        <f t="shared" si="4"/>
        <v>2.0040000000000027</v>
      </c>
      <c r="E34">
        <f t="shared" si="1"/>
        <v>1.5845148532422344E-3</v>
      </c>
      <c r="F34">
        <f t="shared" si="2"/>
        <v>2.5106873201452599E-8</v>
      </c>
      <c r="G34">
        <f t="shared" si="5"/>
        <v>6.7346413173022452E-4</v>
      </c>
      <c r="H34">
        <f t="shared" si="6"/>
        <v>1484.8600732912957</v>
      </c>
      <c r="I34">
        <f t="shared" si="7"/>
        <v>2.3527828411164107</v>
      </c>
      <c r="J34">
        <f t="shared" si="8"/>
        <v>2975.6595868757604</v>
      </c>
      <c r="K34">
        <f t="shared" si="9"/>
        <v>9.6666285157333588E-3</v>
      </c>
    </row>
    <row r="35" spans="1:11" x14ac:dyDescent="0.35">
      <c r="A35">
        <v>651.91200000000003</v>
      </c>
      <c r="B35">
        <f t="shared" si="3"/>
        <v>21.279999999999973</v>
      </c>
      <c r="C35">
        <f t="shared" si="0"/>
        <v>42.081999999999994</v>
      </c>
      <c r="D35">
        <f t="shared" si="4"/>
        <v>2.0039047619047614</v>
      </c>
      <c r="E35">
        <f t="shared" si="1"/>
        <v>1.5339493673992809E-3</v>
      </c>
      <c r="F35">
        <f t="shared" si="2"/>
        <v>2.3530006617446538E-8</v>
      </c>
      <c r="G35">
        <f t="shared" si="5"/>
        <v>6.7346230398022727E-4</v>
      </c>
      <c r="H35">
        <f t="shared" si="6"/>
        <v>1484.8641031426755</v>
      </c>
      <c r="I35">
        <f t="shared" si="7"/>
        <v>2.2777063516896074</v>
      </c>
      <c r="J35">
        <f t="shared" si="8"/>
        <v>2975.52624706905</v>
      </c>
      <c r="K35">
        <f t="shared" si="9"/>
        <v>1.8490419156812212E-3</v>
      </c>
    </row>
    <row r="36" spans="1:11" x14ac:dyDescent="0.35">
      <c r="A36">
        <v>673.19200000000001</v>
      </c>
      <c r="B36">
        <f t="shared" si="3"/>
        <v>20.802000000000021</v>
      </c>
      <c r="C36">
        <f t="shared" si="0"/>
        <v>42.083999999999946</v>
      </c>
      <c r="D36">
        <f t="shared" si="4"/>
        <v>2.0039999999999973</v>
      </c>
      <c r="E36">
        <f t="shared" si="1"/>
        <v>1.4854603144422393E-3</v>
      </c>
      <c r="F36">
        <f t="shared" si="2"/>
        <v>2.2065923457828365E-8</v>
      </c>
      <c r="G36">
        <f t="shared" si="5"/>
        <v>6.7346060695333814E-4</v>
      </c>
      <c r="H36">
        <f t="shared" si="6"/>
        <v>1484.8678447933135</v>
      </c>
      <c r="I36">
        <f t="shared" si="7"/>
        <v>2.2057122556318456</v>
      </c>
      <c r="J36">
        <f t="shared" si="8"/>
        <v>2975.6751609657963</v>
      </c>
      <c r="K36">
        <f t="shared" si="9"/>
        <v>9.7036908922667892E-3</v>
      </c>
    </row>
    <row r="37" spans="1:11" x14ac:dyDescent="0.35">
      <c r="A37">
        <v>693.99400000000003</v>
      </c>
      <c r="B37">
        <f t="shared" si="3"/>
        <v>21.281999999999925</v>
      </c>
      <c r="C37">
        <f t="shared" ref="C37:C68" si="10">A39-A37</f>
        <v>42.081000000000017</v>
      </c>
      <c r="D37">
        <f t="shared" si="4"/>
        <v>2.0038571428571439</v>
      </c>
      <c r="E37">
        <f t="shared" ref="E37:E68" si="11">1/A37</f>
        <v>1.4409346478499814E-3</v>
      </c>
      <c r="F37">
        <f t="shared" ref="F37:F68" si="12">SQRT(((1/(A37^2))*$A$1)^2)</f>
        <v>2.0762926593745497E-8</v>
      </c>
      <c r="G37">
        <f t="shared" si="5"/>
        <v>6.7345909663886873E-4</v>
      </c>
      <c r="H37">
        <f t="shared" si="6"/>
        <v>1484.8711747912337</v>
      </c>
      <c r="I37">
        <f t="shared" si="7"/>
        <v>2.1396023233503945</v>
      </c>
      <c r="J37">
        <f t="shared" si="8"/>
        <v>2975.4697098280922</v>
      </c>
      <c r="K37">
        <f t="shared" si="9"/>
        <v>1.2889630326240816E-2</v>
      </c>
    </row>
    <row r="38" spans="1:11" x14ac:dyDescent="0.35">
      <c r="A38">
        <v>715.27599999999995</v>
      </c>
      <c r="B38">
        <f t="shared" si="3"/>
        <v>20.799000000000092</v>
      </c>
      <c r="C38">
        <f t="shared" si="10"/>
        <v>42.08400000000006</v>
      </c>
      <c r="D38">
        <f t="shared" si="4"/>
        <v>2.0040000000000027</v>
      </c>
      <c r="E38">
        <f t="shared" si="11"/>
        <v>1.3980617272213805E-3</v>
      </c>
      <c r="F38">
        <f t="shared" si="12"/>
        <v>1.9545765931212296E-8</v>
      </c>
      <c r="G38">
        <f t="shared" si="5"/>
        <v>6.7345768581479257E-4</v>
      </c>
      <c r="H38">
        <f t="shared" si="6"/>
        <v>1484.8742854425004</v>
      </c>
      <c r="I38">
        <f t="shared" si="7"/>
        <v>2.075945908212355</v>
      </c>
      <c r="J38">
        <f t="shared" si="8"/>
        <v>2975.6880680267745</v>
      </c>
      <c r="K38">
        <f t="shared" si="9"/>
        <v>9.736445815245031E-3</v>
      </c>
    </row>
    <row r="39" spans="1:11" x14ac:dyDescent="0.35">
      <c r="A39">
        <v>736.07500000000005</v>
      </c>
      <c r="B39">
        <f t="shared" si="3"/>
        <v>21.284999999999968</v>
      </c>
      <c r="C39">
        <f t="shared" si="10"/>
        <v>42.081999999999994</v>
      </c>
      <c r="D39">
        <f t="shared" si="4"/>
        <v>2.0039047619047614</v>
      </c>
      <c r="E39">
        <f t="shared" si="11"/>
        <v>1.3585572122406003E-3</v>
      </c>
      <c r="F39">
        <f t="shared" si="12"/>
        <v>1.8456776989309517E-8</v>
      </c>
      <c r="G39">
        <f t="shared" si="5"/>
        <v>6.7345642355343767E-4</v>
      </c>
      <c r="H39">
        <f t="shared" si="6"/>
        <v>1484.8770685467396</v>
      </c>
      <c r="I39">
        <f t="shared" si="7"/>
        <v>2.0172904507648535</v>
      </c>
      <c r="J39">
        <f t="shared" si="8"/>
        <v>2975.5522285039942</v>
      </c>
      <c r="K39">
        <f t="shared" si="9"/>
        <v>1.8205886359643367E-3</v>
      </c>
    </row>
    <row r="40" spans="1:11" x14ac:dyDescent="0.35">
      <c r="A40">
        <v>757.36</v>
      </c>
      <c r="B40">
        <f t="shared" si="3"/>
        <v>20.797000000000025</v>
      </c>
      <c r="C40">
        <f t="shared" si="10"/>
        <v>42.083999999999946</v>
      </c>
      <c r="D40">
        <f t="shared" si="4"/>
        <v>2.0039999999999973</v>
      </c>
      <c r="E40">
        <f t="shared" si="11"/>
        <v>1.3203760430970739E-3</v>
      </c>
      <c r="F40">
        <f t="shared" si="12"/>
        <v>1.7433928951846865E-8</v>
      </c>
      <c r="G40">
        <f t="shared" si="5"/>
        <v>6.7345523795471734E-4</v>
      </c>
      <c r="H40">
        <f t="shared" si="6"/>
        <v>1484.8796826304279</v>
      </c>
      <c r="I40">
        <f t="shared" si="7"/>
        <v>1.9605995598268033</v>
      </c>
      <c r="J40">
        <f t="shared" si="8"/>
        <v>2975.6988839913738</v>
      </c>
      <c r="K40">
        <f t="shared" si="9"/>
        <v>9.7656028271738658E-3</v>
      </c>
    </row>
    <row r="41" spans="1:11" x14ac:dyDescent="0.35">
      <c r="A41">
        <v>778.15700000000004</v>
      </c>
      <c r="B41">
        <f t="shared" si="3"/>
        <v>21.286999999999921</v>
      </c>
      <c r="C41">
        <f t="shared" si="10"/>
        <v>42.081000000000017</v>
      </c>
      <c r="D41">
        <f t="shared" si="4"/>
        <v>2.0038571428571439</v>
      </c>
      <c r="E41">
        <f t="shared" si="11"/>
        <v>1.2850877136618959E-3</v>
      </c>
      <c r="F41">
        <f t="shared" si="12"/>
        <v>1.6514504318047591E-8</v>
      </c>
      <c r="G41">
        <f t="shared" si="5"/>
        <v>6.7345417223385617E-4</v>
      </c>
      <c r="H41">
        <f t="shared" si="6"/>
        <v>1484.8820324076205</v>
      </c>
      <c r="I41">
        <f t="shared" si="7"/>
        <v>1.9082036560843383</v>
      </c>
      <c r="J41">
        <f t="shared" si="8"/>
        <v>2975.4914669402433</v>
      </c>
      <c r="K41">
        <f t="shared" si="9"/>
        <v>1.2822818396971187E-2</v>
      </c>
    </row>
    <row r="42" spans="1:11" x14ac:dyDescent="0.35">
      <c r="A42">
        <v>799.44399999999996</v>
      </c>
      <c r="B42">
        <f t="shared" si="3"/>
        <v>20.794000000000096</v>
      </c>
      <c r="C42">
        <f t="shared" si="10"/>
        <v>42.08400000000006</v>
      </c>
      <c r="D42">
        <f t="shared" si="4"/>
        <v>2.0040000000000027</v>
      </c>
      <c r="E42">
        <f t="shared" si="11"/>
        <v>1.2508693542011699E-3</v>
      </c>
      <c r="F42">
        <f t="shared" si="12"/>
        <v>1.5646741412796519E-8</v>
      </c>
      <c r="G42">
        <f t="shared" si="5"/>
        <v>6.7345316639344358E-4</v>
      </c>
      <c r="H42">
        <f t="shared" si="6"/>
        <v>1484.8842501629606</v>
      </c>
      <c r="I42">
        <f t="shared" si="7"/>
        <v>1.8573962030648308</v>
      </c>
      <c r="J42">
        <f t="shared" si="8"/>
        <v>2975.7080373265771</v>
      </c>
      <c r="K42">
        <f t="shared" si="9"/>
        <v>9.7917237804704474E-3</v>
      </c>
    </row>
    <row r="43" spans="1:11" x14ac:dyDescent="0.35">
      <c r="A43">
        <v>820.23800000000006</v>
      </c>
      <c r="B43">
        <f t="shared" si="3"/>
        <v>21.289999999999964</v>
      </c>
      <c r="C43">
        <f t="shared" si="10"/>
        <v>42.080999999999904</v>
      </c>
      <c r="D43">
        <f t="shared" si="4"/>
        <v>2.0038571428571381</v>
      </c>
      <c r="E43">
        <f t="shared" si="11"/>
        <v>1.2191583418471224E-3</v>
      </c>
      <c r="F43">
        <f t="shared" si="12"/>
        <v>1.4863470624954249E-8</v>
      </c>
      <c r="G43">
        <f t="shared" si="5"/>
        <v>6.734522584881539E-4</v>
      </c>
      <c r="H43">
        <f t="shared" si="6"/>
        <v>1484.8862519889969</v>
      </c>
      <c r="I43">
        <f t="shared" si="7"/>
        <v>1.8103114608064939</v>
      </c>
      <c r="J43">
        <f t="shared" si="8"/>
        <v>2975.4999223785157</v>
      </c>
      <c r="K43">
        <f t="shared" si="9"/>
        <v>1.2794599852558288E-2</v>
      </c>
    </row>
    <row r="44" spans="1:11" x14ac:dyDescent="0.35">
      <c r="A44">
        <v>841.52800000000002</v>
      </c>
      <c r="B44">
        <f t="shared" si="3"/>
        <v>20.79099999999994</v>
      </c>
      <c r="C44">
        <f t="shared" si="10"/>
        <v>42.083999999999946</v>
      </c>
      <c r="D44">
        <f t="shared" si="4"/>
        <v>2.0039999999999973</v>
      </c>
      <c r="E44">
        <f t="shared" si="11"/>
        <v>1.1883145896512059E-3</v>
      </c>
      <c r="F44">
        <f t="shared" si="12"/>
        <v>1.412091563977914E-8</v>
      </c>
      <c r="G44">
        <f t="shared" si="5"/>
        <v>6.7345139777625891E-4</v>
      </c>
      <c r="H44">
        <f t="shared" si="6"/>
        <v>1484.8881497640466</v>
      </c>
      <c r="I44">
        <f t="shared" si="7"/>
        <v>1.7645142523648012</v>
      </c>
      <c r="J44">
        <f t="shared" si="8"/>
        <v>2975.7158521271454</v>
      </c>
      <c r="K44">
        <f t="shared" si="9"/>
        <v>9.8152593381110563E-3</v>
      </c>
    </row>
    <row r="45" spans="1:11" x14ac:dyDescent="0.35">
      <c r="A45">
        <v>862.31899999999996</v>
      </c>
      <c r="B45">
        <f t="shared" si="3"/>
        <v>21.293000000000006</v>
      </c>
      <c r="C45">
        <f t="shared" si="10"/>
        <v>42.081999999999994</v>
      </c>
      <c r="D45">
        <f t="shared" si="4"/>
        <v>2.0039047619047614</v>
      </c>
      <c r="E45">
        <f t="shared" si="11"/>
        <v>1.1596636511546192E-3</v>
      </c>
      <c r="F45">
        <f t="shared" si="12"/>
        <v>1.3448197838092624E-8</v>
      </c>
      <c r="G45">
        <f t="shared" si="5"/>
        <v>6.7345061801323697E-4</v>
      </c>
      <c r="H45">
        <f t="shared" si="6"/>
        <v>1484.8898690599235</v>
      </c>
      <c r="I45">
        <f t="shared" si="7"/>
        <v>1.7219728071165352</v>
      </c>
      <c r="J45">
        <f t="shared" si="8"/>
        <v>2975.5778795133183</v>
      </c>
      <c r="K45">
        <f t="shared" si="9"/>
        <v>1.7885845709147679E-3</v>
      </c>
    </row>
    <row r="46" spans="1:11" x14ac:dyDescent="0.35">
      <c r="A46">
        <v>883.61199999999997</v>
      </c>
      <c r="B46">
        <f t="shared" si="3"/>
        <v>20.788999999999987</v>
      </c>
      <c r="C46">
        <f t="shared" si="10"/>
        <v>42.08400000000006</v>
      </c>
      <c r="D46">
        <f t="shared" si="4"/>
        <v>2.0040000000000027</v>
      </c>
      <c r="E46">
        <f t="shared" si="11"/>
        <v>1.1317184465579916E-3</v>
      </c>
      <c r="F46">
        <f t="shared" si="12"/>
        <v>1.2807866422796337E-8</v>
      </c>
      <c r="G46">
        <f t="shared" si="5"/>
        <v>6.7344987578919844E-4</v>
      </c>
      <c r="H46">
        <f t="shared" si="6"/>
        <v>1484.8915055899683</v>
      </c>
      <c r="I46">
        <f t="shared" si="7"/>
        <v>1.6804791080134363</v>
      </c>
      <c r="J46">
        <f t="shared" si="8"/>
        <v>2975.7225772023003</v>
      </c>
      <c r="K46">
        <f t="shared" si="9"/>
        <v>9.836575197754386E-3</v>
      </c>
    </row>
    <row r="47" spans="1:11" x14ac:dyDescent="0.35">
      <c r="A47">
        <v>904.40099999999995</v>
      </c>
      <c r="B47">
        <f t="shared" si="3"/>
        <v>21.295000000000073</v>
      </c>
      <c r="C47">
        <f t="shared" si="10"/>
        <v>42.081000000000017</v>
      </c>
      <c r="D47">
        <f t="shared" si="4"/>
        <v>2.0038571428571439</v>
      </c>
      <c r="E47">
        <f t="shared" si="11"/>
        <v>1.1057042174875968E-3</v>
      </c>
      <c r="F47">
        <f t="shared" si="12"/>
        <v>1.2225818165698588E-8</v>
      </c>
      <c r="G47">
        <f t="shared" si="5"/>
        <v>6.7344920112190549E-4</v>
      </c>
      <c r="H47">
        <f t="shared" si="6"/>
        <v>1484.8929931672506</v>
      </c>
      <c r="I47">
        <f t="shared" si="7"/>
        <v>1.6418524450628103</v>
      </c>
      <c r="J47">
        <f t="shared" si="8"/>
        <v>2975.5134307367193</v>
      </c>
      <c r="K47">
        <f t="shared" si="9"/>
        <v>1.2746103617045512E-2</v>
      </c>
    </row>
    <row r="48" spans="1:11" x14ac:dyDescent="0.35">
      <c r="A48">
        <v>925.69600000000003</v>
      </c>
      <c r="B48">
        <f t="shared" si="3"/>
        <v>20.785999999999945</v>
      </c>
      <c r="C48">
        <f t="shared" si="10"/>
        <v>42.083999999999946</v>
      </c>
      <c r="D48">
        <f t="shared" si="4"/>
        <v>2.0039999999999973</v>
      </c>
      <c r="E48">
        <f t="shared" si="11"/>
        <v>1.0802682522123893E-3</v>
      </c>
      <c r="F48">
        <f t="shared" si="12"/>
        <v>1.1669794967380105E-8</v>
      </c>
      <c r="G48">
        <f t="shared" si="5"/>
        <v>6.7344855662030485E-4</v>
      </c>
      <c r="H48">
        <f t="shared" si="6"/>
        <v>1484.8944142348309</v>
      </c>
      <c r="I48">
        <f t="shared" si="7"/>
        <v>1.6040842935854005</v>
      </c>
      <c r="J48">
        <f t="shared" si="8"/>
        <v>2975.7284061265973</v>
      </c>
      <c r="K48">
        <f t="shared" si="9"/>
        <v>9.8559711915682212E-3</v>
      </c>
    </row>
    <row r="49" spans="1:11" x14ac:dyDescent="0.35">
      <c r="A49">
        <v>946.48199999999997</v>
      </c>
      <c r="B49">
        <f t="shared" si="3"/>
        <v>21.298000000000002</v>
      </c>
      <c r="C49">
        <f t="shared" si="10"/>
        <v>42.081000000000017</v>
      </c>
      <c r="D49">
        <f t="shared" si="4"/>
        <v>2.0038571428571439</v>
      </c>
      <c r="E49">
        <f t="shared" si="11"/>
        <v>1.0565441286786226E-3</v>
      </c>
      <c r="F49">
        <f t="shared" si="12"/>
        <v>1.1162854958452697E-8</v>
      </c>
      <c r="G49">
        <f t="shared" si="5"/>
        <v>6.734479690118254E-4</v>
      </c>
      <c r="H49">
        <f t="shared" si="6"/>
        <v>1484.8957098606093</v>
      </c>
      <c r="I49">
        <f t="shared" si="7"/>
        <v>1.5688578439533021</v>
      </c>
      <c r="J49">
        <f t="shared" si="8"/>
        <v>2975.5188746021108</v>
      </c>
      <c r="K49">
        <f t="shared" si="9"/>
        <v>1.2725114977391695E-2</v>
      </c>
    </row>
    <row r="50" spans="1:11" x14ac:dyDescent="0.35">
      <c r="A50">
        <v>967.78</v>
      </c>
      <c r="B50">
        <f t="shared" si="3"/>
        <v>20.783000000000015</v>
      </c>
      <c r="C50">
        <f t="shared" si="10"/>
        <v>42.08400000000006</v>
      </c>
      <c r="D50">
        <f t="shared" si="4"/>
        <v>2.0040000000000027</v>
      </c>
      <c r="E50">
        <f t="shared" si="11"/>
        <v>1.0332926904875076E-3</v>
      </c>
      <c r="F50">
        <f t="shared" si="12"/>
        <v>1.0676937842149121E-8</v>
      </c>
      <c r="G50">
        <f t="shared" si="5"/>
        <v>6.7344740577109314E-4</v>
      </c>
      <c r="H50">
        <f t="shared" si="6"/>
        <v>1484.8969517597386</v>
      </c>
      <c r="I50">
        <f t="shared" si="7"/>
        <v>1.5343331663805191</v>
      </c>
      <c r="J50">
        <f t="shared" si="8"/>
        <v>2975.7334913265199</v>
      </c>
      <c r="K50">
        <f t="shared" si="9"/>
        <v>9.8736954942918384E-3</v>
      </c>
    </row>
    <row r="51" spans="1:11" x14ac:dyDescent="0.35">
      <c r="A51">
        <v>988.56299999999999</v>
      </c>
      <c r="B51">
        <f t="shared" si="3"/>
        <v>21.301000000000045</v>
      </c>
      <c r="C51">
        <f t="shared" si="10"/>
        <v>42.081000000000017</v>
      </c>
      <c r="D51">
        <f t="shared" si="4"/>
        <v>2.0038571428571439</v>
      </c>
      <c r="E51">
        <f t="shared" si="11"/>
        <v>1.0115693182933207E-3</v>
      </c>
      <c r="F51">
        <f t="shared" si="12"/>
        <v>1.0232724857124137E-8</v>
      </c>
      <c r="G51">
        <f t="shared" si="5"/>
        <v>6.7344689087042633E-4</v>
      </c>
      <c r="H51">
        <f t="shared" si="6"/>
        <v>1484.898087074848</v>
      </c>
      <c r="I51">
        <f t="shared" si="7"/>
        <v>1.50207734567736</v>
      </c>
      <c r="J51">
        <f t="shared" si="8"/>
        <v>2975.5236381998434</v>
      </c>
      <c r="K51">
        <f t="shared" si="9"/>
        <v>1.2705926450310524E-2</v>
      </c>
    </row>
    <row r="52" spans="1:11" x14ac:dyDescent="0.35">
      <c r="A52">
        <v>1009.864</v>
      </c>
      <c r="B52">
        <f t="shared" si="3"/>
        <v>20.779999999999973</v>
      </c>
      <c r="C52">
        <f t="shared" si="10"/>
        <v>42.085000000000036</v>
      </c>
      <c r="D52">
        <f t="shared" si="4"/>
        <v>2.0040476190476206</v>
      </c>
      <c r="E52">
        <f t="shared" si="11"/>
        <v>9.9023234811816251E-4</v>
      </c>
      <c r="F52">
        <f t="shared" si="12"/>
        <v>9.8056010325960947E-9</v>
      </c>
      <c r="G52">
        <f t="shared" si="5"/>
        <v>6.7344639577794955E-4</v>
      </c>
      <c r="H52">
        <f t="shared" si="6"/>
        <v>1484.8991787161076</v>
      </c>
      <c r="I52">
        <f t="shared" si="7"/>
        <v>1.4703952004587821</v>
      </c>
      <c r="J52">
        <f t="shared" si="8"/>
        <v>2975.8086636317826</v>
      </c>
      <c r="K52">
        <f t="shared" si="9"/>
        <v>2.8953656116593729E-2</v>
      </c>
    </row>
    <row r="53" spans="1:11" x14ac:dyDescent="0.35">
      <c r="A53">
        <v>1030.644</v>
      </c>
      <c r="B53">
        <f t="shared" si="3"/>
        <v>21.305000000000064</v>
      </c>
      <c r="C53">
        <f t="shared" si="10"/>
        <v>42.080999999999904</v>
      </c>
      <c r="D53">
        <f t="shared" si="4"/>
        <v>2.0038571428571381</v>
      </c>
      <c r="E53">
        <f t="shared" si="11"/>
        <v>9.7026713394731832E-4</v>
      </c>
      <c r="F53">
        <f t="shared" si="12"/>
        <v>9.4141831121834336E-9</v>
      </c>
      <c r="G53">
        <f t="shared" si="5"/>
        <v>6.7344594207297437E-4</v>
      </c>
      <c r="H53">
        <f t="shared" si="6"/>
        <v>1484.900179102483</v>
      </c>
      <c r="I53">
        <f t="shared" si="7"/>
        <v>1.4407498409756259</v>
      </c>
      <c r="J53">
        <f t="shared" si="8"/>
        <v>2975.527830324354</v>
      </c>
      <c r="K53">
        <f t="shared" si="9"/>
        <v>1.2688315995777823E-2</v>
      </c>
    </row>
    <row r="54" spans="1:11" x14ac:dyDescent="0.35">
      <c r="A54">
        <v>1051.9490000000001</v>
      </c>
      <c r="B54">
        <f t="shared" si="3"/>
        <v>20.77599999999984</v>
      </c>
      <c r="C54">
        <f t="shared" si="10"/>
        <v>42.082999999999856</v>
      </c>
      <c r="D54">
        <f t="shared" si="4"/>
        <v>2.003952380952374</v>
      </c>
      <c r="E54">
        <f t="shared" si="11"/>
        <v>9.5061642722223225E-4</v>
      </c>
      <c r="F54">
        <f t="shared" si="12"/>
        <v>9.0367159170476139E-9</v>
      </c>
      <c r="G54">
        <f t="shared" si="5"/>
        <v>6.7344550453843962E-4</v>
      </c>
      <c r="H54">
        <f t="shared" si="6"/>
        <v>1484.9011438354935</v>
      </c>
      <c r="I54">
        <f t="shared" si="7"/>
        <v>1.4115714201311027</v>
      </c>
      <c r="J54">
        <f t="shared" si="8"/>
        <v>2975.6711826680407</v>
      </c>
      <c r="K54">
        <f t="shared" si="9"/>
        <v>8.3024153518842223E-4</v>
      </c>
    </row>
    <row r="55" spans="1:11" x14ac:dyDescent="0.35">
      <c r="A55">
        <v>1072.7249999999999</v>
      </c>
      <c r="B55">
        <f t="shared" si="3"/>
        <v>21.307000000000016</v>
      </c>
      <c r="C55">
        <f t="shared" si="10"/>
        <v>42.081000000000131</v>
      </c>
      <c r="D55">
        <f t="shared" si="4"/>
        <v>2.0038571428571492</v>
      </c>
      <c r="E55">
        <f t="shared" si="11"/>
        <v>9.3220536484187478E-4</v>
      </c>
      <c r="F55">
        <f t="shared" si="12"/>
        <v>8.6900684223997274E-9</v>
      </c>
      <c r="G55">
        <f t="shared" si="5"/>
        <v>6.7344510272777426E-4</v>
      </c>
      <c r="H55">
        <f t="shared" si="6"/>
        <v>1484.9020298009777</v>
      </c>
      <c r="I55">
        <f t="shared" si="7"/>
        <v>1.3842336384450609</v>
      </c>
      <c r="J55">
        <f t="shared" si="8"/>
        <v>2975.5315388597687</v>
      </c>
      <c r="K55">
        <f t="shared" si="9"/>
        <v>1.267209663762912E-2</v>
      </c>
    </row>
    <row r="56" spans="1:11" x14ac:dyDescent="0.35">
      <c r="A56">
        <v>1094.0319999999999</v>
      </c>
      <c r="B56">
        <f t="shared" si="3"/>
        <v>20.774000000000115</v>
      </c>
      <c r="C56">
        <f t="shared" si="10"/>
        <v>42.08400000000006</v>
      </c>
      <c r="D56">
        <f t="shared" si="4"/>
        <v>2.0040000000000027</v>
      </c>
      <c r="E56">
        <f t="shared" si="11"/>
        <v>9.1405004606812243E-4</v>
      </c>
      <c r="F56">
        <f t="shared" si="12"/>
        <v>8.3548748671713662E-9</v>
      </c>
      <c r="G56">
        <f t="shared" si="5"/>
        <v>6.734447141935238E-4</v>
      </c>
      <c r="H56">
        <f t="shared" si="6"/>
        <v>1484.9028864938659</v>
      </c>
      <c r="I56">
        <f t="shared" si="7"/>
        <v>1.3572755518064061</v>
      </c>
      <c r="J56">
        <f t="shared" si="8"/>
        <v>2975.7453845337113</v>
      </c>
      <c r="K56">
        <f t="shared" si="9"/>
        <v>9.918751828075667E-3</v>
      </c>
    </row>
    <row r="57" spans="1:11" x14ac:dyDescent="0.35">
      <c r="A57">
        <v>1114.806</v>
      </c>
      <c r="B57">
        <f t="shared" si="3"/>
        <v>21.309999999999945</v>
      </c>
      <c r="C57">
        <f t="shared" si="10"/>
        <v>42.080999999999904</v>
      </c>
      <c r="D57">
        <f t="shared" si="4"/>
        <v>2.0038571428571381</v>
      </c>
      <c r="E57">
        <f t="shared" si="11"/>
        <v>8.9701705947043699E-4</v>
      </c>
      <c r="F57">
        <f t="shared" si="12"/>
        <v>8.0463960498098951E-9</v>
      </c>
      <c r="G57">
        <f t="shared" si="5"/>
        <v>6.7344435662503662E-4</v>
      </c>
      <c r="H57">
        <f t="shared" si="6"/>
        <v>1484.9036749101226</v>
      </c>
      <c r="I57">
        <f t="shared" si="7"/>
        <v>1.3319839280647239</v>
      </c>
      <c r="J57">
        <f t="shared" si="8"/>
        <v>2975.5348354234629</v>
      </c>
      <c r="K57">
        <f t="shared" si="9"/>
        <v>1.2657109832085638E-2</v>
      </c>
    </row>
    <row r="58" spans="1:11" x14ac:dyDescent="0.35">
      <c r="A58">
        <v>1136.116</v>
      </c>
      <c r="B58">
        <f t="shared" si="3"/>
        <v>20.770999999999958</v>
      </c>
      <c r="C58">
        <f t="shared" si="10"/>
        <v>42.08400000000006</v>
      </c>
      <c r="D58">
        <f t="shared" si="4"/>
        <v>2.0040000000000027</v>
      </c>
      <c r="E58">
        <f t="shared" si="11"/>
        <v>8.8019181139954022E-4</v>
      </c>
      <c r="F58">
        <f t="shared" si="12"/>
        <v>7.7473762485480381E-9</v>
      </c>
      <c r="G58">
        <f t="shared" si="5"/>
        <v>6.7344401002064158E-4</v>
      </c>
      <c r="H58">
        <f t="shared" si="6"/>
        <v>1484.9044391520376</v>
      </c>
      <c r="I58">
        <f t="shared" si="7"/>
        <v>1.3070007280524503</v>
      </c>
      <c r="J58">
        <f t="shared" si="8"/>
        <v>2975.7484960606876</v>
      </c>
      <c r="K58">
        <f t="shared" si="9"/>
        <v>9.9315622943251646E-3</v>
      </c>
    </row>
    <row r="59" spans="1:11" x14ac:dyDescent="0.35">
      <c r="A59">
        <v>1156.8869999999999</v>
      </c>
      <c r="B59">
        <f t="shared" si="3"/>
        <v>21.313000000000102</v>
      </c>
      <c r="C59">
        <f t="shared" si="10"/>
        <v>42.081000000000131</v>
      </c>
      <c r="D59">
        <f t="shared" si="4"/>
        <v>2.0038571428571492</v>
      </c>
      <c r="E59">
        <f t="shared" si="11"/>
        <v>8.6438865680053454E-4</v>
      </c>
      <c r="F59">
        <f t="shared" si="12"/>
        <v>7.471677500054323E-9</v>
      </c>
      <c r="G59">
        <f t="shared" si="5"/>
        <v>6.7344369044834305E-4</v>
      </c>
      <c r="H59">
        <f t="shared" si="6"/>
        <v>1484.9051437904973</v>
      </c>
      <c r="I59">
        <f t="shared" si="7"/>
        <v>1.2835351627172726</v>
      </c>
      <c r="J59">
        <f t="shared" si="8"/>
        <v>2975.5377788499104</v>
      </c>
      <c r="K59">
        <f t="shared" si="9"/>
        <v>1.264322022024361E-2</v>
      </c>
    </row>
    <row r="60" spans="1:11" x14ac:dyDescent="0.35">
      <c r="A60">
        <v>1178.2</v>
      </c>
      <c r="B60">
        <f t="shared" si="3"/>
        <v>20.768000000000029</v>
      </c>
      <c r="C60">
        <f t="shared" si="10"/>
        <v>42.08400000000006</v>
      </c>
      <c r="D60">
        <f t="shared" si="4"/>
        <v>2.0040000000000027</v>
      </c>
      <c r="E60">
        <f t="shared" si="11"/>
        <v>8.4875233406891861E-4</v>
      </c>
      <c r="F60">
        <f t="shared" si="12"/>
        <v>7.2038052458743725E-9</v>
      </c>
      <c r="G60">
        <f t="shared" si="5"/>
        <v>6.7344337994786931E-4</v>
      </c>
      <c r="H60">
        <f t="shared" si="6"/>
        <v>1484.9058284267478</v>
      </c>
      <c r="I60">
        <f t="shared" si="7"/>
        <v>1.2603172877497435</v>
      </c>
      <c r="J60">
        <f t="shared" si="8"/>
        <v>2975.7512801672069</v>
      </c>
      <c r="K60">
        <f t="shared" si="9"/>
        <v>9.9434643330233718E-3</v>
      </c>
    </row>
    <row r="61" spans="1:11" x14ac:dyDescent="0.35">
      <c r="A61">
        <v>1198.9680000000001</v>
      </c>
      <c r="B61">
        <f t="shared" si="3"/>
        <v>21.316000000000031</v>
      </c>
      <c r="C61">
        <f t="shared" si="10"/>
        <v>42.080999999999904</v>
      </c>
      <c r="D61">
        <f t="shared" si="4"/>
        <v>2.0038571428571381</v>
      </c>
      <c r="E61">
        <f t="shared" si="11"/>
        <v>8.3405061686383619E-4</v>
      </c>
      <c r="F61">
        <f t="shared" si="12"/>
        <v>6.9564043149094568E-9</v>
      </c>
      <c r="G61">
        <f t="shared" si="5"/>
        <v>6.7344309317632378E-4</v>
      </c>
      <c r="H61">
        <f t="shared" si="6"/>
        <v>1484.9064607425942</v>
      </c>
      <c r="I61">
        <f t="shared" si="7"/>
        <v>1.2384871495674563</v>
      </c>
      <c r="J61">
        <f t="shared" si="8"/>
        <v>2975.5404178337599</v>
      </c>
      <c r="K61">
        <f t="shared" si="9"/>
        <v>1.263031158793812E-2</v>
      </c>
    </row>
    <row r="62" spans="1:11" x14ac:dyDescent="0.35">
      <c r="A62">
        <v>1220.2840000000001</v>
      </c>
      <c r="B62">
        <f t="shared" si="3"/>
        <v>20.764999999999873</v>
      </c>
      <c r="C62">
        <f t="shared" si="10"/>
        <v>42.083999999999833</v>
      </c>
      <c r="D62">
        <f t="shared" si="4"/>
        <v>2.003999999999992</v>
      </c>
      <c r="E62">
        <f t="shared" si="11"/>
        <v>8.1948136663268542E-4</v>
      </c>
      <c r="F62">
        <f t="shared" si="12"/>
        <v>6.7154971025817388E-9</v>
      </c>
      <c r="G62">
        <f t="shared" si="5"/>
        <v>6.7344281393176965E-4</v>
      </c>
      <c r="H62">
        <f t="shared" si="6"/>
        <v>1484.9070764623464</v>
      </c>
      <c r="I62">
        <f t="shared" si="7"/>
        <v>1.2168536803419092</v>
      </c>
      <c r="J62">
        <f t="shared" si="8"/>
        <v>2975.7537812305304</v>
      </c>
      <c r="K62">
        <f t="shared" si="9"/>
        <v>9.9545512541633317E-3</v>
      </c>
    </row>
    <row r="63" spans="1:11" x14ac:dyDescent="0.35">
      <c r="A63">
        <v>1241.049</v>
      </c>
      <c r="B63">
        <f t="shared" si="3"/>
        <v>21.31899999999996</v>
      </c>
      <c r="C63">
        <f t="shared" si="10"/>
        <v>42.081000000000131</v>
      </c>
      <c r="D63">
        <f t="shared" si="4"/>
        <v>2.0038571428571492</v>
      </c>
      <c r="E63">
        <f t="shared" si="11"/>
        <v>8.0576995751175013E-4</v>
      </c>
      <c r="F63">
        <f t="shared" si="12"/>
        <v>6.4926522442848766E-9</v>
      </c>
      <c r="G63">
        <f t="shared" si="5"/>
        <v>6.7344255562386214E-4</v>
      </c>
      <c r="H63">
        <f t="shared" si="6"/>
        <v>1484.9076460183339</v>
      </c>
      <c r="I63">
        <f t="shared" si="7"/>
        <v>1.1964939708410658</v>
      </c>
      <c r="J63">
        <f t="shared" si="8"/>
        <v>2975.5427929570337</v>
      </c>
      <c r="K63">
        <f t="shared" si="9"/>
        <v>1.2618283547076578E-2</v>
      </c>
    </row>
    <row r="64" spans="1:11" x14ac:dyDescent="0.35">
      <c r="A64">
        <v>1262.3679999999999</v>
      </c>
      <c r="B64">
        <f t="shared" si="3"/>
        <v>20.762000000000171</v>
      </c>
      <c r="C64">
        <f t="shared" si="10"/>
        <v>42.08400000000006</v>
      </c>
      <c r="D64">
        <f t="shared" si="4"/>
        <v>2.0040000000000027</v>
      </c>
      <c r="E64">
        <f t="shared" si="11"/>
        <v>7.9216203199067151E-4</v>
      </c>
      <c r="F64">
        <f t="shared" si="12"/>
        <v>6.2752068492758974E-9</v>
      </c>
      <c r="G64">
        <f t="shared" si="5"/>
        <v>6.7344230357458139E-4</v>
      </c>
      <c r="H64">
        <f t="shared" si="6"/>
        <v>1484.9082017747842</v>
      </c>
      <c r="I64">
        <f t="shared" si="7"/>
        <v>1.1762878984375271</v>
      </c>
      <c r="J64">
        <f t="shared" si="8"/>
        <v>2975.7560363566718</v>
      </c>
      <c r="K64">
        <f t="shared" si="9"/>
        <v>9.9649040242435084E-3</v>
      </c>
    </row>
    <row r="65" spans="1:11" x14ac:dyDescent="0.35">
      <c r="A65">
        <v>1283.1300000000001</v>
      </c>
      <c r="B65">
        <f t="shared" si="3"/>
        <v>21.321999999999889</v>
      </c>
      <c r="C65">
        <f t="shared" si="10"/>
        <v>42.080999999999904</v>
      </c>
      <c r="D65">
        <f t="shared" si="4"/>
        <v>2.0038571428571381</v>
      </c>
      <c r="E65">
        <f t="shared" si="11"/>
        <v>7.793442597398548E-4</v>
      </c>
      <c r="F65">
        <f t="shared" si="12"/>
        <v>6.0737747518946238E-9</v>
      </c>
      <c r="G65">
        <f t="shared" si="5"/>
        <v>6.7344207008684259E-4</v>
      </c>
      <c r="H65">
        <f t="shared" si="6"/>
        <v>1484.9087166043053</v>
      </c>
      <c r="I65">
        <f t="shared" si="7"/>
        <v>1.1572550845232401</v>
      </c>
      <c r="J65">
        <f t="shared" si="8"/>
        <v>2975.5449382583629</v>
      </c>
      <c r="K65">
        <f t="shared" si="9"/>
        <v>1.2607048980488521E-2</v>
      </c>
    </row>
    <row r="66" spans="1:11" x14ac:dyDescent="0.35">
      <c r="A66">
        <v>1304.452</v>
      </c>
      <c r="B66">
        <f t="shared" si="3"/>
        <v>20.759000000000015</v>
      </c>
      <c r="C66">
        <f t="shared" si="10"/>
        <v>42.08400000000006</v>
      </c>
      <c r="D66">
        <f t="shared" si="4"/>
        <v>2.0040000000000027</v>
      </c>
      <c r="E66">
        <f t="shared" si="11"/>
        <v>7.6660544044548971E-4</v>
      </c>
      <c r="F66">
        <f t="shared" si="12"/>
        <v>5.8768390132062332E-9</v>
      </c>
      <c r="G66">
        <f t="shared" si="5"/>
        <v>6.7344184181092901E-4</v>
      </c>
      <c r="H66">
        <f t="shared" si="6"/>
        <v>1484.909219942341</v>
      </c>
      <c r="I66">
        <f t="shared" si="7"/>
        <v>1.1383394865754668</v>
      </c>
      <c r="J66">
        <f t="shared" si="8"/>
        <v>2975.7580767644554</v>
      </c>
      <c r="K66">
        <f t="shared" si="9"/>
        <v>9.9745932142023784E-3</v>
      </c>
    </row>
    <row r="67" spans="1:11" x14ac:dyDescent="0.35">
      <c r="A67">
        <v>1325.211</v>
      </c>
      <c r="B67">
        <f t="shared" si="3"/>
        <v>21.325000000000045</v>
      </c>
      <c r="C67">
        <f t="shared" si="10"/>
        <v>42.079999999999927</v>
      </c>
      <c r="D67">
        <f t="shared" si="4"/>
        <v>2.0038095238095202</v>
      </c>
      <c r="E67">
        <f t="shared" si="11"/>
        <v>7.5459681514868202E-4</v>
      </c>
      <c r="F67">
        <f t="shared" si="12"/>
        <v>5.6941635343253414E-9</v>
      </c>
      <c r="G67">
        <f t="shared" si="5"/>
        <v>6.7344163006457071E-4</v>
      </c>
      <c r="H67">
        <f t="shared" si="6"/>
        <v>1484.9096868337622</v>
      </c>
      <c r="I67">
        <f t="shared" si="7"/>
        <v>1.1205081204681837</v>
      </c>
      <c r="J67">
        <f t="shared" si="8"/>
        <v>2975.4761724745044</v>
      </c>
      <c r="K67">
        <f t="shared" si="9"/>
        <v>3.346860130057154E-2</v>
      </c>
    </row>
    <row r="68" spans="1:11" x14ac:dyDescent="0.35">
      <c r="A68">
        <v>1346.5360000000001</v>
      </c>
      <c r="B68">
        <f t="shared" si="3"/>
        <v>20.754999999999882</v>
      </c>
      <c r="C68">
        <f t="shared" si="10"/>
        <v>42.083999999999833</v>
      </c>
      <c r="D68">
        <f t="shared" si="4"/>
        <v>2.003999999999992</v>
      </c>
      <c r="E68">
        <f t="shared" si="11"/>
        <v>7.4264631617721323E-4</v>
      </c>
      <c r="F68">
        <f t="shared" si="12"/>
        <v>5.5152355093158527E-9</v>
      </c>
      <c r="G68">
        <f t="shared" si="5"/>
        <v>6.7344142266196976E-4</v>
      </c>
      <c r="H68">
        <f t="shared" si="6"/>
        <v>1484.9101441476737</v>
      </c>
      <c r="I68">
        <f t="shared" si="7"/>
        <v>1.1027630484054445</v>
      </c>
      <c r="J68">
        <f t="shared" si="8"/>
        <v>2975.7599288719261</v>
      </c>
      <c r="K68">
        <f t="shared" si="9"/>
        <v>9.9836806386356235E-3</v>
      </c>
    </row>
    <row r="69" spans="1:11" x14ac:dyDescent="0.35">
      <c r="A69">
        <v>1367.2909999999999</v>
      </c>
      <c r="B69">
        <f t="shared" si="3"/>
        <v>21.328999999999951</v>
      </c>
      <c r="C69">
        <f t="shared" ref="C69:C88" si="13">A71-A69</f>
        <v>42.081000000000131</v>
      </c>
      <c r="D69">
        <f t="shared" si="4"/>
        <v>2.0038571428571492</v>
      </c>
      <c r="E69">
        <f t="shared" ref="E69:E88" si="14">1/A69</f>
        <v>7.3137320438736164E-4</v>
      </c>
      <c r="F69">
        <f t="shared" ref="F69:F88" si="15">SQRT(((1/(A69^2))*$A$1)^2)</f>
        <v>5.3490676409583738E-9</v>
      </c>
      <c r="G69">
        <f t="shared" si="5"/>
        <v>6.7344123005011729E-4</v>
      </c>
      <c r="H69">
        <f t="shared" si="6"/>
        <v>1484.9105688488664</v>
      </c>
      <c r="I69">
        <f t="shared" si="7"/>
        <v>1.0860238009676555</v>
      </c>
      <c r="J69">
        <f t="shared" si="8"/>
        <v>2975.5486498918735</v>
      </c>
      <c r="K69">
        <f t="shared" si="9"/>
        <v>1.2586665852718282E-2</v>
      </c>
    </row>
    <row r="70" spans="1:11" x14ac:dyDescent="0.35">
      <c r="A70">
        <v>1388.62</v>
      </c>
      <c r="B70">
        <f t="shared" ref="B70:B89" si="16">A71-A70</f>
        <v>20.75200000000018</v>
      </c>
      <c r="C70">
        <f t="shared" si="13"/>
        <v>42.08400000000006</v>
      </c>
      <c r="D70">
        <f t="shared" ref="D70:D88" si="17">C70/21</f>
        <v>2.0040000000000027</v>
      </c>
      <c r="E70">
        <f t="shared" si="14"/>
        <v>7.2013941899151679E-4</v>
      </c>
      <c r="F70">
        <f t="shared" si="15"/>
        <v>5.1860078278543948E-9</v>
      </c>
      <c r="G70">
        <f t="shared" ref="G70:G88" si="18">SQRT($D$1^2+($G$1*F70))</f>
        <v>6.7344104104088314E-4</v>
      </c>
      <c r="H70">
        <f t="shared" ref="H70:H88" si="19">1/G70</f>
        <v>1484.9109856066705</v>
      </c>
      <c r="I70">
        <f t="shared" ref="I70:I88" si="20">E70/G70</f>
        <v>1.0693429344289083</v>
      </c>
      <c r="J70">
        <f t="shared" ref="J70:J88" si="21">D70/G70</f>
        <v>2975.7616151557718</v>
      </c>
      <c r="K70">
        <f t="shared" ref="K70:K88" si="22">(D70-$M$14-$M$15*E70)^2/G70^2</f>
        <v>9.9922206756109071E-3</v>
      </c>
    </row>
    <row r="71" spans="1:11" x14ac:dyDescent="0.35">
      <c r="A71">
        <v>1409.3720000000001</v>
      </c>
      <c r="B71">
        <f t="shared" si="16"/>
        <v>21.33199999999988</v>
      </c>
      <c r="C71">
        <f t="shared" si="13"/>
        <v>42.080999999999904</v>
      </c>
      <c r="D71">
        <f t="shared" si="17"/>
        <v>2.0038571428571381</v>
      </c>
      <c r="E71">
        <f t="shared" si="14"/>
        <v>7.0953587839122669E-4</v>
      </c>
      <c r="F71">
        <f t="shared" si="15"/>
        <v>5.0344116272440962E-9</v>
      </c>
      <c r="G71">
        <f t="shared" si="18"/>
        <v>6.7344086531953887E-4</v>
      </c>
      <c r="H71">
        <f t="shared" si="19"/>
        <v>1484.9113730654185</v>
      </c>
      <c r="I71">
        <f t="shared" si="20"/>
        <v>1.0535978954210943</v>
      </c>
      <c r="J71">
        <f t="shared" si="21"/>
        <v>2975.5502614269394</v>
      </c>
      <c r="K71">
        <f t="shared" si="22"/>
        <v>1.2577391860601268E-2</v>
      </c>
    </row>
    <row r="72" spans="1:11" x14ac:dyDescent="0.35">
      <c r="A72">
        <v>1430.704</v>
      </c>
      <c r="B72">
        <f t="shared" si="16"/>
        <v>20.749000000000024</v>
      </c>
      <c r="C72">
        <f t="shared" si="13"/>
        <v>42.08400000000006</v>
      </c>
      <c r="D72">
        <f t="shared" si="17"/>
        <v>2.0040000000000027</v>
      </c>
      <c r="E72">
        <f t="shared" si="14"/>
        <v>6.9895659759111606E-4</v>
      </c>
      <c r="F72">
        <f t="shared" si="15"/>
        <v>4.8854032531614925E-9</v>
      </c>
      <c r="G72">
        <f t="shared" si="18"/>
        <v>6.7344069259780536E-4</v>
      </c>
      <c r="H72">
        <f t="shared" si="19"/>
        <v>1484.9117539103381</v>
      </c>
      <c r="I72">
        <f t="shared" si="20"/>
        <v>1.0378888672362265</v>
      </c>
      <c r="J72">
        <f t="shared" si="21"/>
        <v>2975.7631548363215</v>
      </c>
      <c r="K72">
        <f t="shared" si="22"/>
        <v>1.000026132652264E-2</v>
      </c>
    </row>
    <row r="73" spans="1:11" x14ac:dyDescent="0.35">
      <c r="A73">
        <v>1451.453</v>
      </c>
      <c r="B73">
        <f t="shared" si="16"/>
        <v>21.335000000000036</v>
      </c>
      <c r="C73">
        <f t="shared" si="13"/>
        <v>42.081000000000131</v>
      </c>
      <c r="D73">
        <f t="shared" si="17"/>
        <v>2.0038571428571492</v>
      </c>
      <c r="E73">
        <f t="shared" si="14"/>
        <v>6.8896478218722897E-4</v>
      </c>
      <c r="F73">
        <f t="shared" si="15"/>
        <v>4.7467247109429586E-9</v>
      </c>
      <c r="G73">
        <f t="shared" si="18"/>
        <v>6.7344053184976483E-4</v>
      </c>
      <c r="H73">
        <f t="shared" si="19"/>
        <v>1484.912108353891</v>
      </c>
      <c r="I73">
        <f t="shared" si="20"/>
        <v>1.0230521472992176</v>
      </c>
      <c r="J73">
        <f t="shared" si="21"/>
        <v>2975.5517348400135</v>
      </c>
      <c r="K73">
        <f t="shared" si="22"/>
        <v>1.2568658350217312E-2</v>
      </c>
    </row>
    <row r="74" spans="1:11" x14ac:dyDescent="0.35">
      <c r="A74">
        <v>1472.788</v>
      </c>
      <c r="B74">
        <f t="shared" si="16"/>
        <v>20.746000000000095</v>
      </c>
      <c r="C74">
        <f t="shared" si="13"/>
        <v>42.08400000000006</v>
      </c>
      <c r="D74">
        <f t="shared" si="17"/>
        <v>2.0040000000000027</v>
      </c>
      <c r="E74">
        <f t="shared" si="14"/>
        <v>6.7898434805280868E-4</v>
      </c>
      <c r="F74">
        <f t="shared" si="15"/>
        <v>4.6101974490069768E-9</v>
      </c>
      <c r="G74">
        <f t="shared" si="18"/>
        <v>6.7344037359532501E-4</v>
      </c>
      <c r="H74">
        <f t="shared" si="19"/>
        <v>1484.912457299311</v>
      </c>
      <c r="I74">
        <f t="shared" si="20"/>
        <v>1.0082323167348668</v>
      </c>
      <c r="J74">
        <f t="shared" si="21"/>
        <v>2975.7645644278227</v>
      </c>
      <c r="K74">
        <f t="shared" si="22"/>
        <v>1.0007845150588305E-2</v>
      </c>
    </row>
    <row r="75" spans="1:11" x14ac:dyDescent="0.35">
      <c r="A75">
        <v>1493.5340000000001</v>
      </c>
      <c r="B75">
        <f t="shared" si="16"/>
        <v>21.337999999999965</v>
      </c>
      <c r="C75">
        <f t="shared" si="13"/>
        <v>42.079999999999927</v>
      </c>
      <c r="D75">
        <f t="shared" si="17"/>
        <v>2.0038095238095202</v>
      </c>
      <c r="E75">
        <f t="shared" si="14"/>
        <v>6.6955288597380432E-4</v>
      </c>
      <c r="F75">
        <f t="shared" si="15"/>
        <v>4.4830106711585029E-9</v>
      </c>
      <c r="G75">
        <f t="shared" si="18"/>
        <v>6.7344022616779606E-4</v>
      </c>
      <c r="H75">
        <f t="shared" si="19"/>
        <v>1484.9127823719243</v>
      </c>
      <c r="I75">
        <f t="shared" si="20"/>
        <v>0.99422763885651355</v>
      </c>
      <c r="J75">
        <f t="shared" si="21"/>
        <v>2975.4823753433552</v>
      </c>
      <c r="K75">
        <f t="shared" si="22"/>
        <v>3.3409774800161739E-2</v>
      </c>
    </row>
    <row r="76" spans="1:11" x14ac:dyDescent="0.35">
      <c r="A76">
        <v>1514.8720000000001</v>
      </c>
      <c r="B76">
        <f t="shared" si="16"/>
        <v>20.741999999999962</v>
      </c>
      <c r="C76">
        <f t="shared" si="13"/>
        <v>42.082999999999856</v>
      </c>
      <c r="D76">
        <f t="shared" si="17"/>
        <v>2.003952380952374</v>
      </c>
      <c r="E76">
        <f t="shared" si="14"/>
        <v>6.6012177926583898E-4</v>
      </c>
      <c r="F76">
        <f t="shared" si="15"/>
        <v>4.3576076346109696E-9</v>
      </c>
      <c r="G76">
        <f t="shared" si="18"/>
        <v>6.7344008080784488E-4</v>
      </c>
      <c r="H76">
        <f t="shared" si="19"/>
        <v>1484.9131028857394</v>
      </c>
      <c r="I76">
        <f t="shared" si="20"/>
        <v>0.9802234795320921</v>
      </c>
      <c r="J76">
        <f t="shared" si="21"/>
        <v>2975.695148035255</v>
      </c>
      <c r="K76">
        <f t="shared" si="22"/>
        <v>8.6229583087420257E-4</v>
      </c>
    </row>
    <row r="77" spans="1:11" x14ac:dyDescent="0.35">
      <c r="A77">
        <v>1535.614</v>
      </c>
      <c r="B77">
        <f t="shared" si="16"/>
        <v>21.340999999999894</v>
      </c>
      <c r="C77">
        <f t="shared" si="13"/>
        <v>42.080999999999904</v>
      </c>
      <c r="D77">
        <f t="shared" si="17"/>
        <v>2.0038571428571381</v>
      </c>
      <c r="E77">
        <f t="shared" si="14"/>
        <v>6.5120531591923486E-4</v>
      </c>
      <c r="F77">
        <f t="shared" si="15"/>
        <v>4.240683634814705E-9</v>
      </c>
      <c r="G77">
        <f t="shared" si="18"/>
        <v>6.7343994527627475E-4</v>
      </c>
      <c r="H77">
        <f t="shared" si="19"/>
        <v>1484.9134017284287</v>
      </c>
      <c r="I77">
        <f t="shared" si="20"/>
        <v>0.96698350088526708</v>
      </c>
      <c r="J77">
        <f t="shared" si="21"/>
        <v>2975.5543265778028</v>
      </c>
      <c r="K77">
        <f t="shared" si="22"/>
        <v>1.2552634404325915E-2</v>
      </c>
    </row>
    <row r="78" spans="1:11" x14ac:dyDescent="0.35">
      <c r="A78">
        <v>1556.9549999999999</v>
      </c>
      <c r="B78">
        <f t="shared" si="16"/>
        <v>20.740000000000009</v>
      </c>
      <c r="C78">
        <f t="shared" si="13"/>
        <v>42.08400000000006</v>
      </c>
      <c r="D78">
        <f t="shared" si="17"/>
        <v>2.0040000000000027</v>
      </c>
      <c r="E78">
        <f t="shared" si="14"/>
        <v>6.4227932085384614E-4</v>
      </c>
      <c r="F78">
        <f t="shared" si="15"/>
        <v>4.1252272599647787E-9</v>
      </c>
      <c r="G78">
        <f t="shared" si="18"/>
        <v>6.7343981144586413E-4</v>
      </c>
      <c r="H78">
        <f t="shared" si="19"/>
        <v>1484.9136968202349</v>
      </c>
      <c r="I78">
        <f t="shared" si="20"/>
        <v>0.95372936072027448</v>
      </c>
      <c r="J78">
        <f t="shared" si="21"/>
        <v>2975.7670484277546</v>
      </c>
      <c r="K78">
        <f t="shared" si="22"/>
        <v>1.0021789509616522E-2</v>
      </c>
    </row>
    <row r="79" spans="1:11" x14ac:dyDescent="0.35">
      <c r="A79">
        <v>1577.6949999999999</v>
      </c>
      <c r="B79">
        <f t="shared" si="16"/>
        <v>21.344000000000051</v>
      </c>
      <c r="C79">
        <f t="shared" si="13"/>
        <v>42.080000000000155</v>
      </c>
      <c r="D79">
        <f t="shared" si="17"/>
        <v>2.0038095238095313</v>
      </c>
      <c r="E79">
        <f t="shared" si="14"/>
        <v>6.3383607097696327E-4</v>
      </c>
      <c r="F79">
        <f t="shared" si="15"/>
        <v>4.0174816487151405E-9</v>
      </c>
      <c r="G79">
        <f t="shared" si="18"/>
        <v>6.7343968655330473E-4</v>
      </c>
      <c r="H79">
        <f t="shared" si="19"/>
        <v>1484.9139722044686</v>
      </c>
      <c r="I79">
        <f t="shared" si="20"/>
        <v>0.94119203788087602</v>
      </c>
      <c r="J79">
        <f t="shared" si="21"/>
        <v>2975.4847595411557</v>
      </c>
      <c r="K79">
        <f t="shared" si="22"/>
        <v>3.3385079194269772E-2</v>
      </c>
    </row>
    <row r="80" spans="1:11" x14ac:dyDescent="0.35">
      <c r="A80">
        <v>1599.039</v>
      </c>
      <c r="B80">
        <f t="shared" si="16"/>
        <v>20.736000000000104</v>
      </c>
      <c r="C80">
        <f t="shared" si="13"/>
        <v>42.08400000000006</v>
      </c>
      <c r="D80">
        <f t="shared" si="17"/>
        <v>2.0040000000000027</v>
      </c>
      <c r="E80">
        <f t="shared" si="14"/>
        <v>6.2537561622949783E-4</v>
      </c>
      <c r="F80">
        <f t="shared" si="15"/>
        <v>3.9109466137442417E-9</v>
      </c>
      <c r="G80">
        <f t="shared" si="18"/>
        <v>6.7343956306395339E-4</v>
      </c>
      <c r="H80">
        <f t="shared" si="19"/>
        <v>1484.9142444947724</v>
      </c>
      <c r="I80">
        <f t="shared" si="20"/>
        <v>0.92862916069887746</v>
      </c>
      <c r="J80">
        <f t="shared" si="21"/>
        <v>2975.7681459675277</v>
      </c>
      <c r="K80">
        <f t="shared" si="22"/>
        <v>1.0028214241733703E-2</v>
      </c>
    </row>
    <row r="81" spans="1:11" x14ac:dyDescent="0.35">
      <c r="A81">
        <v>1619.7750000000001</v>
      </c>
      <c r="B81">
        <f t="shared" si="16"/>
        <v>21.347999999999956</v>
      </c>
      <c r="C81">
        <f t="shared" si="13"/>
        <v>42.080999999999904</v>
      </c>
      <c r="D81">
        <f t="shared" si="17"/>
        <v>2.0038571428571381</v>
      </c>
      <c r="E81">
        <f t="shared" si="14"/>
        <v>6.1736969640845173E-4</v>
      </c>
      <c r="F81">
        <f t="shared" si="15"/>
        <v>3.8114534204346392E-9</v>
      </c>
      <c r="G81">
        <f t="shared" si="18"/>
        <v>6.7343944773708381E-4</v>
      </c>
      <c r="H81">
        <f t="shared" si="19"/>
        <v>1484.9144987871398</v>
      </c>
      <c r="I81">
        <f t="shared" si="20"/>
        <v>0.91674121330872471</v>
      </c>
      <c r="J81">
        <f t="shared" si="21"/>
        <v>2975.556524926737</v>
      </c>
      <c r="K81">
        <f t="shared" si="22"/>
        <v>1.2538283227725953E-2</v>
      </c>
    </row>
    <row r="82" spans="1:11" x14ac:dyDescent="0.35">
      <c r="A82">
        <v>1641.123</v>
      </c>
      <c r="B82">
        <f t="shared" si="16"/>
        <v>20.732999999999947</v>
      </c>
      <c r="C82">
        <f t="shared" si="13"/>
        <v>42.08400000000006</v>
      </c>
      <c r="D82">
        <f t="shared" si="17"/>
        <v>2.0040000000000027</v>
      </c>
      <c r="E82">
        <f t="shared" si="14"/>
        <v>6.0933884906859512E-4</v>
      </c>
      <c r="F82">
        <f t="shared" si="15"/>
        <v>3.7129383298424014E-9</v>
      </c>
      <c r="G82">
        <f t="shared" si="18"/>
        <v>6.7343933354395598E-4</v>
      </c>
      <c r="H82">
        <f t="shared" si="19"/>
        <v>1484.9147505797255</v>
      </c>
      <c r="I82">
        <f t="shared" si="20"/>
        <v>0.90481624508323</v>
      </c>
      <c r="J82">
        <f t="shared" si="21"/>
        <v>2975.7691601617739</v>
      </c>
      <c r="K82">
        <f t="shared" si="22"/>
        <v>1.0034311194645493E-2</v>
      </c>
    </row>
    <row r="83" spans="1:11" x14ac:dyDescent="0.35">
      <c r="A83">
        <v>1661.856</v>
      </c>
      <c r="B83">
        <f t="shared" si="16"/>
        <v>21.351000000000113</v>
      </c>
      <c r="C83">
        <f t="shared" si="13"/>
        <v>42.079999999999927</v>
      </c>
      <c r="D83">
        <f t="shared" si="17"/>
        <v>2.0038095238095202</v>
      </c>
      <c r="E83">
        <f t="shared" si="14"/>
        <v>6.0173685325323007E-4</v>
      </c>
      <c r="F83">
        <f t="shared" si="15"/>
        <v>3.620872405630994E-9</v>
      </c>
      <c r="G83">
        <f t="shared" si="18"/>
        <v>6.7343922682632006E-4</v>
      </c>
      <c r="H83">
        <f t="shared" si="19"/>
        <v>1484.9149858891424</v>
      </c>
      <c r="I83">
        <f t="shared" si="20"/>
        <v>0.89352807095749709</v>
      </c>
      <c r="J83">
        <f t="shared" si="21"/>
        <v>2975.4867907721427</v>
      </c>
      <c r="K83">
        <f t="shared" si="22"/>
        <v>3.3362890164213829E-2</v>
      </c>
    </row>
    <row r="84" spans="1:11" x14ac:dyDescent="0.35">
      <c r="A84">
        <v>1683.2070000000001</v>
      </c>
      <c r="B84">
        <f t="shared" si="16"/>
        <v>20.728999999999814</v>
      </c>
      <c r="C84">
        <f t="shared" si="13"/>
        <v>42.083999999999833</v>
      </c>
      <c r="D84">
        <f t="shared" si="17"/>
        <v>2.003999999999992</v>
      </c>
      <c r="E84">
        <f t="shared" si="14"/>
        <v>5.9410399315116917E-4</v>
      </c>
      <c r="F84">
        <f t="shared" si="15"/>
        <v>3.5295955467816447E-9</v>
      </c>
      <c r="G84">
        <f t="shared" si="18"/>
        <v>6.7343912102330755E-4</v>
      </c>
      <c r="H84">
        <f t="shared" si="19"/>
        <v>1484.9152191819137</v>
      </c>
      <c r="I84">
        <f t="shared" si="20"/>
        <v>0.88219406120691846</v>
      </c>
      <c r="J84">
        <f t="shared" si="21"/>
        <v>2975.770099240543</v>
      </c>
      <c r="K84">
        <f t="shared" si="22"/>
        <v>1.0040104824409693E-2</v>
      </c>
    </row>
    <row r="85" spans="1:11" x14ac:dyDescent="0.35">
      <c r="A85">
        <v>1703.9359999999999</v>
      </c>
      <c r="B85">
        <f t="shared" si="16"/>
        <v>21.355000000000018</v>
      </c>
      <c r="C85">
        <f t="shared" si="13"/>
        <v>42.080000000000155</v>
      </c>
      <c r="D85">
        <f t="shared" si="17"/>
        <v>2.0038095238095313</v>
      </c>
      <c r="E85">
        <f t="shared" si="14"/>
        <v>5.8687650240384613E-4</v>
      </c>
      <c r="F85">
        <f t="shared" si="15"/>
        <v>3.4442402907377168E-9</v>
      </c>
      <c r="G85">
        <f t="shared" si="18"/>
        <v>6.7343902208426959E-4</v>
      </c>
      <c r="H85">
        <f t="shared" si="19"/>
        <v>1484.9154373398737</v>
      </c>
      <c r="I85">
        <f t="shared" si="20"/>
        <v>0.87146197823150262</v>
      </c>
      <c r="J85">
        <f t="shared" si="21"/>
        <v>2975.487695393434</v>
      </c>
      <c r="K85">
        <f t="shared" si="22"/>
        <v>3.3352619417915924E-2</v>
      </c>
    </row>
    <row r="86" spans="1:11" x14ac:dyDescent="0.35">
      <c r="A86">
        <v>1725.2909999999999</v>
      </c>
      <c r="B86">
        <f t="shared" si="16"/>
        <v>20.725000000000136</v>
      </c>
      <c r="C86">
        <f t="shared" si="13"/>
        <v>42.083000000000084</v>
      </c>
      <c r="D86">
        <f t="shared" si="17"/>
        <v>2.0039523809523851</v>
      </c>
      <c r="E86">
        <f t="shared" si="14"/>
        <v>5.7961236684130394E-4</v>
      </c>
      <c r="F86">
        <f t="shared" si="15"/>
        <v>3.3595049579537822E-9</v>
      </c>
      <c r="G86">
        <f t="shared" si="18"/>
        <v>6.7343892386379769E-4</v>
      </c>
      <c r="H86">
        <f t="shared" si="19"/>
        <v>1484.9156539134779</v>
      </c>
      <c r="I86">
        <f t="shared" si="20"/>
        <v>0.86067547672449352</v>
      </c>
      <c r="J86">
        <f t="shared" si="21"/>
        <v>2975.700260173382</v>
      </c>
      <c r="K86">
        <f t="shared" si="22"/>
        <v>8.7128619310737057E-4</v>
      </c>
    </row>
    <row r="87" spans="1:11" x14ac:dyDescent="0.35">
      <c r="A87">
        <v>1746.0160000000001</v>
      </c>
      <c r="B87">
        <f t="shared" si="16"/>
        <v>21.357999999999947</v>
      </c>
      <c r="C87">
        <f t="shared" si="13"/>
        <v>42.080999999999904</v>
      </c>
      <c r="D87">
        <f t="shared" si="17"/>
        <v>2.0038571428571381</v>
      </c>
      <c r="E87">
        <f t="shared" si="14"/>
        <v>5.7273243773252932E-4</v>
      </c>
      <c r="F87">
        <f t="shared" si="15"/>
        <v>3.2802244523104563E-9</v>
      </c>
      <c r="G87">
        <f t="shared" si="18"/>
        <v>6.7343883196624421E-4</v>
      </c>
      <c r="H87">
        <f t="shared" si="19"/>
        <v>1484.9158565452676</v>
      </c>
      <c r="I87">
        <f t="shared" si="20"/>
        <v>0.85045947834685787</v>
      </c>
      <c r="J87">
        <f t="shared" si="21"/>
        <v>2975.5592456800596</v>
      </c>
      <c r="K87">
        <f t="shared" si="22"/>
        <v>1.2519361615495286E-2</v>
      </c>
    </row>
    <row r="88" spans="1:11" x14ac:dyDescent="0.35">
      <c r="A88">
        <v>1767.374</v>
      </c>
      <c r="B88">
        <f t="shared" si="16"/>
        <v>20.722999999999956</v>
      </c>
      <c r="C88">
        <f t="shared" si="13"/>
        <v>42.08400000000006</v>
      </c>
      <c r="D88">
        <f t="shared" si="17"/>
        <v>2.0040000000000027</v>
      </c>
      <c r="E88">
        <f t="shared" si="14"/>
        <v>5.6581119785625454E-4</v>
      </c>
      <c r="F88">
        <f t="shared" si="15"/>
        <v>3.2014231161952961E-9</v>
      </c>
      <c r="G88">
        <f t="shared" si="18"/>
        <v>6.7343874062410496E-4</v>
      </c>
      <c r="H88">
        <f t="shared" si="19"/>
        <v>1484.9160579524375</v>
      </c>
      <c r="I88">
        <f t="shared" si="20"/>
        <v>0.84018213346605619</v>
      </c>
      <c r="J88">
        <f t="shared" si="21"/>
        <v>2975.7717801366889</v>
      </c>
      <c r="K88">
        <f t="shared" si="22"/>
        <v>1.0050868257838573E-2</v>
      </c>
    </row>
    <row r="89" spans="1:11" x14ac:dyDescent="0.35">
      <c r="A89">
        <v>1788.097</v>
      </c>
      <c r="B89">
        <f t="shared" si="16"/>
        <v>21.361000000000104</v>
      </c>
    </row>
    <row r="90" spans="1:11" x14ac:dyDescent="0.35">
      <c r="A90">
        <v>1809.4580000000001</v>
      </c>
      <c r="B90">
        <f>A91-A90</f>
        <v>20.718999999999824</v>
      </c>
    </row>
    <row r="91" spans="1:11" x14ac:dyDescent="0.35">
      <c r="A91">
        <v>1830.1769999999999</v>
      </c>
    </row>
    <row r="92" spans="1:11" x14ac:dyDescent="0.35">
      <c r="A92" t="s">
        <v>28</v>
      </c>
      <c r="B92">
        <f>SUM(B5:B89)/COUNT(B5:B89)</f>
        <v>21.044400000000003</v>
      </c>
      <c r="C92">
        <f>(SUM(C5:C89)/COUNT(C5:C89))/20</f>
        <v>2.1041321428571411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F499-A21E-49E8-88B1-106381D7F591}">
  <dimension ref="A1:O92"/>
  <sheetViews>
    <sheetView workbookViewId="0"/>
  </sheetViews>
  <sheetFormatPr defaultColWidth="8.81640625" defaultRowHeight="14.5" x14ac:dyDescent="0.35"/>
  <cols>
    <col min="13" max="14" width="9.6328125" bestFit="1" customWidth="1"/>
  </cols>
  <sheetData>
    <row r="1" spans="1:15" x14ac:dyDescent="0.35">
      <c r="A1">
        <v>0.01</v>
      </c>
      <c r="C1">
        <f>SQRT($A$1^2+$A$1^2)</f>
        <v>1.4142135623730951E-2</v>
      </c>
      <c r="D1">
        <f>SQRT((1/21*C1)^2)</f>
        <v>6.7343502970147382E-4</v>
      </c>
      <c r="G1">
        <v>2.1278131924304944E-3</v>
      </c>
    </row>
    <row r="3" spans="1:15" x14ac:dyDescent="0.35">
      <c r="A3" s="1" t="s">
        <v>21</v>
      </c>
      <c r="B3" s="1"/>
      <c r="C3" s="1"/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20.48</v>
      </c>
      <c r="B5">
        <f>A6-A5</f>
        <v>20.865999999999996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4.8828125E-2</v>
      </c>
      <c r="F5">
        <f t="shared" ref="F5:F36" si="2">SQRT(((1/(A5^2))*$A$1)^2)</f>
        <v>2.384185791015625E-5</v>
      </c>
      <c r="G5">
        <f>SQRT($D$1^2+($G$1*F5))</f>
        <v>7.1010263977984813E-4</v>
      </c>
      <c r="H5">
        <f>1/G5</f>
        <v>1408.247123697538</v>
      </c>
      <c r="I5">
        <f>E5/G5</f>
        <v>68.76206658679385</v>
      </c>
      <c r="J5">
        <f>D5/G5</f>
        <v>2825.6813833925312</v>
      </c>
      <c r="K5">
        <f>(D5-$M$14-$M$15*E5)^2/G5^2</f>
        <v>2.5099314856927437E-4</v>
      </c>
      <c r="L5" t="s">
        <v>37</v>
      </c>
      <c r="M5">
        <f t="array" ref="M5:N6">MMULT(TRANSPOSE(H5:I88),H5:I88)</f>
        <v>184849339.72934195</v>
      </c>
      <c r="N5">
        <v>516934.39492002089</v>
      </c>
    </row>
    <row r="6" spans="1:15" x14ac:dyDescent="0.35">
      <c r="A6">
        <v>41.345999999999997</v>
      </c>
      <c r="B6">
        <f t="shared" ref="B6:B69" si="3">A7-A6</f>
        <v>21.271000000000001</v>
      </c>
      <c r="C6">
        <f t="shared" si="0"/>
        <v>42.134999999999998</v>
      </c>
      <c r="D6">
        <f t="shared" ref="D6:D69" si="4">C6/21</f>
        <v>2.0064285714285712</v>
      </c>
      <c r="E6">
        <f t="shared" si="1"/>
        <v>2.4186136506554445E-2</v>
      </c>
      <c r="F6">
        <f t="shared" si="2"/>
        <v>5.8496919911368572E-6</v>
      </c>
      <c r="G6">
        <f t="shared" ref="G6:G69" si="5">SQRT($D$1^2+($G$1*F6))</f>
        <v>6.8261393995392512E-4</v>
      </c>
      <c r="H6">
        <f t="shared" ref="H6:H69" si="6">1/G6</f>
        <v>1464.9568979905357</v>
      </c>
      <c r="I6">
        <f t="shared" ref="I6:I69" si="7">E6/G6</f>
        <v>35.431647511017651</v>
      </c>
      <c r="J6">
        <f t="shared" ref="J6:J69" si="8">D6/G6</f>
        <v>2939.3313760395818</v>
      </c>
      <c r="K6">
        <f t="shared" ref="K6:K69" si="9">(D6-$M$14-$M$15*E6)^2/G6^2</f>
        <v>7.5832192479407751E-3</v>
      </c>
      <c r="M6">
        <v>516934.39492002089</v>
      </c>
      <c r="N6">
        <v>7900.1247190328841</v>
      </c>
    </row>
    <row r="7" spans="1:15" x14ac:dyDescent="0.35">
      <c r="A7">
        <v>62.616999999999997</v>
      </c>
      <c r="B7">
        <f t="shared" si="3"/>
        <v>20.863999999999997</v>
      </c>
      <c r="C7">
        <f t="shared" si="0"/>
        <v>42.137000000000008</v>
      </c>
      <c r="D7">
        <f t="shared" si="4"/>
        <v>2.0065238095238098</v>
      </c>
      <c r="E7">
        <f t="shared" si="1"/>
        <v>1.5970103965376816E-2</v>
      </c>
      <c r="F7">
        <f t="shared" si="2"/>
        <v>2.5504422066494428E-6</v>
      </c>
      <c r="G7">
        <f t="shared" si="5"/>
        <v>6.7745228894946184E-4</v>
      </c>
      <c r="H7">
        <f t="shared" si="6"/>
        <v>1476.1187116966112</v>
      </c>
      <c r="I7">
        <f t="shared" si="7"/>
        <v>23.573769291032967</v>
      </c>
      <c r="J7">
        <f t="shared" si="8"/>
        <v>2961.8673407028627</v>
      </c>
      <c r="K7">
        <f t="shared" si="9"/>
        <v>5.774671171393771E-3</v>
      </c>
    </row>
    <row r="8" spans="1:15" x14ac:dyDescent="0.35">
      <c r="A8">
        <v>83.480999999999995</v>
      </c>
      <c r="B8">
        <f t="shared" si="3"/>
        <v>21.27300000000001</v>
      </c>
      <c r="C8">
        <f t="shared" si="0"/>
        <v>42.134</v>
      </c>
      <c r="D8">
        <f t="shared" si="4"/>
        <v>2.0063809523809524</v>
      </c>
      <c r="E8">
        <f t="shared" si="1"/>
        <v>1.1978773613157486E-2</v>
      </c>
      <c r="F8">
        <f t="shared" si="2"/>
        <v>1.4349101727527807E-6</v>
      </c>
      <c r="G8">
        <f t="shared" si="5"/>
        <v>6.7569812788297783E-4</v>
      </c>
      <c r="H8">
        <f t="shared" si="6"/>
        <v>1479.9508223192636</v>
      </c>
      <c r="I8">
        <f t="shared" si="7"/>
        <v>17.727995859168718</v>
      </c>
      <c r="J8">
        <f t="shared" si="8"/>
        <v>2969.3451403618978</v>
      </c>
      <c r="K8">
        <f t="shared" si="9"/>
        <v>1.5365038978043782E-2</v>
      </c>
      <c r="L8" t="s">
        <v>38</v>
      </c>
      <c r="M8">
        <f t="array" ref="M8:M9">MMULT(TRANSPOSE(H5:I88),J5:J88)</f>
        <v>370890436.22164714</v>
      </c>
    </row>
    <row r="9" spans="1:15" x14ac:dyDescent="0.35">
      <c r="A9">
        <v>104.754</v>
      </c>
      <c r="B9">
        <f t="shared" si="3"/>
        <v>20.86099999999999</v>
      </c>
      <c r="C9">
        <f t="shared" si="0"/>
        <v>42.136999999999986</v>
      </c>
      <c r="D9">
        <f t="shared" si="4"/>
        <v>2.0065238095238089</v>
      </c>
      <c r="E9">
        <f t="shared" si="1"/>
        <v>9.5461748477385106E-3</v>
      </c>
      <c r="F9">
        <f t="shared" si="2"/>
        <v>9.1129454223595369E-7</v>
      </c>
      <c r="G9">
        <f t="shared" si="5"/>
        <v>6.7487317606953719E-4</v>
      </c>
      <c r="H9">
        <f t="shared" si="6"/>
        <v>1481.7598853520926</v>
      </c>
      <c r="I9">
        <f t="shared" si="7"/>
        <v>14.145138947936045</v>
      </c>
      <c r="J9">
        <f t="shared" si="8"/>
        <v>2973.1864899562429</v>
      </c>
      <c r="K9">
        <f t="shared" si="9"/>
        <v>8.9215962197977533E-3</v>
      </c>
      <c r="M9">
        <v>1037213.8809006958</v>
      </c>
    </row>
    <row r="10" spans="1:15" x14ac:dyDescent="0.35">
      <c r="A10">
        <v>125.61499999999999</v>
      </c>
      <c r="B10">
        <f t="shared" si="3"/>
        <v>21.275999999999996</v>
      </c>
      <c r="C10">
        <f t="shared" si="0"/>
        <v>42.135000000000005</v>
      </c>
      <c r="D10">
        <f t="shared" si="4"/>
        <v>2.0064285714285717</v>
      </c>
      <c r="E10">
        <f t="shared" si="1"/>
        <v>7.9608327031007453E-3</v>
      </c>
      <c r="F10">
        <f t="shared" si="2"/>
        <v>6.3374857326758309E-7</v>
      </c>
      <c r="G10">
        <f t="shared" si="5"/>
        <v>6.7443549565833775E-4</v>
      </c>
      <c r="H10">
        <f t="shared" si="6"/>
        <v>1482.7214855052498</v>
      </c>
      <c r="I10">
        <f t="shared" si="7"/>
        <v>11.803697691400311</v>
      </c>
      <c r="J10">
        <f t="shared" si="8"/>
        <v>2974.9747519887478</v>
      </c>
      <c r="K10">
        <f t="shared" si="9"/>
        <v>1.7815503826515433E-3</v>
      </c>
    </row>
    <row r="11" spans="1:15" x14ac:dyDescent="0.35">
      <c r="A11">
        <v>146.89099999999999</v>
      </c>
      <c r="B11">
        <f t="shared" si="3"/>
        <v>20.859000000000009</v>
      </c>
      <c r="C11">
        <f t="shared" si="0"/>
        <v>42.138000000000005</v>
      </c>
      <c r="D11">
        <f t="shared" si="4"/>
        <v>2.0065714285714287</v>
      </c>
      <c r="E11">
        <f t="shared" si="1"/>
        <v>6.8077690260124855E-3</v>
      </c>
      <c r="F11">
        <f t="shared" si="2"/>
        <v>4.6345719111534992E-7</v>
      </c>
      <c r="G11">
        <f t="shared" si="5"/>
        <v>6.7416681137119681E-4</v>
      </c>
      <c r="H11">
        <f t="shared" si="6"/>
        <v>1483.3124133863646</v>
      </c>
      <c r="I11">
        <f t="shared" si="7"/>
        <v>10.09804830375152</v>
      </c>
      <c r="J11">
        <f t="shared" si="8"/>
        <v>2976.372308346411</v>
      </c>
      <c r="K11">
        <f t="shared" si="9"/>
        <v>2.990887782793265E-2</v>
      </c>
      <c r="L11" t="s">
        <v>39</v>
      </c>
      <c r="M11">
        <f t="array" ref="M11:N12">MINVERSE(M5:N6)</f>
        <v>6.6214461909771877E-9</v>
      </c>
      <c r="N11">
        <v>-4.3326572705643148E-7</v>
      </c>
    </row>
    <row r="12" spans="1:15" x14ac:dyDescent="0.35">
      <c r="A12">
        <v>167.75</v>
      </c>
      <c r="B12">
        <f t="shared" si="3"/>
        <v>21.278999999999996</v>
      </c>
      <c r="C12">
        <f t="shared" si="0"/>
        <v>42.134999999999991</v>
      </c>
      <c r="D12">
        <f t="shared" si="4"/>
        <v>2.0064285714285708</v>
      </c>
      <c r="E12">
        <f t="shared" si="1"/>
        <v>5.9612518628912071E-3</v>
      </c>
      <c r="F12">
        <f t="shared" si="2"/>
        <v>3.5536523772823887E-7</v>
      </c>
      <c r="G12">
        <f t="shared" si="5"/>
        <v>6.7399620924007747E-4</v>
      </c>
      <c r="H12">
        <f t="shared" si="6"/>
        <v>1483.6878698880041</v>
      </c>
      <c r="I12">
        <f t="shared" si="7"/>
        <v>8.8446370783189519</v>
      </c>
      <c r="J12">
        <f t="shared" si="8"/>
        <v>2976.9137332252872</v>
      </c>
      <c r="K12">
        <f t="shared" si="9"/>
        <v>1.337510352790523E-3</v>
      </c>
      <c r="M12">
        <v>-4.3326572705643148E-7</v>
      </c>
      <c r="N12">
        <v>1.5493045995928719E-4</v>
      </c>
    </row>
    <row r="13" spans="1:15" x14ac:dyDescent="0.35">
      <c r="A13">
        <v>189.029</v>
      </c>
      <c r="B13">
        <f t="shared" si="3"/>
        <v>20.855999999999995</v>
      </c>
      <c r="C13">
        <f t="shared" si="0"/>
        <v>42.137</v>
      </c>
      <c r="D13">
        <f t="shared" si="4"/>
        <v>2.0065238095238094</v>
      </c>
      <c r="E13">
        <f t="shared" si="1"/>
        <v>5.2901935681826601E-3</v>
      </c>
      <c r="F13">
        <f t="shared" si="2"/>
        <v>2.7986147988841181E-7</v>
      </c>
      <c r="G13">
        <f t="shared" si="5"/>
        <v>6.7387701561782368E-4</v>
      </c>
      <c r="H13">
        <f t="shared" si="6"/>
        <v>1483.9503007580402</v>
      </c>
      <c r="I13">
        <f t="shared" si="7"/>
        <v>7.8503843365729082</v>
      </c>
      <c r="J13">
        <f t="shared" si="8"/>
        <v>2977.5816106210254</v>
      </c>
      <c r="K13">
        <f t="shared" si="9"/>
        <v>1.1374498366103304E-2</v>
      </c>
    </row>
    <row r="14" spans="1:15" x14ac:dyDescent="0.35">
      <c r="A14">
        <v>209.88499999999999</v>
      </c>
      <c r="B14">
        <f t="shared" si="3"/>
        <v>21.281000000000006</v>
      </c>
      <c r="C14">
        <f t="shared" si="0"/>
        <v>42.135000000000019</v>
      </c>
      <c r="D14">
        <f t="shared" si="4"/>
        <v>2.0064285714285726</v>
      </c>
      <c r="E14">
        <f t="shared" si="1"/>
        <v>4.7645139004693048E-3</v>
      </c>
      <c r="F14">
        <f t="shared" si="2"/>
        <v>2.2700592707765226E-7</v>
      </c>
      <c r="G14">
        <f t="shared" si="5"/>
        <v>6.7379356292222078E-4</v>
      </c>
      <c r="H14">
        <f t="shared" si="6"/>
        <v>1484.1340954090338</v>
      </c>
      <c r="I14">
        <f t="shared" si="7"/>
        <v>7.0711775277367783</v>
      </c>
      <c r="J14">
        <f t="shared" si="8"/>
        <v>2977.8090528599846</v>
      </c>
      <c r="K14">
        <f t="shared" si="9"/>
        <v>1.1017177244804274E-3</v>
      </c>
      <c r="L14" t="s">
        <v>40</v>
      </c>
      <c r="M14" s="10">
        <f t="array" ref="M14:M15">MMULT(M11:N12,M8:M9)</f>
        <v>2.0064418399682302</v>
      </c>
      <c r="N14" s="10">
        <f>SQRT(M11)</f>
        <v>8.1372269176772919E-5</v>
      </c>
      <c r="O14" t="s">
        <v>42</v>
      </c>
    </row>
    <row r="15" spans="1:15" x14ac:dyDescent="0.35">
      <c r="A15">
        <v>231.166</v>
      </c>
      <c r="B15">
        <f t="shared" si="3"/>
        <v>20.854000000000013</v>
      </c>
      <c r="C15">
        <f t="shared" si="0"/>
        <v>42.137</v>
      </c>
      <c r="D15">
        <f t="shared" si="4"/>
        <v>2.0065238095238094</v>
      </c>
      <c r="E15">
        <f t="shared" si="1"/>
        <v>4.3258956766998608E-3</v>
      </c>
      <c r="F15">
        <f t="shared" si="2"/>
        <v>1.8713373405690545E-7</v>
      </c>
      <c r="G15">
        <f t="shared" si="5"/>
        <v>6.7373060258318386E-4</v>
      </c>
      <c r="H15">
        <f t="shared" si="6"/>
        <v>1484.2727882121585</v>
      </c>
      <c r="I15">
        <f t="shared" si="7"/>
        <v>6.420809237570225</v>
      </c>
      <c r="J15">
        <f t="shared" si="8"/>
        <v>2978.2286893759865</v>
      </c>
      <c r="K15">
        <f t="shared" si="9"/>
        <v>1.19698875173534E-2</v>
      </c>
      <c r="M15">
        <v>1.9091362531469258E-3</v>
      </c>
      <c r="O15" t="s">
        <v>43</v>
      </c>
    </row>
    <row r="16" spans="1:15" x14ac:dyDescent="0.35">
      <c r="A16">
        <v>252.02</v>
      </c>
      <c r="B16">
        <f t="shared" si="3"/>
        <v>21.282999999999987</v>
      </c>
      <c r="C16">
        <f t="shared" si="0"/>
        <v>42.133999999999986</v>
      </c>
      <c r="D16">
        <f t="shared" si="4"/>
        <v>2.0063809523809519</v>
      </c>
      <c r="E16">
        <f t="shared" si="1"/>
        <v>3.9679390524561542E-3</v>
      </c>
      <c r="F16">
        <f t="shared" si="2"/>
        <v>1.5744540324006642E-7</v>
      </c>
      <c r="G16">
        <f t="shared" si="5"/>
        <v>6.7368371928904945E-4</v>
      </c>
      <c r="H16">
        <f t="shared" si="6"/>
        <v>1484.3760823778227</v>
      </c>
      <c r="I16">
        <f t="shared" si="7"/>
        <v>5.8899138257988355</v>
      </c>
      <c r="J16">
        <f t="shared" si="8"/>
        <v>2978.2238978527221</v>
      </c>
      <c r="K16">
        <f t="shared" si="9"/>
        <v>1.0327584991958747E-2</v>
      </c>
    </row>
    <row r="17" spans="1:13" x14ac:dyDescent="0.35">
      <c r="A17">
        <v>273.303</v>
      </c>
      <c r="B17">
        <f t="shared" si="3"/>
        <v>20.850999999999999</v>
      </c>
      <c r="C17">
        <f t="shared" si="0"/>
        <v>42.137</v>
      </c>
      <c r="D17">
        <f t="shared" si="4"/>
        <v>2.0065238095238094</v>
      </c>
      <c r="E17">
        <f t="shared" si="1"/>
        <v>3.6589426387562524E-3</v>
      </c>
      <c r="F17">
        <f t="shared" si="2"/>
        <v>1.3387861233708565E-7</v>
      </c>
      <c r="G17">
        <f t="shared" si="5"/>
        <v>6.7364650070087949E-4</v>
      </c>
      <c r="H17">
        <f t="shared" si="6"/>
        <v>1484.4580933168565</v>
      </c>
      <c r="I17">
        <f t="shared" si="7"/>
        <v>5.4315470130838541</v>
      </c>
      <c r="J17">
        <f t="shared" si="8"/>
        <v>2978.6005084805893</v>
      </c>
      <c r="K17">
        <f t="shared" si="9"/>
        <v>1.2390095726431063E-2</v>
      </c>
      <c r="L17" t="s">
        <v>41</v>
      </c>
      <c r="M17">
        <f>+SUM(K5:K88)/(COUNT(K5:K88)-2)</f>
        <v>1.2132637478316659E-2</v>
      </c>
    </row>
    <row r="18" spans="1:13" x14ac:dyDescent="0.35">
      <c r="A18">
        <v>294.154</v>
      </c>
      <c r="B18">
        <f t="shared" si="3"/>
        <v>21.286000000000001</v>
      </c>
      <c r="C18">
        <f t="shared" si="0"/>
        <v>42.134999999999991</v>
      </c>
      <c r="D18">
        <f t="shared" si="4"/>
        <v>2.0064285714285708</v>
      </c>
      <c r="E18">
        <f t="shared" si="1"/>
        <v>3.399579811935245E-3</v>
      </c>
      <c r="F18">
        <f t="shared" si="2"/>
        <v>1.1557142897717675E-7</v>
      </c>
      <c r="G18">
        <f t="shared" si="5"/>
        <v>6.7361758709246194E-4</v>
      </c>
      <c r="H18">
        <f t="shared" si="6"/>
        <v>1484.5218105369008</v>
      </c>
      <c r="I18">
        <f t="shared" si="7"/>
        <v>5.0467503774788067</v>
      </c>
      <c r="J18">
        <f t="shared" si="8"/>
        <v>2978.5869755701092</v>
      </c>
      <c r="K18">
        <f t="shared" si="9"/>
        <v>8.6038796646116945E-4</v>
      </c>
    </row>
    <row r="19" spans="1:13" x14ac:dyDescent="0.35">
      <c r="A19">
        <v>315.44</v>
      </c>
      <c r="B19">
        <f t="shared" si="3"/>
        <v>20.84899999999999</v>
      </c>
      <c r="C19">
        <f t="shared" si="0"/>
        <v>42.137</v>
      </c>
      <c r="D19">
        <f t="shared" si="4"/>
        <v>2.0065238095238094</v>
      </c>
      <c r="E19">
        <f t="shared" si="1"/>
        <v>3.1701749936596502E-3</v>
      </c>
      <c r="F19">
        <f t="shared" si="2"/>
        <v>1.0050009490424963E-7</v>
      </c>
      <c r="G19">
        <f t="shared" si="5"/>
        <v>6.7359378311917541E-4</v>
      </c>
      <c r="H19">
        <f t="shared" si="6"/>
        <v>1484.5742717062387</v>
      </c>
      <c r="I19">
        <f t="shared" si="7"/>
        <v>4.7063602323936058</v>
      </c>
      <c r="J19">
        <f t="shared" si="8"/>
        <v>2978.8336231850371</v>
      </c>
      <c r="K19">
        <f t="shared" si="9"/>
        <v>1.2702374272867866E-2</v>
      </c>
    </row>
    <row r="20" spans="1:13" x14ac:dyDescent="0.35">
      <c r="A20">
        <v>336.28899999999999</v>
      </c>
      <c r="B20">
        <f t="shared" si="3"/>
        <v>21.288000000000011</v>
      </c>
      <c r="C20">
        <f t="shared" si="0"/>
        <v>42.134999999999991</v>
      </c>
      <c r="D20">
        <f t="shared" si="4"/>
        <v>2.0064285714285708</v>
      </c>
      <c r="E20">
        <f t="shared" si="1"/>
        <v>2.9736327979803089E-3</v>
      </c>
      <c r="F20">
        <f t="shared" si="2"/>
        <v>8.8424920172242006E-8</v>
      </c>
      <c r="G20">
        <f t="shared" si="5"/>
        <v>6.7357471073423408E-4</v>
      </c>
      <c r="H20">
        <f t="shared" si="6"/>
        <v>1484.6163076846281</v>
      </c>
      <c r="I20">
        <f t="shared" si="7"/>
        <v>4.4147037449474356</v>
      </c>
      <c r="J20">
        <f t="shared" si="8"/>
        <v>2978.7765773472279</v>
      </c>
      <c r="K20">
        <f t="shared" si="9"/>
        <v>7.9112595331875342E-4</v>
      </c>
    </row>
    <row r="21" spans="1:13" x14ac:dyDescent="0.35">
      <c r="A21">
        <v>357.577</v>
      </c>
      <c r="B21">
        <f t="shared" si="3"/>
        <v>20.84699999999998</v>
      </c>
      <c r="C21">
        <f t="shared" si="0"/>
        <v>42.137</v>
      </c>
      <c r="D21">
        <f t="shared" si="4"/>
        <v>2.0065238095238094</v>
      </c>
      <c r="E21">
        <f t="shared" si="1"/>
        <v>2.7966004524899533E-3</v>
      </c>
      <c r="F21">
        <f t="shared" si="2"/>
        <v>7.8209740908670125E-8</v>
      </c>
      <c r="G21">
        <f t="shared" si="5"/>
        <v>6.7355857573599858E-4</v>
      </c>
      <c r="H21">
        <f t="shared" si="6"/>
        <v>1484.6518714534936</v>
      </c>
      <c r="I21">
        <f t="shared" si="7"/>
        <v>4.1519780954968963</v>
      </c>
      <c r="J21">
        <f t="shared" si="8"/>
        <v>2978.9893289255169</v>
      </c>
      <c r="K21">
        <f t="shared" si="9"/>
        <v>1.2943513280543873E-2</v>
      </c>
    </row>
    <row r="22" spans="1:13" x14ac:dyDescent="0.35">
      <c r="A22">
        <v>378.42399999999998</v>
      </c>
      <c r="B22">
        <f t="shared" si="3"/>
        <v>21.29000000000002</v>
      </c>
      <c r="C22">
        <f t="shared" si="0"/>
        <v>42.135000000000048</v>
      </c>
      <c r="D22">
        <f t="shared" si="4"/>
        <v>2.0064285714285739</v>
      </c>
      <c r="E22">
        <f t="shared" si="1"/>
        <v>2.6425385282117415E-3</v>
      </c>
      <c r="F22">
        <f t="shared" si="2"/>
        <v>6.9830098730834779E-8</v>
      </c>
      <c r="G22">
        <f t="shared" si="5"/>
        <v>6.7354533970203755E-4</v>
      </c>
      <c r="H22">
        <f t="shared" si="6"/>
        <v>1484.6810467761222</v>
      </c>
      <c r="I22">
        <f t="shared" si="7"/>
        <v>3.923326868211642</v>
      </c>
      <c r="J22">
        <f t="shared" si="8"/>
        <v>2978.9064717100946</v>
      </c>
      <c r="K22">
        <f t="shared" si="9"/>
        <v>7.3928059651725631E-4</v>
      </c>
    </row>
    <row r="23" spans="1:13" x14ac:dyDescent="0.35">
      <c r="A23">
        <v>399.714</v>
      </c>
      <c r="B23">
        <f t="shared" si="3"/>
        <v>20.845000000000027</v>
      </c>
      <c r="C23">
        <f t="shared" si="0"/>
        <v>42.137</v>
      </c>
      <c r="D23">
        <f t="shared" si="4"/>
        <v>2.0065238095238094</v>
      </c>
      <c r="E23">
        <f t="shared" si="1"/>
        <v>2.5017887789769684E-3</v>
      </c>
      <c r="F23">
        <f t="shared" si="2"/>
        <v>6.2589470946150721E-8</v>
      </c>
      <c r="G23">
        <f t="shared" si="5"/>
        <v>6.7353390258472617E-4</v>
      </c>
      <c r="H23">
        <f t="shared" si="6"/>
        <v>1484.7062577881245</v>
      </c>
      <c r="I23">
        <f t="shared" si="7"/>
        <v>3.7144214558112161</v>
      </c>
      <c r="J23">
        <f t="shared" si="8"/>
        <v>2979.0984564008668</v>
      </c>
      <c r="K23">
        <f t="shared" si="9"/>
        <v>1.3135308942351208E-2</v>
      </c>
    </row>
    <row r="24" spans="1:13" x14ac:dyDescent="0.35">
      <c r="A24">
        <v>420.55900000000003</v>
      </c>
      <c r="B24">
        <f t="shared" si="3"/>
        <v>21.291999999999973</v>
      </c>
      <c r="C24">
        <f t="shared" si="0"/>
        <v>42.133999999999958</v>
      </c>
      <c r="D24">
        <f t="shared" si="4"/>
        <v>2.0063809523809502</v>
      </c>
      <c r="E24">
        <f t="shared" si="1"/>
        <v>2.377787658806493E-3</v>
      </c>
      <c r="F24">
        <f t="shared" si="2"/>
        <v>5.6538741503724638E-8</v>
      </c>
      <c r="G24">
        <f t="shared" si="5"/>
        <v>6.7352434485256729E-4</v>
      </c>
      <c r="H24">
        <f t="shared" si="6"/>
        <v>1484.7273266995232</v>
      </c>
      <c r="I24">
        <f t="shared" si="7"/>
        <v>3.5303663141188824</v>
      </c>
      <c r="J24">
        <f t="shared" si="8"/>
        <v>2978.9286277694114</v>
      </c>
      <c r="K24">
        <f t="shared" si="9"/>
        <v>9.4364545098908105E-3</v>
      </c>
    </row>
    <row r="25" spans="1:13" x14ac:dyDescent="0.35">
      <c r="A25">
        <v>441.851</v>
      </c>
      <c r="B25">
        <f t="shared" si="3"/>
        <v>20.841999999999985</v>
      </c>
      <c r="C25">
        <f t="shared" si="0"/>
        <v>42.137</v>
      </c>
      <c r="D25">
        <f t="shared" si="4"/>
        <v>2.0065238095238094</v>
      </c>
      <c r="E25">
        <f t="shared" si="1"/>
        <v>2.2632063749997173E-3</v>
      </c>
      <c r="F25">
        <f t="shared" si="2"/>
        <v>5.1221030958393602E-8</v>
      </c>
      <c r="G25">
        <f t="shared" si="5"/>
        <v>6.7351594488506957E-4</v>
      </c>
      <c r="H25">
        <f t="shared" si="6"/>
        <v>1484.7458439467866</v>
      </c>
      <c r="I25">
        <f t="shared" si="7"/>
        <v>3.3602862592747029</v>
      </c>
      <c r="J25">
        <f t="shared" si="8"/>
        <v>2979.1778869707496</v>
      </c>
      <c r="K25">
        <f t="shared" si="9"/>
        <v>1.3291487266288208E-2</v>
      </c>
    </row>
    <row r="26" spans="1:13" x14ac:dyDescent="0.35">
      <c r="A26">
        <v>462.69299999999998</v>
      </c>
      <c r="B26">
        <f t="shared" si="3"/>
        <v>21.295000000000016</v>
      </c>
      <c r="C26">
        <f t="shared" si="0"/>
        <v>42.134999999999991</v>
      </c>
      <c r="D26">
        <f t="shared" si="4"/>
        <v>2.0064285714285708</v>
      </c>
      <c r="E26">
        <f t="shared" si="1"/>
        <v>2.161260274091028E-3</v>
      </c>
      <c r="F26">
        <f t="shared" si="2"/>
        <v>4.6710459723640261E-8</v>
      </c>
      <c r="G26">
        <f t="shared" si="5"/>
        <v>6.7350881980969589E-4</v>
      </c>
      <c r="H26">
        <f t="shared" si="6"/>
        <v>1484.7615511294362</v>
      </c>
      <c r="I26">
        <f t="shared" si="7"/>
        <v>3.2089561569538252</v>
      </c>
      <c r="J26">
        <f t="shared" si="8"/>
        <v>2979.0679979447036</v>
      </c>
      <c r="K26">
        <f t="shared" si="9"/>
        <v>6.6703145270802136E-4</v>
      </c>
    </row>
    <row r="27" spans="1:13" x14ac:dyDescent="0.35">
      <c r="A27">
        <v>483.988</v>
      </c>
      <c r="B27">
        <f t="shared" si="3"/>
        <v>20.839999999999975</v>
      </c>
      <c r="C27">
        <f t="shared" si="0"/>
        <v>42.137</v>
      </c>
      <c r="D27">
        <f t="shared" si="4"/>
        <v>2.0065238095238094</v>
      </c>
      <c r="E27">
        <f t="shared" si="1"/>
        <v>2.0661669297585891E-3</v>
      </c>
      <c r="F27">
        <f t="shared" si="2"/>
        <v>4.2690457816280341E-8</v>
      </c>
      <c r="G27">
        <f t="shared" si="5"/>
        <v>6.7350246959336189E-4</v>
      </c>
      <c r="H27">
        <f t="shared" si="6"/>
        <v>1484.7755504204258</v>
      </c>
      <c r="I27">
        <f t="shared" si="7"/>
        <v>3.0677941403927904</v>
      </c>
      <c r="J27">
        <f t="shared" si="8"/>
        <v>2979.2374937174036</v>
      </c>
      <c r="K27">
        <f t="shared" si="9"/>
        <v>1.3421119391876745E-2</v>
      </c>
    </row>
    <row r="28" spans="1:13" x14ac:dyDescent="0.35">
      <c r="A28">
        <v>504.82799999999997</v>
      </c>
      <c r="B28">
        <f t="shared" si="3"/>
        <v>21.297000000000025</v>
      </c>
      <c r="C28">
        <f t="shared" si="0"/>
        <v>42.134000000000015</v>
      </c>
      <c r="D28">
        <f t="shared" si="4"/>
        <v>2.0063809523809533</v>
      </c>
      <c r="E28">
        <f t="shared" si="1"/>
        <v>1.9808726932737486E-3</v>
      </c>
      <c r="F28">
        <f t="shared" si="2"/>
        <v>3.923856626957595E-8</v>
      </c>
      <c r="G28">
        <f t="shared" si="5"/>
        <v>6.734970167476508E-4</v>
      </c>
      <c r="H28">
        <f t="shared" si="6"/>
        <v>1484.7875716347605</v>
      </c>
      <c r="I28">
        <f t="shared" si="7"/>
        <v>2.9411751559635366</v>
      </c>
      <c r="J28">
        <f t="shared" si="8"/>
        <v>2979.0495020599533</v>
      </c>
      <c r="K28">
        <f t="shared" si="9"/>
        <v>9.2198859083050203E-3</v>
      </c>
    </row>
    <row r="29" spans="1:13" x14ac:dyDescent="0.35">
      <c r="A29">
        <v>526.125</v>
      </c>
      <c r="B29">
        <f t="shared" si="3"/>
        <v>20.836999999999989</v>
      </c>
      <c r="C29">
        <f t="shared" si="0"/>
        <v>42.136999999999944</v>
      </c>
      <c r="D29">
        <f t="shared" si="4"/>
        <v>2.0065238095238067</v>
      </c>
      <c r="E29">
        <f t="shared" si="1"/>
        <v>1.9006889997624139E-3</v>
      </c>
      <c r="F29">
        <f t="shared" si="2"/>
        <v>3.6126186738178455E-8</v>
      </c>
      <c r="G29">
        <f t="shared" si="5"/>
        <v>6.7349210018066187E-4</v>
      </c>
      <c r="H29">
        <f t="shared" si="6"/>
        <v>1484.7984107486243</v>
      </c>
      <c r="I29">
        <f t="shared" si="7"/>
        <v>2.8221400061746245</v>
      </c>
      <c r="J29">
        <f t="shared" si="8"/>
        <v>2979.2833635102234</v>
      </c>
      <c r="K29">
        <f t="shared" si="9"/>
        <v>1.353043919062607E-2</v>
      </c>
    </row>
    <row r="30" spans="1:13" x14ac:dyDescent="0.35">
      <c r="A30">
        <v>546.96199999999999</v>
      </c>
      <c r="B30">
        <f t="shared" si="3"/>
        <v>21.299999999999955</v>
      </c>
      <c r="C30">
        <f t="shared" si="0"/>
        <v>42.134999999999991</v>
      </c>
      <c r="D30">
        <f t="shared" si="4"/>
        <v>2.0064285714285708</v>
      </c>
      <c r="E30">
        <f t="shared" si="1"/>
        <v>1.8282805752502002E-3</v>
      </c>
      <c r="F30">
        <f t="shared" si="2"/>
        <v>3.3426098618372031E-8</v>
      </c>
      <c r="G30">
        <f t="shared" si="5"/>
        <v>6.7348783487353105E-4</v>
      </c>
      <c r="H30">
        <f t="shared" si="6"/>
        <v>1484.8078142165434</v>
      </c>
      <c r="I30">
        <f t="shared" si="7"/>
        <v>2.7146452847118145</v>
      </c>
      <c r="J30">
        <f t="shared" si="8"/>
        <v>2979.1608215244783</v>
      </c>
      <c r="K30">
        <f t="shared" si="9"/>
        <v>6.1920644356207603E-4</v>
      </c>
    </row>
    <row r="31" spans="1:13" x14ac:dyDescent="0.35">
      <c r="A31">
        <v>568.26199999999994</v>
      </c>
      <c r="B31">
        <f t="shared" si="3"/>
        <v>20.835000000000036</v>
      </c>
      <c r="C31">
        <f t="shared" si="0"/>
        <v>42.137000000000057</v>
      </c>
      <c r="D31">
        <f t="shared" si="4"/>
        <v>2.006523809523812</v>
      </c>
      <c r="E31">
        <f t="shared" si="1"/>
        <v>1.7597516638451984E-3</v>
      </c>
      <c r="F31">
        <f t="shared" si="2"/>
        <v>3.0967259184059441E-8</v>
      </c>
      <c r="G31">
        <f t="shared" si="5"/>
        <v>6.7348395064147602E-4</v>
      </c>
      <c r="H31">
        <f t="shared" si="6"/>
        <v>1484.816377654621</v>
      </c>
      <c r="I31">
        <f t="shared" si="7"/>
        <v>2.6129080910823199</v>
      </c>
      <c r="J31">
        <f t="shared" si="8"/>
        <v>2979.3194145348975</v>
      </c>
      <c r="K31">
        <f t="shared" si="9"/>
        <v>1.3623871452805145E-2</v>
      </c>
    </row>
    <row r="32" spans="1:13" x14ac:dyDescent="0.35">
      <c r="A32">
        <v>589.09699999999998</v>
      </c>
      <c r="B32">
        <f t="shared" si="3"/>
        <v>21.302000000000021</v>
      </c>
      <c r="C32">
        <f t="shared" si="0"/>
        <v>42.134000000000015</v>
      </c>
      <c r="D32">
        <f t="shared" si="4"/>
        <v>2.0063809523809533</v>
      </c>
      <c r="E32">
        <f t="shared" si="1"/>
        <v>1.6975133127481554E-3</v>
      </c>
      <c r="F32">
        <f t="shared" si="2"/>
        <v>2.8815514469572162E-8</v>
      </c>
      <c r="G32">
        <f t="shared" si="5"/>
        <v>6.734805515089949E-4</v>
      </c>
      <c r="H32">
        <f t="shared" si="6"/>
        <v>1484.823871690739</v>
      </c>
      <c r="I32">
        <f t="shared" si="7"/>
        <v>2.5205082892812882</v>
      </c>
      <c r="J32">
        <f t="shared" si="8"/>
        <v>2979.1223338008394</v>
      </c>
      <c r="K32">
        <f t="shared" si="9"/>
        <v>9.0667221063270784E-3</v>
      </c>
    </row>
    <row r="33" spans="1:11" x14ac:dyDescent="0.35">
      <c r="A33">
        <v>610.399</v>
      </c>
      <c r="B33">
        <f t="shared" si="3"/>
        <v>20.831999999999994</v>
      </c>
      <c r="C33">
        <f t="shared" si="0"/>
        <v>42.135999999999967</v>
      </c>
      <c r="D33">
        <f t="shared" si="4"/>
        <v>2.0064761904761887</v>
      </c>
      <c r="E33">
        <f t="shared" si="1"/>
        <v>1.638272670826787E-3</v>
      </c>
      <c r="F33">
        <f t="shared" si="2"/>
        <v>2.6839373439779344E-8</v>
      </c>
      <c r="G33">
        <f t="shared" si="5"/>
        <v>6.734774297642844E-4</v>
      </c>
      <c r="H33">
        <f t="shared" si="6"/>
        <v>1484.8307542392292</v>
      </c>
      <c r="I33">
        <f t="shared" si="7"/>
        <v>2.4325576454732549</v>
      </c>
      <c r="J33">
        <f t="shared" si="8"/>
        <v>2979.2775552678149</v>
      </c>
      <c r="K33">
        <f t="shared" si="9"/>
        <v>2.1493058491149912E-3</v>
      </c>
    </row>
    <row r="34" spans="1:11" x14ac:dyDescent="0.35">
      <c r="A34">
        <v>631.23099999999999</v>
      </c>
      <c r="B34">
        <f t="shared" si="3"/>
        <v>21.303999999999974</v>
      </c>
      <c r="C34">
        <f t="shared" si="0"/>
        <v>42.134999999999991</v>
      </c>
      <c r="D34">
        <f t="shared" si="4"/>
        <v>2.0064285714285708</v>
      </c>
      <c r="E34">
        <f t="shared" si="1"/>
        <v>1.5842060988766394E-3</v>
      </c>
      <c r="F34">
        <f t="shared" si="2"/>
        <v>2.5097089637179408E-8</v>
      </c>
      <c r="G34">
        <f t="shared" si="5"/>
        <v>6.7347467743594227E-4</v>
      </c>
      <c r="H34">
        <f t="shared" si="6"/>
        <v>1484.8368223838902</v>
      </c>
      <c r="I34">
        <f t="shared" si="7"/>
        <v>2.3522875498571683</v>
      </c>
      <c r="J34">
        <f t="shared" si="8"/>
        <v>2979.2190243402474</v>
      </c>
      <c r="K34">
        <f t="shared" si="9"/>
        <v>5.8527481626152636E-4</v>
      </c>
    </row>
    <row r="35" spans="1:11" x14ac:dyDescent="0.35">
      <c r="A35">
        <v>652.53499999999997</v>
      </c>
      <c r="B35">
        <f t="shared" si="3"/>
        <v>20.831000000000017</v>
      </c>
      <c r="C35">
        <f t="shared" si="0"/>
        <v>42.138000000000034</v>
      </c>
      <c r="D35">
        <f t="shared" si="4"/>
        <v>2.00657142857143</v>
      </c>
      <c r="E35">
        <f t="shared" si="1"/>
        <v>1.5324848475560698E-3</v>
      </c>
      <c r="F35">
        <f t="shared" si="2"/>
        <v>2.348509807988951E-8</v>
      </c>
      <c r="G35">
        <f t="shared" si="5"/>
        <v>6.7347213092342937E-4</v>
      </c>
      <c r="H35">
        <f t="shared" si="6"/>
        <v>1484.8424368041078</v>
      </c>
      <c r="I35">
        <f t="shared" si="7"/>
        <v>2.2754985354105264</v>
      </c>
      <c r="J35">
        <f t="shared" si="8"/>
        <v>2979.4424096215021</v>
      </c>
      <c r="K35">
        <f t="shared" si="9"/>
        <v>3.5371987687512423E-2</v>
      </c>
    </row>
    <row r="36" spans="1:11" x14ac:dyDescent="0.35">
      <c r="A36">
        <v>673.36599999999999</v>
      </c>
      <c r="B36">
        <f t="shared" si="3"/>
        <v>21.307000000000016</v>
      </c>
      <c r="C36">
        <f t="shared" si="0"/>
        <v>42.134000000000015</v>
      </c>
      <c r="D36">
        <f t="shared" si="4"/>
        <v>2.0063809523809533</v>
      </c>
      <c r="E36">
        <f t="shared" si="1"/>
        <v>1.4850764665872646E-3</v>
      </c>
      <c r="F36">
        <f t="shared" si="2"/>
        <v>2.205452111611315E-8</v>
      </c>
      <c r="G36">
        <f t="shared" si="5"/>
        <v>6.7346987098905063E-4</v>
      </c>
      <c r="H36">
        <f t="shared" si="6"/>
        <v>1484.8474194271091</v>
      </c>
      <c r="I36">
        <f t="shared" si="7"/>
        <v>2.2051119590640296</v>
      </c>
      <c r="J36">
        <f t="shared" si="8"/>
        <v>2979.1695795305641</v>
      </c>
      <c r="K36">
        <f t="shared" si="9"/>
        <v>8.9526862835402794E-3</v>
      </c>
    </row>
    <row r="37" spans="1:11" x14ac:dyDescent="0.35">
      <c r="A37">
        <v>694.673</v>
      </c>
      <c r="B37">
        <f t="shared" si="3"/>
        <v>20.826999999999998</v>
      </c>
      <c r="C37">
        <f t="shared" ref="C37:C68" si="10">A39-A37</f>
        <v>42.135999999999967</v>
      </c>
      <c r="D37">
        <f t="shared" si="4"/>
        <v>2.0064761904761887</v>
      </c>
      <c r="E37">
        <f t="shared" ref="E37:E68" si="11">1/A37</f>
        <v>1.4395262231294437E-3</v>
      </c>
      <c r="F37">
        <f t="shared" ref="F37:F68" si="12">SQRT(((1/(A37^2))*$A$1)^2)</f>
        <v>2.0722357470773209E-8</v>
      </c>
      <c r="G37">
        <f t="shared" si="5"/>
        <v>6.7346776651494578E-4</v>
      </c>
      <c r="H37">
        <f t="shared" si="6"/>
        <v>1484.8520593268925</v>
      </c>
      <c r="I37">
        <f t="shared" si="7"/>
        <v>2.1374834768688182</v>
      </c>
      <c r="J37">
        <f t="shared" si="8"/>
        <v>2979.3203034189469</v>
      </c>
      <c r="K37">
        <f t="shared" si="9"/>
        <v>2.2019251505977825E-3</v>
      </c>
    </row>
    <row r="38" spans="1:11" x14ac:dyDescent="0.35">
      <c r="A38">
        <v>715.5</v>
      </c>
      <c r="B38">
        <f t="shared" si="3"/>
        <v>21.308999999999969</v>
      </c>
      <c r="C38">
        <f t="shared" si="10"/>
        <v>42.134000000000015</v>
      </c>
      <c r="D38">
        <f t="shared" si="4"/>
        <v>2.0063809523809533</v>
      </c>
      <c r="E38">
        <f t="shared" si="11"/>
        <v>1.397624039133473E-3</v>
      </c>
      <c r="F38">
        <f t="shared" si="12"/>
        <v>1.9533529547637641E-8</v>
      </c>
      <c r="G38">
        <f t="shared" si="5"/>
        <v>6.7346588846866706E-4</v>
      </c>
      <c r="H38">
        <f t="shared" si="6"/>
        <v>1484.8562000279023</v>
      </c>
      <c r="I38">
        <f t="shared" si="7"/>
        <v>2.0752707198153768</v>
      </c>
      <c r="J38">
        <f t="shared" si="8"/>
        <v>2979.1871967607458</v>
      </c>
      <c r="K38">
        <f t="shared" si="9"/>
        <v>8.9059396286974256E-3</v>
      </c>
    </row>
    <row r="39" spans="1:11" x14ac:dyDescent="0.35">
      <c r="A39">
        <v>736.80899999999997</v>
      </c>
      <c r="B39">
        <f t="shared" si="3"/>
        <v>20.825000000000045</v>
      </c>
      <c r="C39">
        <f t="shared" si="10"/>
        <v>42.137000000000057</v>
      </c>
      <c r="D39">
        <f t="shared" si="4"/>
        <v>2.006523809523812</v>
      </c>
      <c r="E39">
        <f t="shared" si="11"/>
        <v>1.3572038343722728E-3</v>
      </c>
      <c r="F39">
        <f t="shared" si="12"/>
        <v>1.8420022480348003E-8</v>
      </c>
      <c r="G39">
        <f t="shared" si="5"/>
        <v>6.7346412940546695E-4</v>
      </c>
      <c r="H39">
        <f t="shared" si="6"/>
        <v>1484.8600784169432</v>
      </c>
      <c r="I39">
        <f t="shared" si="7"/>
        <v>2.0152577919337888</v>
      </c>
      <c r="J39">
        <f t="shared" si="8"/>
        <v>2979.4071011549909</v>
      </c>
      <c r="K39">
        <f t="shared" si="9"/>
        <v>1.389237486619403E-2</v>
      </c>
    </row>
    <row r="40" spans="1:11" x14ac:dyDescent="0.35">
      <c r="A40">
        <v>757.63400000000001</v>
      </c>
      <c r="B40">
        <f t="shared" si="3"/>
        <v>21.312000000000012</v>
      </c>
      <c r="C40">
        <f t="shared" si="10"/>
        <v>42.134000000000015</v>
      </c>
      <c r="D40">
        <f t="shared" si="4"/>
        <v>2.0063809523809533</v>
      </c>
      <c r="E40">
        <f t="shared" si="11"/>
        <v>1.3198985262013055E-3</v>
      </c>
      <c r="F40">
        <f t="shared" si="12"/>
        <v>1.7421321194683784E-8</v>
      </c>
      <c r="G40">
        <f t="shared" si="5"/>
        <v>6.7346255170283413E-4</v>
      </c>
      <c r="H40">
        <f t="shared" si="6"/>
        <v>1484.8635569587702</v>
      </c>
      <c r="I40">
        <f t="shared" si="7"/>
        <v>1.9598692204399091</v>
      </c>
      <c r="J40">
        <f t="shared" si="8"/>
        <v>2979.2019575667073</v>
      </c>
      <c r="K40">
        <f t="shared" si="9"/>
        <v>8.8644892852347626E-3</v>
      </c>
    </row>
    <row r="41" spans="1:11" x14ac:dyDescent="0.35">
      <c r="A41">
        <v>778.94600000000003</v>
      </c>
      <c r="B41">
        <f t="shared" si="3"/>
        <v>20.822000000000003</v>
      </c>
      <c r="C41">
        <f t="shared" si="10"/>
        <v>42.136999999999944</v>
      </c>
      <c r="D41">
        <f t="shared" si="4"/>
        <v>2.0065238095238067</v>
      </c>
      <c r="E41">
        <f t="shared" si="11"/>
        <v>1.2837860390835822E-3</v>
      </c>
      <c r="F41">
        <f t="shared" si="12"/>
        <v>1.6481065941459129E-8</v>
      </c>
      <c r="G41">
        <f t="shared" si="5"/>
        <v>6.734610663271935E-4</v>
      </c>
      <c r="H41">
        <f t="shared" si="6"/>
        <v>1484.8668319515909</v>
      </c>
      <c r="I41">
        <f t="shared" si="7"/>
        <v>1.9062513087577198</v>
      </c>
      <c r="J41">
        <f t="shared" si="8"/>
        <v>2979.4206522830523</v>
      </c>
      <c r="K41">
        <f t="shared" si="9"/>
        <v>1.3941606636806431E-2</v>
      </c>
    </row>
    <row r="42" spans="1:11" x14ac:dyDescent="0.35">
      <c r="A42">
        <v>799.76800000000003</v>
      </c>
      <c r="B42">
        <f t="shared" si="3"/>
        <v>21.314999999999941</v>
      </c>
      <c r="C42">
        <f t="shared" si="10"/>
        <v>42.134000000000015</v>
      </c>
      <c r="D42">
        <f t="shared" si="4"/>
        <v>2.0063809523809533</v>
      </c>
      <c r="E42">
        <f t="shared" si="11"/>
        <v>1.250362605155495E-3</v>
      </c>
      <c r="F42">
        <f t="shared" si="12"/>
        <v>1.5634066443712367E-8</v>
      </c>
      <c r="G42">
        <f t="shared" si="5"/>
        <v>6.7345972827026208E-4</v>
      </c>
      <c r="H42">
        <f t="shared" si="6"/>
        <v>1484.8697821448591</v>
      </c>
      <c r="I42">
        <f t="shared" si="7"/>
        <v>1.8566256491193183</v>
      </c>
      <c r="J42">
        <f t="shared" si="8"/>
        <v>2979.2144476615008</v>
      </c>
      <c r="K42">
        <f t="shared" si="9"/>
        <v>8.8274837336328356E-3</v>
      </c>
    </row>
    <row r="43" spans="1:11" x14ac:dyDescent="0.35">
      <c r="A43">
        <v>821.08299999999997</v>
      </c>
      <c r="B43">
        <f t="shared" si="3"/>
        <v>20.819000000000074</v>
      </c>
      <c r="C43">
        <f t="shared" si="10"/>
        <v>42.137000000000057</v>
      </c>
      <c r="D43">
        <f t="shared" si="4"/>
        <v>2.006523809523812</v>
      </c>
      <c r="E43">
        <f t="shared" si="11"/>
        <v>1.2179036711270359E-3</v>
      </c>
      <c r="F43">
        <f t="shared" si="12"/>
        <v>1.4832893521447113E-8</v>
      </c>
      <c r="G43">
        <f t="shared" si="5"/>
        <v>6.7345846260592919E-4</v>
      </c>
      <c r="H43">
        <f t="shared" si="6"/>
        <v>1484.8725727352614</v>
      </c>
      <c r="I43">
        <f t="shared" si="7"/>
        <v>1.8084317574901216</v>
      </c>
      <c r="J43">
        <f t="shared" si="8"/>
        <v>2979.4321713021804</v>
      </c>
      <c r="K43">
        <f t="shared" si="9"/>
        <v>1.3985853872168661E-2</v>
      </c>
    </row>
    <row r="44" spans="1:11" x14ac:dyDescent="0.35">
      <c r="A44">
        <v>841.90200000000004</v>
      </c>
      <c r="B44">
        <f t="shared" si="3"/>
        <v>21.317999999999984</v>
      </c>
      <c r="C44">
        <f t="shared" si="10"/>
        <v>42.134999999999991</v>
      </c>
      <c r="D44">
        <f t="shared" si="4"/>
        <v>2.0064285714285708</v>
      </c>
      <c r="E44">
        <f t="shared" si="11"/>
        <v>1.1877867020151989E-3</v>
      </c>
      <c r="F44">
        <f t="shared" si="12"/>
        <v>1.4108372494841426E-8</v>
      </c>
      <c r="G44">
        <f t="shared" si="5"/>
        <v>6.7345731803147195E-4</v>
      </c>
      <c r="H44">
        <f t="shared" si="6"/>
        <v>1484.875096350602</v>
      </c>
      <c r="I44">
        <f t="shared" si="7"/>
        <v>1.7637148935987825</v>
      </c>
      <c r="J44">
        <f t="shared" si="8"/>
        <v>2979.2958183206001</v>
      </c>
      <c r="K44">
        <f t="shared" si="9"/>
        <v>5.3219242480223063E-4</v>
      </c>
    </row>
    <row r="45" spans="1:11" x14ac:dyDescent="0.35">
      <c r="A45">
        <v>863.22</v>
      </c>
      <c r="B45">
        <f t="shared" si="3"/>
        <v>20.817000000000007</v>
      </c>
      <c r="C45">
        <f t="shared" si="10"/>
        <v>42.136999999999944</v>
      </c>
      <c r="D45">
        <f t="shared" si="4"/>
        <v>2.0065238095238067</v>
      </c>
      <c r="E45">
        <f t="shared" si="11"/>
        <v>1.158453233242974E-3</v>
      </c>
      <c r="F45">
        <f t="shared" si="12"/>
        <v>1.3420138936111001E-8</v>
      </c>
      <c r="G45">
        <f t="shared" si="5"/>
        <v>6.7345623078095978E-4</v>
      </c>
      <c r="H45">
        <f t="shared" si="6"/>
        <v>1484.8774935831693</v>
      </c>
      <c r="I45">
        <f t="shared" si="7"/>
        <v>1.720161133411146</v>
      </c>
      <c r="J45">
        <f t="shared" si="8"/>
        <v>2979.4420451006627</v>
      </c>
      <c r="K45">
        <f t="shared" si="9"/>
        <v>1.4025836920929895E-2</v>
      </c>
    </row>
    <row r="46" spans="1:11" x14ac:dyDescent="0.35">
      <c r="A46">
        <v>884.03700000000003</v>
      </c>
      <c r="B46">
        <f t="shared" si="3"/>
        <v>21.319999999999936</v>
      </c>
      <c r="C46">
        <f t="shared" si="10"/>
        <v>42.132999999999925</v>
      </c>
      <c r="D46">
        <f t="shared" si="4"/>
        <v>2.0063333333333295</v>
      </c>
      <c r="E46">
        <f t="shared" si="11"/>
        <v>1.1311743739232634E-3</v>
      </c>
      <c r="F46">
        <f t="shared" si="12"/>
        <v>1.2795554642206869E-8</v>
      </c>
      <c r="G46">
        <f t="shared" si="5"/>
        <v>6.7345524408010747E-4</v>
      </c>
      <c r="H46">
        <f t="shared" si="6"/>
        <v>1484.8796691247533</v>
      </c>
      <c r="I46">
        <f t="shared" si="7"/>
        <v>1.6796578300735754</v>
      </c>
      <c r="J46">
        <f t="shared" si="8"/>
        <v>2979.1635761539578</v>
      </c>
      <c r="K46">
        <f t="shared" si="9"/>
        <v>2.7003031576275444E-2</v>
      </c>
    </row>
    <row r="47" spans="1:11" x14ac:dyDescent="0.35">
      <c r="A47">
        <v>905.35699999999997</v>
      </c>
      <c r="B47">
        <f t="shared" si="3"/>
        <v>20.812999999999988</v>
      </c>
      <c r="C47">
        <f t="shared" si="10"/>
        <v>42.136000000000081</v>
      </c>
      <c r="D47">
        <f t="shared" si="4"/>
        <v>2.0064761904761945</v>
      </c>
      <c r="E47">
        <f t="shared" si="11"/>
        <v>1.1045366634377378E-3</v>
      </c>
      <c r="F47">
        <f t="shared" si="12"/>
        <v>1.2200012408781706E-8</v>
      </c>
      <c r="G47">
        <f t="shared" si="5"/>
        <v>6.7345430325774604E-4</v>
      </c>
      <c r="H47">
        <f t="shared" si="6"/>
        <v>1484.8817435164233</v>
      </c>
      <c r="I47">
        <f t="shared" si="7"/>
        <v>1.640106326583241</v>
      </c>
      <c r="J47">
        <f t="shared" si="8"/>
        <v>2979.3798640384825</v>
      </c>
      <c r="K47">
        <f t="shared" si="9"/>
        <v>2.2920401092601608E-3</v>
      </c>
    </row>
    <row r="48" spans="1:11" x14ac:dyDescent="0.35">
      <c r="A48">
        <v>926.17</v>
      </c>
      <c r="B48">
        <f t="shared" si="3"/>
        <v>21.323000000000093</v>
      </c>
      <c r="C48">
        <f t="shared" si="10"/>
        <v>42.134000000000015</v>
      </c>
      <c r="D48">
        <f t="shared" si="4"/>
        <v>2.0063809523809533</v>
      </c>
      <c r="E48">
        <f t="shared" si="11"/>
        <v>1.0797153870239805E-3</v>
      </c>
      <c r="F48">
        <f t="shared" si="12"/>
        <v>1.1657853169763442E-8</v>
      </c>
      <c r="G48">
        <f t="shared" si="5"/>
        <v>6.734534467673285E-4</v>
      </c>
      <c r="H48">
        <f t="shared" si="6"/>
        <v>1484.8836319720999</v>
      </c>
      <c r="I48">
        <f t="shared" si="7"/>
        <v>1.6032517053803297</v>
      </c>
      <c r="J48">
        <f t="shared" si="8"/>
        <v>2979.2422356910706</v>
      </c>
      <c r="K48">
        <f t="shared" si="9"/>
        <v>8.7369788331148803E-3</v>
      </c>
    </row>
    <row r="49" spans="1:11" x14ac:dyDescent="0.35">
      <c r="A49">
        <v>947.49300000000005</v>
      </c>
      <c r="B49">
        <f t="shared" si="3"/>
        <v>20.810999999999922</v>
      </c>
      <c r="C49">
        <f t="shared" si="10"/>
        <v>42.136999999999944</v>
      </c>
      <c r="D49">
        <f t="shared" si="4"/>
        <v>2.0065238095238067</v>
      </c>
      <c r="E49">
        <f t="shared" si="11"/>
        <v>1.0554167682505305E-3</v>
      </c>
      <c r="F49">
        <f t="shared" si="12"/>
        <v>1.1139045547043941E-8</v>
      </c>
      <c r="G49">
        <f t="shared" si="5"/>
        <v>6.7345262716622537E-4</v>
      </c>
      <c r="H49">
        <f t="shared" si="6"/>
        <v>1484.8854390958882</v>
      </c>
      <c r="I49">
        <f t="shared" si="7"/>
        <v>1.567172991352852</v>
      </c>
      <c r="J49">
        <f t="shared" si="8"/>
        <v>2979.4579879611119</v>
      </c>
      <c r="K49">
        <f t="shared" si="9"/>
        <v>1.409525823334329E-2</v>
      </c>
    </row>
    <row r="50" spans="1:11" x14ac:dyDescent="0.35">
      <c r="A50">
        <v>968.30399999999997</v>
      </c>
      <c r="B50">
        <f t="shared" si="3"/>
        <v>21.326000000000022</v>
      </c>
      <c r="C50">
        <f t="shared" si="10"/>
        <v>42.134000000000015</v>
      </c>
      <c r="D50">
        <f t="shared" si="4"/>
        <v>2.0063809523809533</v>
      </c>
      <c r="E50">
        <f t="shared" si="11"/>
        <v>1.0327335217039278E-3</v>
      </c>
      <c r="F50">
        <f t="shared" si="12"/>
        <v>1.0665385268509969E-8</v>
      </c>
      <c r="G50">
        <f t="shared" si="5"/>
        <v>6.734518788870528E-4</v>
      </c>
      <c r="H50">
        <f t="shared" si="6"/>
        <v>1484.8870889670707</v>
      </c>
      <c r="I50">
        <f t="shared" si="7"/>
        <v>1.5334926727216562</v>
      </c>
      <c r="J50">
        <f t="shared" si="8"/>
        <v>2979.2491717399321</v>
      </c>
      <c r="K50">
        <f t="shared" si="9"/>
        <v>8.7121388063811801E-3</v>
      </c>
    </row>
    <row r="51" spans="1:11" x14ac:dyDescent="0.35">
      <c r="A51">
        <v>989.63</v>
      </c>
      <c r="B51">
        <f t="shared" si="3"/>
        <v>20.807999999999993</v>
      </c>
      <c r="C51">
        <f t="shared" si="10"/>
        <v>42.137000000000057</v>
      </c>
      <c r="D51">
        <f t="shared" si="4"/>
        <v>2.006523809523812</v>
      </c>
      <c r="E51">
        <f t="shared" si="11"/>
        <v>1.0104786637430152E-3</v>
      </c>
      <c r="F51">
        <f t="shared" si="12"/>
        <v>1.0210671298798695E-8</v>
      </c>
      <c r="G51">
        <f t="shared" si="5"/>
        <v>6.7345116053810325E-4</v>
      </c>
      <c r="H51">
        <f t="shared" si="6"/>
        <v>1484.8886728489363</v>
      </c>
      <c r="I51">
        <f t="shared" si="7"/>
        <v>1.5004483219475322</v>
      </c>
      <c r="J51">
        <f t="shared" si="8"/>
        <v>2979.4644765636049</v>
      </c>
      <c r="K51">
        <f t="shared" si="9"/>
        <v>1.4125584996775947E-2</v>
      </c>
    </row>
    <row r="52" spans="1:11" x14ac:dyDescent="0.35">
      <c r="A52">
        <v>1010.438</v>
      </c>
      <c r="B52">
        <f t="shared" si="3"/>
        <v>21.329000000000065</v>
      </c>
      <c r="C52">
        <f t="shared" si="10"/>
        <v>42.133999999999901</v>
      </c>
      <c r="D52">
        <f t="shared" si="4"/>
        <v>2.0063809523809475</v>
      </c>
      <c r="E52">
        <f t="shared" si="11"/>
        <v>9.8966982635253229E-4</v>
      </c>
      <c r="F52">
        <f t="shared" si="12"/>
        <v>9.7944636519265132E-9</v>
      </c>
      <c r="G52">
        <f t="shared" si="5"/>
        <v>6.7345050302007809E-4</v>
      </c>
      <c r="H52">
        <f t="shared" si="6"/>
        <v>1484.8901226081439</v>
      </c>
      <c r="I52">
        <f t="shared" si="7"/>
        <v>1.4695509497941923</v>
      </c>
      <c r="J52">
        <f t="shared" si="8"/>
        <v>2979.25525837959</v>
      </c>
      <c r="K52">
        <f t="shared" si="9"/>
        <v>8.6893997560546551E-3</v>
      </c>
    </row>
    <row r="53" spans="1:11" x14ac:dyDescent="0.35">
      <c r="A53">
        <v>1031.7670000000001</v>
      </c>
      <c r="B53">
        <f t="shared" si="3"/>
        <v>20.804999999999836</v>
      </c>
      <c r="C53">
        <f t="shared" si="10"/>
        <v>42.135999999999967</v>
      </c>
      <c r="D53">
        <f t="shared" si="4"/>
        <v>2.0064761904761887</v>
      </c>
      <c r="E53">
        <f t="shared" si="11"/>
        <v>9.6921107187960067E-4</v>
      </c>
      <c r="F53">
        <f t="shared" si="12"/>
        <v>9.3937010185400443E-9</v>
      </c>
      <c r="G53">
        <f t="shared" si="5"/>
        <v>6.7344986990122582E-4</v>
      </c>
      <c r="H53">
        <f t="shared" si="6"/>
        <v>1484.8915185723756</v>
      </c>
      <c r="I53">
        <f t="shared" si="7"/>
        <v>1.4391733003404601</v>
      </c>
      <c r="J53">
        <f t="shared" si="8"/>
        <v>2979.3994774555031</v>
      </c>
      <c r="K53">
        <f t="shared" si="9"/>
        <v>2.3289503850285279E-3</v>
      </c>
    </row>
    <row r="54" spans="1:11" x14ac:dyDescent="0.35">
      <c r="A54">
        <v>1052.5719999999999</v>
      </c>
      <c r="B54">
        <f t="shared" si="3"/>
        <v>21.331000000000131</v>
      </c>
      <c r="C54">
        <f t="shared" si="10"/>
        <v>42.133000000000038</v>
      </c>
      <c r="D54">
        <f t="shared" si="4"/>
        <v>2.0063333333333353</v>
      </c>
      <c r="E54">
        <f t="shared" si="11"/>
        <v>9.5005377304355437E-4</v>
      </c>
      <c r="F54">
        <f t="shared" si="12"/>
        <v>9.0260217167429358E-9</v>
      </c>
      <c r="G54">
        <f t="shared" si="5"/>
        <v>6.7344928904640542E-4</v>
      </c>
      <c r="H54">
        <f t="shared" si="6"/>
        <v>1484.8927993019129</v>
      </c>
      <c r="I54">
        <f t="shared" si="7"/>
        <v>1.4107280065419876</v>
      </c>
      <c r="J54">
        <f t="shared" si="8"/>
        <v>2979.1899196660743</v>
      </c>
      <c r="K54">
        <f t="shared" si="9"/>
        <v>2.6835024241197155E-2</v>
      </c>
    </row>
    <row r="55" spans="1:11" x14ac:dyDescent="0.35">
      <c r="A55">
        <v>1073.903</v>
      </c>
      <c r="B55">
        <f t="shared" si="3"/>
        <v>20.801999999999907</v>
      </c>
      <c r="C55">
        <f t="shared" si="10"/>
        <v>42.136999999999944</v>
      </c>
      <c r="D55">
        <f t="shared" si="4"/>
        <v>2.0065238095238067</v>
      </c>
      <c r="E55">
        <f t="shared" si="11"/>
        <v>9.3118279770146837E-4</v>
      </c>
      <c r="F55">
        <f t="shared" si="12"/>
        <v>8.6710140273513373E-9</v>
      </c>
      <c r="G55">
        <f t="shared" si="5"/>
        <v>6.7344872820955276E-4</v>
      </c>
      <c r="H55">
        <f t="shared" si="6"/>
        <v>1484.8940358958348</v>
      </c>
      <c r="I55">
        <f t="shared" si="7"/>
        <v>1.3827077826357081</v>
      </c>
      <c r="J55">
        <f t="shared" si="8"/>
        <v>2979.475237644891</v>
      </c>
      <c r="K55">
        <f t="shared" si="9"/>
        <v>1.4179171567319638E-2</v>
      </c>
    </row>
    <row r="56" spans="1:11" x14ac:dyDescent="0.35">
      <c r="A56">
        <v>1094.7049999999999</v>
      </c>
      <c r="B56">
        <f t="shared" si="3"/>
        <v>21.335000000000036</v>
      </c>
      <c r="C56">
        <f t="shared" si="10"/>
        <v>42.134000000000015</v>
      </c>
      <c r="D56">
        <f t="shared" si="4"/>
        <v>2.0063809523809533</v>
      </c>
      <c r="E56">
        <f t="shared" si="11"/>
        <v>9.1348810866854547E-4</v>
      </c>
      <c r="F56">
        <f t="shared" si="12"/>
        <v>8.3446052467883641E-9</v>
      </c>
      <c r="G56">
        <f t="shared" si="5"/>
        <v>6.7344821255249817E-4</v>
      </c>
      <c r="H56">
        <f t="shared" si="6"/>
        <v>1484.8951728742554</v>
      </c>
      <c r="I56">
        <f t="shared" si="7"/>
        <v>1.3564340830399564</v>
      </c>
      <c r="J56">
        <f t="shared" si="8"/>
        <v>2979.2653911373286</v>
      </c>
      <c r="K56">
        <f t="shared" si="9"/>
        <v>8.649242158527002E-3</v>
      </c>
    </row>
    <row r="57" spans="1:11" x14ac:dyDescent="0.35">
      <c r="A57">
        <v>1116.04</v>
      </c>
      <c r="B57">
        <f t="shared" si="3"/>
        <v>20.798999999999978</v>
      </c>
      <c r="C57">
        <f t="shared" si="10"/>
        <v>42.135999999999967</v>
      </c>
      <c r="D57">
        <f t="shared" si="4"/>
        <v>2.0064761904761887</v>
      </c>
      <c r="E57">
        <f t="shared" si="11"/>
        <v>8.9602523207053515E-4</v>
      </c>
      <c r="F57">
        <f t="shared" si="12"/>
        <v>8.028612165070564E-9</v>
      </c>
      <c r="G57">
        <f t="shared" si="5"/>
        <v>6.7344771334967553E-4</v>
      </c>
      <c r="H57">
        <f t="shared" si="6"/>
        <v>1484.8962735742011</v>
      </c>
      <c r="I57">
        <f t="shared" si="7"/>
        <v>1.3305045281299965</v>
      </c>
      <c r="J57">
        <f t="shared" si="8"/>
        <v>2979.4090182534519</v>
      </c>
      <c r="K57">
        <f t="shared" si="9"/>
        <v>2.3490333032954325E-3</v>
      </c>
    </row>
    <row r="58" spans="1:11" x14ac:dyDescent="0.35">
      <c r="A58">
        <v>1136.8389999999999</v>
      </c>
      <c r="B58">
        <f t="shared" si="3"/>
        <v>21.336999999999989</v>
      </c>
      <c r="C58">
        <f t="shared" si="10"/>
        <v>42.134000000000015</v>
      </c>
      <c r="D58">
        <f t="shared" si="4"/>
        <v>2.0063809523809533</v>
      </c>
      <c r="E58">
        <f t="shared" si="11"/>
        <v>8.7963203232823653E-4</v>
      </c>
      <c r="F58">
        <f t="shared" si="12"/>
        <v>7.7375251229790381E-9</v>
      </c>
      <c r="G58">
        <f t="shared" si="5"/>
        <v>6.7344725349284659E-4</v>
      </c>
      <c r="H58">
        <f t="shared" si="6"/>
        <v>1484.8972875210072</v>
      </c>
      <c r="I58">
        <f t="shared" si="7"/>
        <v>1.3061632188207892</v>
      </c>
      <c r="J58">
        <f t="shared" si="8"/>
        <v>2979.2696339242925</v>
      </c>
      <c r="K58">
        <f t="shared" si="9"/>
        <v>8.6314238929659417E-3</v>
      </c>
    </row>
    <row r="59" spans="1:11" x14ac:dyDescent="0.35">
      <c r="A59">
        <v>1158.1759999999999</v>
      </c>
      <c r="B59">
        <f t="shared" si="3"/>
        <v>20.797000000000025</v>
      </c>
      <c r="C59">
        <f t="shared" si="10"/>
        <v>42.137000000000171</v>
      </c>
      <c r="D59">
        <f t="shared" si="4"/>
        <v>2.0065238095238178</v>
      </c>
      <c r="E59">
        <f t="shared" si="11"/>
        <v>8.6342662945873517E-4</v>
      </c>
      <c r="F59">
        <f t="shared" si="12"/>
        <v>7.4550554445847197E-9</v>
      </c>
      <c r="G59">
        <f t="shared" si="5"/>
        <v>6.7344680724935521E-4</v>
      </c>
      <c r="H59">
        <f t="shared" si="6"/>
        <v>1484.8982714528379</v>
      </c>
      <c r="I59">
        <f t="shared" si="7"/>
        <v>1.2821007096096257</v>
      </c>
      <c r="J59">
        <f t="shared" si="8"/>
        <v>2979.48373639088</v>
      </c>
      <c r="K59">
        <f t="shared" si="9"/>
        <v>1.4225033881870226E-2</v>
      </c>
    </row>
    <row r="60" spans="1:11" x14ac:dyDescent="0.35">
      <c r="A60">
        <v>1178.973</v>
      </c>
      <c r="B60">
        <f t="shared" si="3"/>
        <v>21.340000000000146</v>
      </c>
      <c r="C60">
        <f t="shared" si="10"/>
        <v>42.133000000000038</v>
      </c>
      <c r="D60">
        <f t="shared" si="4"/>
        <v>2.0063333333333353</v>
      </c>
      <c r="E60">
        <f t="shared" si="11"/>
        <v>8.4819584502783356E-4</v>
      </c>
      <c r="F60">
        <f t="shared" si="12"/>
        <v>7.1943619152248069E-9</v>
      </c>
      <c r="G60">
        <f t="shared" si="5"/>
        <v>6.7344639540739938E-4</v>
      </c>
      <c r="H60">
        <f t="shared" si="6"/>
        <v>1484.8991795331431</v>
      </c>
      <c r="I60">
        <f t="shared" si="7"/>
        <v>1.2594853143652511</v>
      </c>
      <c r="J60">
        <f t="shared" si="8"/>
        <v>2979.2027205366658</v>
      </c>
      <c r="K60">
        <f t="shared" si="9"/>
        <v>2.6740733773488054E-2</v>
      </c>
    </row>
    <row r="61" spans="1:11" x14ac:dyDescent="0.35">
      <c r="A61">
        <v>1200.3130000000001</v>
      </c>
      <c r="B61">
        <f t="shared" si="3"/>
        <v>20.792999999999893</v>
      </c>
      <c r="C61">
        <f t="shared" si="10"/>
        <v>42.136999999999944</v>
      </c>
      <c r="D61">
        <f t="shared" si="4"/>
        <v>2.0065238095238067</v>
      </c>
      <c r="E61">
        <f t="shared" si="11"/>
        <v>8.3311602890246122E-4</v>
      </c>
      <c r="F61">
        <f t="shared" si="12"/>
        <v>6.9408231761420661E-9</v>
      </c>
      <c r="G61">
        <f t="shared" si="5"/>
        <v>6.7344599486829338E-4</v>
      </c>
      <c r="H61">
        <f t="shared" si="6"/>
        <v>1484.9000626925863</v>
      </c>
      <c r="I61">
        <f t="shared" si="7"/>
        <v>1.2370940435474631</v>
      </c>
      <c r="J61">
        <f t="shared" si="8"/>
        <v>2979.4873305560677</v>
      </c>
      <c r="K61">
        <f t="shared" si="9"/>
        <v>1.4245572371496725E-2</v>
      </c>
    </row>
    <row r="62" spans="1:11" x14ac:dyDescent="0.35">
      <c r="A62">
        <v>1221.106</v>
      </c>
      <c r="B62">
        <f t="shared" si="3"/>
        <v>21.344000000000051</v>
      </c>
      <c r="C62">
        <f t="shared" si="10"/>
        <v>42.134000000000015</v>
      </c>
      <c r="D62">
        <f t="shared" si="4"/>
        <v>2.0063809523809533</v>
      </c>
      <c r="E62">
        <f t="shared" si="11"/>
        <v>8.1892972436463341E-4</v>
      </c>
      <c r="F62">
        <f t="shared" si="12"/>
        <v>6.7064589344793435E-9</v>
      </c>
      <c r="G62">
        <f t="shared" si="5"/>
        <v>6.7344562462074114E-4</v>
      </c>
      <c r="H62">
        <f t="shared" si="6"/>
        <v>1484.9008790623027</v>
      </c>
      <c r="I62">
        <f t="shared" si="7"/>
        <v>1.2160294675992933</v>
      </c>
      <c r="J62">
        <f t="shared" si="8"/>
        <v>2979.2768399243373</v>
      </c>
      <c r="K62">
        <f t="shared" si="9"/>
        <v>8.599520163348336E-3</v>
      </c>
    </row>
    <row r="63" spans="1:11" x14ac:dyDescent="0.35">
      <c r="A63">
        <v>1242.45</v>
      </c>
      <c r="B63">
        <f t="shared" si="3"/>
        <v>20.789999999999964</v>
      </c>
      <c r="C63">
        <f t="shared" si="10"/>
        <v>42.135999999999967</v>
      </c>
      <c r="D63">
        <f t="shared" si="4"/>
        <v>2.0064761904761887</v>
      </c>
      <c r="E63">
        <f t="shared" si="11"/>
        <v>8.0486136263028694E-4</v>
      </c>
      <c r="F63">
        <f t="shared" si="12"/>
        <v>6.4780181305508225E-9</v>
      </c>
      <c r="G63">
        <f t="shared" si="5"/>
        <v>6.7344526373081274E-4</v>
      </c>
      <c r="H63">
        <f t="shared" si="6"/>
        <v>1484.9016747999829</v>
      </c>
      <c r="I63">
        <f t="shared" si="7"/>
        <v>1.1951399853515094</v>
      </c>
      <c r="J63">
        <f t="shared" si="8"/>
        <v>2979.4198556843821</v>
      </c>
      <c r="K63">
        <f t="shared" si="9"/>
        <v>2.3741686712207208E-3</v>
      </c>
    </row>
    <row r="64" spans="1:11" x14ac:dyDescent="0.35">
      <c r="A64">
        <v>1263.24</v>
      </c>
      <c r="B64">
        <f t="shared" si="3"/>
        <v>21.346000000000004</v>
      </c>
      <c r="C64">
        <f t="shared" si="10"/>
        <v>42.133000000000038</v>
      </c>
      <c r="D64">
        <f t="shared" si="4"/>
        <v>2.0063333333333353</v>
      </c>
      <c r="E64">
        <f t="shared" si="11"/>
        <v>7.9161521167790759E-4</v>
      </c>
      <c r="F64">
        <f t="shared" si="12"/>
        <v>6.2665464335985852E-9</v>
      </c>
      <c r="G64">
        <f t="shared" si="5"/>
        <v>6.7344492964844366E-4</v>
      </c>
      <c r="H64">
        <f t="shared" si="6"/>
        <v>1484.9024114295833</v>
      </c>
      <c r="I64">
        <f t="shared" si="7"/>
        <v>1.1754713367448648</v>
      </c>
      <c r="J64">
        <f t="shared" si="8"/>
        <v>2979.2092047982233</v>
      </c>
      <c r="K64">
        <f t="shared" si="9"/>
        <v>2.6688416876059839E-2</v>
      </c>
    </row>
    <row r="65" spans="1:11" x14ac:dyDescent="0.35">
      <c r="A65">
        <v>1284.586</v>
      </c>
      <c r="B65">
        <f t="shared" si="3"/>
        <v>20.787000000000035</v>
      </c>
      <c r="C65">
        <f t="shared" si="10"/>
        <v>42.136999999999944</v>
      </c>
      <c r="D65">
        <f t="shared" si="4"/>
        <v>2.0065238095238067</v>
      </c>
      <c r="E65">
        <f t="shared" si="11"/>
        <v>7.7846092048333086E-4</v>
      </c>
      <c r="F65">
        <f t="shared" si="12"/>
        <v>6.0600140471975473E-9</v>
      </c>
      <c r="G65">
        <f t="shared" si="5"/>
        <v>6.7344460336902308E-4</v>
      </c>
      <c r="H65">
        <f t="shared" si="6"/>
        <v>1484.903130854902</v>
      </c>
      <c r="I65">
        <f t="shared" si="7"/>
        <v>1.1559390580738869</v>
      </c>
      <c r="J65">
        <f t="shared" si="8"/>
        <v>2979.4934868968053</v>
      </c>
      <c r="K65">
        <f t="shared" si="9"/>
        <v>1.4282641187090633E-2</v>
      </c>
    </row>
    <row r="66" spans="1:11" x14ac:dyDescent="0.35">
      <c r="A66">
        <v>1305.373</v>
      </c>
      <c r="B66">
        <f t="shared" si="3"/>
        <v>21.349999999999909</v>
      </c>
      <c r="C66">
        <f t="shared" si="10"/>
        <v>42.134000000000015</v>
      </c>
      <c r="D66">
        <f t="shared" si="4"/>
        <v>2.0063809523809533</v>
      </c>
      <c r="E66">
        <f t="shared" si="11"/>
        <v>7.6606456545370556E-4</v>
      </c>
      <c r="F66">
        <f t="shared" si="12"/>
        <v>5.8685491844377479E-9</v>
      </c>
      <c r="G66">
        <f t="shared" si="5"/>
        <v>6.7344430089310279E-4</v>
      </c>
      <c r="H66">
        <f t="shared" si="6"/>
        <v>1484.903797795643</v>
      </c>
      <c r="I66">
        <f t="shared" si="7"/>
        <v>1.1375321825988762</v>
      </c>
      <c r="J66">
        <f t="shared" si="8"/>
        <v>2979.2826960153166</v>
      </c>
      <c r="K66">
        <f t="shared" si="9"/>
        <v>8.5717810417697739E-3</v>
      </c>
    </row>
    <row r="67" spans="1:11" x14ac:dyDescent="0.35">
      <c r="A67">
        <v>1326.723</v>
      </c>
      <c r="B67">
        <f t="shared" si="3"/>
        <v>20.784000000000106</v>
      </c>
      <c r="C67">
        <f t="shared" si="10"/>
        <v>42.136999999999944</v>
      </c>
      <c r="D67">
        <f t="shared" si="4"/>
        <v>2.0065238095238067</v>
      </c>
      <c r="E67">
        <f t="shared" si="11"/>
        <v>7.5373683881262328E-4</v>
      </c>
      <c r="F67">
        <f t="shared" si="12"/>
        <v>5.6811922218324659E-9</v>
      </c>
      <c r="G67">
        <f t="shared" si="5"/>
        <v>6.7344400490670583E-4</v>
      </c>
      <c r="H67">
        <f t="shared" si="6"/>
        <v>1484.9044504279652</v>
      </c>
      <c r="I67">
        <f t="shared" si="7"/>
        <v>1.1192271864043704</v>
      </c>
      <c r="J67">
        <f t="shared" si="8"/>
        <v>2979.4961346515756</v>
      </c>
      <c r="K67">
        <f t="shared" si="9"/>
        <v>1.4299424394204721E-2</v>
      </c>
    </row>
    <row r="68" spans="1:11" x14ac:dyDescent="0.35">
      <c r="A68">
        <v>1347.5070000000001</v>
      </c>
      <c r="B68">
        <f t="shared" si="3"/>
        <v>21.352999999999838</v>
      </c>
      <c r="C68">
        <f t="shared" si="10"/>
        <v>42.133000000000038</v>
      </c>
      <c r="D68">
        <f t="shared" si="4"/>
        <v>2.0063333333333353</v>
      </c>
      <c r="E68">
        <f t="shared" si="11"/>
        <v>7.4211117270633843E-4</v>
      </c>
      <c r="F68">
        <f t="shared" si="12"/>
        <v>5.5072899265557682E-9</v>
      </c>
      <c r="G68">
        <f t="shared" si="5"/>
        <v>6.7344373017586641E-4</v>
      </c>
      <c r="H68">
        <f t="shared" si="6"/>
        <v>1484.9050561935667</v>
      </c>
      <c r="I68">
        <f t="shared" si="7"/>
        <v>1.101964632609379</v>
      </c>
      <c r="J68">
        <f t="shared" si="8"/>
        <v>2979.2145110763622</v>
      </c>
      <c r="K68">
        <f t="shared" si="9"/>
        <v>2.6642678570419413E-2</v>
      </c>
    </row>
    <row r="69" spans="1:11" x14ac:dyDescent="0.35">
      <c r="A69">
        <v>1368.86</v>
      </c>
      <c r="B69">
        <f t="shared" si="3"/>
        <v>20.7800000000002</v>
      </c>
      <c r="C69">
        <f t="shared" ref="C69:C88" si="13">A71-A69</f>
        <v>42.136000000000195</v>
      </c>
      <c r="D69">
        <f t="shared" si="4"/>
        <v>2.0064761904761999</v>
      </c>
      <c r="E69">
        <f t="shared" ref="E69:E88" si="14">1/A69</f>
        <v>7.3053489765206089E-4</v>
      </c>
      <c r="F69">
        <f t="shared" ref="F69:F88" si="15">SQRT(((1/(A69^2))*$A$1)^2)</f>
        <v>5.3368123668750708E-9</v>
      </c>
      <c r="G69">
        <f t="shared" si="5"/>
        <v>6.7344346085531541E-4</v>
      </c>
      <c r="H69">
        <f t="shared" si="6"/>
        <v>1484.9056500302747</v>
      </c>
      <c r="I69">
        <f t="shared" si="7"/>
        <v>1.0847753970678338</v>
      </c>
      <c r="J69">
        <f t="shared" si="8"/>
        <v>2979.4278318893307</v>
      </c>
      <c r="K69">
        <f t="shared" si="9"/>
        <v>2.3947594345116179E-3</v>
      </c>
    </row>
    <row r="70" spans="1:11" x14ac:dyDescent="0.35">
      <c r="A70">
        <v>1389.64</v>
      </c>
      <c r="B70">
        <f t="shared" ref="B70:B89" si="16">A71-A70</f>
        <v>21.355999999999995</v>
      </c>
      <c r="C70">
        <f t="shared" si="13"/>
        <v>42.133999999999787</v>
      </c>
      <c r="D70">
        <f t="shared" ref="D70:D88" si="17">C70/21</f>
        <v>2.0063809523809422</v>
      </c>
      <c r="E70">
        <f t="shared" si="14"/>
        <v>7.1961083446072359E-4</v>
      </c>
      <c r="F70">
        <f t="shared" si="15"/>
        <v>5.1783975307325898E-9</v>
      </c>
      <c r="G70">
        <f t="shared" ref="G70:G88" si="18">SQRT($D$1^2+($G$1*F70))</f>
        <v>6.7344321059136566E-4</v>
      </c>
      <c r="H70">
        <f t="shared" ref="H70:H88" si="19">1/G70</f>
        <v>1484.9062018486718</v>
      </c>
      <c r="I70">
        <f t="shared" ref="I70:I88" si="20">E70/G70</f>
        <v>1.0685545910082264</v>
      </c>
      <c r="J70">
        <f t="shared" ref="J70:J88" si="21">D70/G70</f>
        <v>2979.2875194615058</v>
      </c>
      <c r="K70">
        <f t="shared" ref="K70:K88" si="22">(D70-$M$14-$M$15*E70)^2/G70^2</f>
        <v>8.5474411416427993E-3</v>
      </c>
    </row>
    <row r="71" spans="1:11" x14ac:dyDescent="0.35">
      <c r="A71">
        <v>1410.9960000000001</v>
      </c>
      <c r="B71">
        <f t="shared" si="16"/>
        <v>20.777999999999793</v>
      </c>
      <c r="C71">
        <f t="shared" si="13"/>
        <v>42.136999999999944</v>
      </c>
      <c r="D71">
        <f t="shared" si="17"/>
        <v>2.0065238095238067</v>
      </c>
      <c r="E71">
        <f t="shared" si="14"/>
        <v>7.0871923095458804E-4</v>
      </c>
      <c r="F71">
        <f t="shared" si="15"/>
        <v>5.0228294832486281E-9</v>
      </c>
      <c r="G71">
        <f t="shared" si="18"/>
        <v>6.7344296482468554E-4</v>
      </c>
      <c r="H71">
        <f t="shared" si="19"/>
        <v>1484.9067437512331</v>
      </c>
      <c r="I71">
        <f t="shared" si="20"/>
        <v>1.0523819654706554</v>
      </c>
      <c r="J71">
        <f t="shared" si="21"/>
        <v>2979.5007362593151</v>
      </c>
      <c r="K71">
        <f t="shared" si="22"/>
        <v>1.4330006531799113E-2</v>
      </c>
    </row>
    <row r="72" spans="1:11" x14ac:dyDescent="0.35">
      <c r="A72">
        <v>1431.7739999999999</v>
      </c>
      <c r="B72">
        <f t="shared" si="16"/>
        <v>21.359000000000151</v>
      </c>
      <c r="C72">
        <f t="shared" si="13"/>
        <v>42.133000000000038</v>
      </c>
      <c r="D72">
        <f t="shared" si="17"/>
        <v>2.0063333333333353</v>
      </c>
      <c r="E72">
        <f t="shared" si="14"/>
        <v>6.9843425009813009E-4</v>
      </c>
      <c r="F72">
        <f t="shared" si="15"/>
        <v>4.8781040171013735E-9</v>
      </c>
      <c r="G72">
        <f t="shared" si="18"/>
        <v>6.7344273618705436E-4</v>
      </c>
      <c r="H72">
        <f t="shared" si="19"/>
        <v>1484.9072478855005</v>
      </c>
      <c r="I72">
        <f t="shared" si="20"/>
        <v>1.0371100801421878</v>
      </c>
      <c r="J72">
        <f t="shared" si="21"/>
        <v>2979.2189083409453</v>
      </c>
      <c r="K72">
        <f t="shared" si="22"/>
        <v>2.6602351474611707E-2</v>
      </c>
    </row>
    <row r="73" spans="1:11" x14ac:dyDescent="0.35">
      <c r="A73">
        <v>1453.133</v>
      </c>
      <c r="B73">
        <f t="shared" si="16"/>
        <v>20.773999999999887</v>
      </c>
      <c r="C73">
        <f t="shared" si="13"/>
        <v>42.136999999999944</v>
      </c>
      <c r="D73">
        <f t="shared" si="17"/>
        <v>2.0065238095238067</v>
      </c>
      <c r="E73">
        <f t="shared" si="14"/>
        <v>6.8816825438552422E-4</v>
      </c>
      <c r="F73">
        <f t="shared" si="15"/>
        <v>4.735755463440196E-9</v>
      </c>
      <c r="G73">
        <f t="shared" si="18"/>
        <v>6.7344251130439944E-4</v>
      </c>
      <c r="H73">
        <f t="shared" si="19"/>
        <v>1484.9077437405713</v>
      </c>
      <c r="I73">
        <f t="shared" si="20"/>
        <v>1.0218663699334962</v>
      </c>
      <c r="J73">
        <f t="shared" si="21"/>
        <v>2979.502742761732</v>
      </c>
      <c r="K73">
        <f t="shared" si="22"/>
        <v>1.4343977560844323E-2</v>
      </c>
    </row>
    <row r="74" spans="1:11" x14ac:dyDescent="0.35">
      <c r="A74">
        <v>1473.9069999999999</v>
      </c>
      <c r="B74">
        <f t="shared" si="16"/>
        <v>21.363000000000056</v>
      </c>
      <c r="C74">
        <f t="shared" si="13"/>
        <v>42.134000000000015</v>
      </c>
      <c r="D74">
        <f t="shared" si="17"/>
        <v>2.0063809523809533</v>
      </c>
      <c r="E74">
        <f t="shared" si="14"/>
        <v>6.784688586186239E-4</v>
      </c>
      <c r="F74">
        <f t="shared" si="15"/>
        <v>4.6031999211525832E-9</v>
      </c>
      <c r="G74">
        <f t="shared" si="18"/>
        <v>6.7344230189270453E-4</v>
      </c>
      <c r="H74">
        <f t="shared" si="19"/>
        <v>1484.9082054832427</v>
      </c>
      <c r="I74">
        <f t="shared" si="20"/>
        <v>1.0074639753276446</v>
      </c>
      <c r="J74">
        <f t="shared" si="21"/>
        <v>2979.2915395157606</v>
      </c>
      <c r="K74">
        <f t="shared" si="22"/>
        <v>8.5259117729941346E-3</v>
      </c>
    </row>
    <row r="75" spans="1:11" x14ac:dyDescent="0.35">
      <c r="A75">
        <v>1495.27</v>
      </c>
      <c r="B75">
        <f t="shared" si="16"/>
        <v>20.770999999999958</v>
      </c>
      <c r="C75">
        <f t="shared" si="13"/>
        <v>42.135999999999967</v>
      </c>
      <c r="D75">
        <f t="shared" si="17"/>
        <v>2.0064761904761887</v>
      </c>
      <c r="E75">
        <f t="shared" si="14"/>
        <v>6.6877553886589042E-4</v>
      </c>
      <c r="F75">
        <f t="shared" si="15"/>
        <v>4.472607213853622E-9</v>
      </c>
      <c r="G75">
        <f t="shared" si="18"/>
        <v>6.7344209558183922E-4</v>
      </c>
      <c r="H75">
        <f t="shared" si="19"/>
        <v>1484.9086603890153</v>
      </c>
      <c r="I75">
        <f t="shared" si="20"/>
        <v>0.99307058951829108</v>
      </c>
      <c r="J75">
        <f t="shared" si="21"/>
        <v>2979.4338721024519</v>
      </c>
      <c r="K75">
        <f t="shared" si="22"/>
        <v>2.4119354730781609E-3</v>
      </c>
    </row>
    <row r="76" spans="1:11" x14ac:dyDescent="0.35">
      <c r="A76">
        <v>1516.0409999999999</v>
      </c>
      <c r="B76">
        <f t="shared" si="16"/>
        <v>21.365000000000009</v>
      </c>
      <c r="C76">
        <f t="shared" si="13"/>
        <v>42.133000000000038</v>
      </c>
      <c r="D76">
        <f t="shared" si="17"/>
        <v>2.0063333333333353</v>
      </c>
      <c r="E76">
        <f t="shared" si="14"/>
        <v>6.5961276772857728E-4</v>
      </c>
      <c r="F76">
        <f t="shared" si="15"/>
        <v>4.3508900335055405E-9</v>
      </c>
      <c r="G76">
        <f t="shared" si="18"/>
        <v>6.7344190329250903E-4</v>
      </c>
      <c r="H76">
        <f t="shared" si="19"/>
        <v>1484.9090843782121</v>
      </c>
      <c r="I76">
        <f t="shared" si="20"/>
        <v>0.97946499097201989</v>
      </c>
      <c r="J76">
        <f t="shared" si="21"/>
        <v>2979.2225929574888</v>
      </c>
      <c r="K76">
        <f t="shared" si="22"/>
        <v>2.6566528975413589E-2</v>
      </c>
    </row>
    <row r="77" spans="1:11" x14ac:dyDescent="0.35">
      <c r="A77">
        <v>1537.4059999999999</v>
      </c>
      <c r="B77">
        <f t="shared" si="16"/>
        <v>20.768000000000029</v>
      </c>
      <c r="C77">
        <f t="shared" si="13"/>
        <v>42.136999999999944</v>
      </c>
      <c r="D77">
        <f t="shared" si="17"/>
        <v>2.0065238095238067</v>
      </c>
      <c r="E77">
        <f t="shared" si="14"/>
        <v>6.5044627118666118E-4</v>
      </c>
      <c r="F77">
        <f t="shared" si="15"/>
        <v>4.2308035170063158E-9</v>
      </c>
      <c r="G77">
        <f t="shared" si="18"/>
        <v>6.734417135792547E-4</v>
      </c>
      <c r="H77">
        <f t="shared" si="19"/>
        <v>1484.9095026875164</v>
      </c>
      <c r="I77">
        <f t="shared" si="20"/>
        <v>0.96585384907273453</v>
      </c>
      <c r="J77">
        <f t="shared" si="21"/>
        <v>2979.5062721306567</v>
      </c>
      <c r="K77">
        <f t="shared" si="22"/>
        <v>1.436963811906998E-2</v>
      </c>
    </row>
    <row r="78" spans="1:11" x14ac:dyDescent="0.35">
      <c r="A78">
        <v>1558.174</v>
      </c>
      <c r="B78">
        <f t="shared" si="16"/>
        <v>21.368999999999915</v>
      </c>
      <c r="C78">
        <f t="shared" si="13"/>
        <v>42.134000000000015</v>
      </c>
      <c r="D78">
        <f t="shared" si="17"/>
        <v>2.0063809523809533</v>
      </c>
      <c r="E78">
        <f t="shared" si="14"/>
        <v>6.417768490553687E-4</v>
      </c>
      <c r="F78">
        <f t="shared" si="15"/>
        <v>4.1187752398343745E-9</v>
      </c>
      <c r="G78">
        <f t="shared" si="18"/>
        <v>6.7344153659639741E-4</v>
      </c>
      <c r="H78">
        <f t="shared" si="19"/>
        <v>1484.9098929270731</v>
      </c>
      <c r="I78">
        <f t="shared" si="20"/>
        <v>0.95298079221388188</v>
      </c>
      <c r="J78">
        <f t="shared" si="21"/>
        <v>2979.2949251709201</v>
      </c>
      <c r="K78">
        <f t="shared" si="22"/>
        <v>8.506732763681326E-3</v>
      </c>
    </row>
    <row r="79" spans="1:11" x14ac:dyDescent="0.35">
      <c r="A79">
        <v>1579.5429999999999</v>
      </c>
      <c r="B79">
        <f t="shared" si="16"/>
        <v>20.7650000000001</v>
      </c>
      <c r="C79">
        <f t="shared" si="13"/>
        <v>42.137000000000171</v>
      </c>
      <c r="D79">
        <f t="shared" si="17"/>
        <v>2.0065238095238178</v>
      </c>
      <c r="E79">
        <f t="shared" si="14"/>
        <v>6.3309450898139529E-4</v>
      </c>
      <c r="F79">
        <f t="shared" si="15"/>
        <v>4.0080865730239401E-9</v>
      </c>
      <c r="G79">
        <f t="shared" si="18"/>
        <v>6.7344136172981786E-4</v>
      </c>
      <c r="H79">
        <f t="shared" si="19"/>
        <v>1484.91027850053</v>
      </c>
      <c r="I79">
        <f t="shared" si="20"/>
        <v>0.94008854364871997</v>
      </c>
      <c r="J79">
        <f t="shared" si="21"/>
        <v>2979.5078288179566</v>
      </c>
      <c r="K79">
        <f t="shared" si="22"/>
        <v>1.4381448817723711E-2</v>
      </c>
    </row>
    <row r="80" spans="1:11" x14ac:dyDescent="0.35">
      <c r="A80">
        <v>1600.308</v>
      </c>
      <c r="B80">
        <f t="shared" si="16"/>
        <v>21.372000000000071</v>
      </c>
      <c r="C80">
        <f t="shared" si="13"/>
        <v>42.132000000000062</v>
      </c>
      <c r="D80">
        <f t="shared" si="17"/>
        <v>2.0062857142857173</v>
      </c>
      <c r="E80">
        <f t="shared" si="14"/>
        <v>6.2487971065569874E-4</v>
      </c>
      <c r="F80">
        <f t="shared" si="15"/>
        <v>3.9047465278914982E-9</v>
      </c>
      <c r="G80">
        <f t="shared" si="18"/>
        <v>6.7344119847259122E-4</v>
      </c>
      <c r="H80">
        <f t="shared" si="19"/>
        <v>1484.9106384760325</v>
      </c>
      <c r="I80">
        <f t="shared" si="20"/>
        <v>0.92789053012047207</v>
      </c>
      <c r="J80">
        <f t="shared" si="21"/>
        <v>2979.1550009653474</v>
      </c>
      <c r="K80">
        <f t="shared" si="22"/>
        <v>5.4570901865266697E-2</v>
      </c>
    </row>
    <row r="81" spans="1:11" x14ac:dyDescent="0.35">
      <c r="A81">
        <v>1621.68</v>
      </c>
      <c r="B81">
        <f t="shared" si="16"/>
        <v>20.759999999999991</v>
      </c>
      <c r="C81">
        <f t="shared" si="13"/>
        <v>42.135999999999967</v>
      </c>
      <c r="D81">
        <f t="shared" si="17"/>
        <v>2.0064761904761887</v>
      </c>
      <c r="E81">
        <f t="shared" si="14"/>
        <v>6.1664446746583792E-4</v>
      </c>
      <c r="F81">
        <f t="shared" si="15"/>
        <v>3.8025039925622675E-9</v>
      </c>
      <c r="G81">
        <f t="shared" si="18"/>
        <v>6.734410369491783E-4</v>
      </c>
      <c r="H81">
        <f t="shared" si="19"/>
        <v>1484.9109946287185</v>
      </c>
      <c r="I81">
        <f t="shared" si="20"/>
        <v>0.91566214951699387</v>
      </c>
      <c r="J81">
        <f t="shared" si="21"/>
        <v>2979.4385556988395</v>
      </c>
      <c r="K81">
        <f t="shared" si="22"/>
        <v>2.4264809155624492E-3</v>
      </c>
    </row>
    <row r="82" spans="1:11" x14ac:dyDescent="0.35">
      <c r="A82">
        <v>1642.44</v>
      </c>
      <c r="B82">
        <f t="shared" si="16"/>
        <v>21.375999999999976</v>
      </c>
      <c r="C82">
        <f t="shared" si="13"/>
        <v>42.134000000000015</v>
      </c>
      <c r="D82">
        <f t="shared" si="17"/>
        <v>2.0063809523809533</v>
      </c>
      <c r="E82">
        <f t="shared" si="14"/>
        <v>6.0885024719320034E-4</v>
      </c>
      <c r="F82">
        <f t="shared" si="15"/>
        <v>3.7069862350722117E-9</v>
      </c>
      <c r="G82">
        <f t="shared" si="18"/>
        <v>6.7344088604957754E-4</v>
      </c>
      <c r="H82">
        <f t="shared" si="19"/>
        <v>1484.9113273564767</v>
      </c>
      <c r="I82">
        <f t="shared" si="20"/>
        <v>0.90408862872097406</v>
      </c>
      <c r="J82">
        <f t="shared" si="21"/>
        <v>2979.2978031827533</v>
      </c>
      <c r="K82">
        <f t="shared" si="22"/>
        <v>8.4895393779974224E-3</v>
      </c>
    </row>
    <row r="83" spans="1:11" x14ac:dyDescent="0.35">
      <c r="A83">
        <v>1663.816</v>
      </c>
      <c r="B83">
        <f t="shared" si="16"/>
        <v>20.758000000000038</v>
      </c>
      <c r="C83">
        <f t="shared" si="13"/>
        <v>42.136999999999944</v>
      </c>
      <c r="D83">
        <f t="shared" si="17"/>
        <v>2.0065238095238067</v>
      </c>
      <c r="E83">
        <f t="shared" si="14"/>
        <v>6.0102799828827221E-4</v>
      </c>
      <c r="F83">
        <f t="shared" si="15"/>
        <v>3.6123465472640736E-9</v>
      </c>
      <c r="G83">
        <f t="shared" si="18"/>
        <v>6.734407365371238E-4</v>
      </c>
      <c r="H83">
        <f t="shared" si="19"/>
        <v>1484.9116570257765</v>
      </c>
      <c r="I83">
        <f t="shared" si="20"/>
        <v>0.89247348085712397</v>
      </c>
      <c r="J83">
        <f t="shared" si="21"/>
        <v>2979.5105948616697</v>
      </c>
      <c r="K83">
        <f t="shared" si="22"/>
        <v>1.4403287016230027E-2</v>
      </c>
    </row>
    <row r="84" spans="1:11" x14ac:dyDescent="0.35">
      <c r="A84">
        <v>1684.5740000000001</v>
      </c>
      <c r="B84">
        <f t="shared" si="16"/>
        <v>21.378999999999905</v>
      </c>
      <c r="C84">
        <f t="shared" si="13"/>
        <v>42.133000000000038</v>
      </c>
      <c r="D84">
        <f t="shared" si="17"/>
        <v>2.0063333333333353</v>
      </c>
      <c r="E84">
        <f t="shared" si="14"/>
        <v>5.9362188897608536E-4</v>
      </c>
      <c r="F84">
        <f t="shared" si="15"/>
        <v>3.5238694707153579E-9</v>
      </c>
      <c r="G84">
        <f t="shared" si="18"/>
        <v>6.7344059676037731E-4</v>
      </c>
      <c r="H84">
        <f t="shared" si="19"/>
        <v>1484.911965228343</v>
      </c>
      <c r="I84">
        <f t="shared" si="20"/>
        <v>0.8814762457620402</v>
      </c>
      <c r="J84">
        <f t="shared" si="21"/>
        <v>2979.2283729031351</v>
      </c>
      <c r="K84">
        <f t="shared" si="22"/>
        <v>2.6505682510994586E-2</v>
      </c>
    </row>
    <row r="85" spans="1:11" x14ac:dyDescent="0.35">
      <c r="A85">
        <v>1705.953</v>
      </c>
      <c r="B85">
        <f t="shared" si="16"/>
        <v>20.754000000000133</v>
      </c>
      <c r="C85">
        <f t="shared" si="13"/>
        <v>42.135999999999967</v>
      </c>
      <c r="D85">
        <f t="shared" si="17"/>
        <v>2.0064761904761887</v>
      </c>
      <c r="E85">
        <f t="shared" si="14"/>
        <v>5.8618262050595768E-4</v>
      </c>
      <c r="F85">
        <f t="shared" si="15"/>
        <v>3.4361006458323158E-9</v>
      </c>
      <c r="G85">
        <f t="shared" si="18"/>
        <v>6.7344045810250339E-4</v>
      </c>
      <c r="H85">
        <f t="shared" si="19"/>
        <v>1484.9122709639632</v>
      </c>
      <c r="I85">
        <f t="shared" si="20"/>
        <v>0.87042976621510859</v>
      </c>
      <c r="J85">
        <f t="shared" si="21"/>
        <v>2979.4411166351188</v>
      </c>
      <c r="K85">
        <f t="shared" si="22"/>
        <v>2.4350002559126427E-3</v>
      </c>
    </row>
    <row r="86" spans="1:11" x14ac:dyDescent="0.35">
      <c r="A86">
        <v>1726.7070000000001</v>
      </c>
      <c r="B86">
        <f t="shared" si="16"/>
        <v>21.381999999999834</v>
      </c>
      <c r="C86">
        <f t="shared" si="13"/>
        <v>42.132999999999811</v>
      </c>
      <c r="D86">
        <f t="shared" si="17"/>
        <v>2.0063333333333242</v>
      </c>
      <c r="E86">
        <f t="shared" si="14"/>
        <v>5.7913705104571873E-4</v>
      </c>
      <c r="F86">
        <f t="shared" si="15"/>
        <v>3.3539972389393149E-9</v>
      </c>
      <c r="G86">
        <f t="shared" si="18"/>
        <v>6.7344032839487518E-4</v>
      </c>
      <c r="H86">
        <f t="shared" si="19"/>
        <v>1484.9125569647276</v>
      </c>
      <c r="I86">
        <f t="shared" si="20"/>
        <v>0.85996787930131025</v>
      </c>
      <c r="J86">
        <f t="shared" si="21"/>
        <v>2979.2295601235519</v>
      </c>
      <c r="K86">
        <f t="shared" si="22"/>
        <v>2.6492334720981243E-2</v>
      </c>
    </row>
    <row r="87" spans="1:11" x14ac:dyDescent="0.35">
      <c r="A87">
        <v>1748.0889999999999</v>
      </c>
      <c r="B87">
        <f t="shared" si="16"/>
        <v>20.750999999999976</v>
      </c>
      <c r="C87">
        <f t="shared" si="13"/>
        <v>42.137000000000171</v>
      </c>
      <c r="D87">
        <f t="shared" si="17"/>
        <v>2.0065238095238178</v>
      </c>
      <c r="E87">
        <f t="shared" si="14"/>
        <v>5.7205325358148241E-4</v>
      </c>
      <c r="F87">
        <f t="shared" si="15"/>
        <v>3.2724492493315983E-9</v>
      </c>
      <c r="G87">
        <f t="shared" si="18"/>
        <v>6.7344019956467498E-4</v>
      </c>
      <c r="H87">
        <f t="shared" si="19"/>
        <v>1484.9128410309033</v>
      </c>
      <c r="I87">
        <f t="shared" si="20"/>
        <v>0.84944922199665074</v>
      </c>
      <c r="J87">
        <f t="shared" si="21"/>
        <v>2979.5129705961635</v>
      </c>
      <c r="K87">
        <f t="shared" si="22"/>
        <v>1.4423032729391338E-2</v>
      </c>
    </row>
    <row r="88" spans="1:11" x14ac:dyDescent="0.35">
      <c r="A88">
        <v>1768.84</v>
      </c>
      <c r="B88">
        <f t="shared" si="16"/>
        <v>21.386000000000195</v>
      </c>
      <c r="C88">
        <f t="shared" si="13"/>
        <v>42.133000000000038</v>
      </c>
      <c r="D88">
        <f t="shared" si="17"/>
        <v>2.0063333333333353</v>
      </c>
      <c r="E88">
        <f t="shared" si="14"/>
        <v>5.6534225820311615E-4</v>
      </c>
      <c r="F88">
        <f t="shared" si="15"/>
        <v>3.1961186891019888E-9</v>
      </c>
      <c r="G88">
        <f t="shared" si="18"/>
        <v>6.7344007897699116E-4</v>
      </c>
      <c r="H88">
        <f t="shared" si="19"/>
        <v>1484.9131069227112</v>
      </c>
      <c r="I88">
        <f t="shared" si="20"/>
        <v>0.83948412910309089</v>
      </c>
      <c r="J88">
        <f t="shared" si="21"/>
        <v>2979.2306635226028</v>
      </c>
      <c r="K88">
        <f t="shared" si="22"/>
        <v>2.6479625428361676E-2</v>
      </c>
    </row>
    <row r="89" spans="1:11" x14ac:dyDescent="0.35">
      <c r="A89">
        <v>1790.2260000000001</v>
      </c>
      <c r="B89">
        <f t="shared" si="16"/>
        <v>20.746999999999844</v>
      </c>
    </row>
    <row r="90" spans="1:11" x14ac:dyDescent="0.35">
      <c r="A90">
        <v>1810.973</v>
      </c>
    </row>
    <row r="92" spans="1:11" x14ac:dyDescent="0.35">
      <c r="A92" t="s">
        <v>28</v>
      </c>
      <c r="B92">
        <f>SUM(B5:B89)/COUNT(B5:B89)</f>
        <v>21.064623529411765</v>
      </c>
      <c r="C92">
        <f>(SUM(C5:C88)/COUNT(C5:C88))/20</f>
        <v>2.1067696428571416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66DC-DD7A-45E3-835F-D768FE16E7A4}">
  <dimension ref="A1:O92"/>
  <sheetViews>
    <sheetView workbookViewId="0"/>
  </sheetViews>
  <sheetFormatPr defaultColWidth="8.81640625" defaultRowHeight="14.5" x14ac:dyDescent="0.35"/>
  <cols>
    <col min="13" max="13" width="11.90625" bestFit="1" customWidth="1"/>
    <col min="14" max="14" width="9.6328125" bestFit="1" customWidth="1"/>
  </cols>
  <sheetData>
    <row r="1" spans="1:15" x14ac:dyDescent="0.35">
      <c r="A1">
        <v>0.01</v>
      </c>
      <c r="C1">
        <f>SQRT($A$1^2+$A$1^2)</f>
        <v>1.4142135623730951E-2</v>
      </c>
      <c r="D1">
        <f>SQRT((1/21*C1)^2)</f>
        <v>6.7343502970147382E-4</v>
      </c>
      <c r="G1">
        <v>9.3315437726460004E-4</v>
      </c>
    </row>
    <row r="3" spans="1:15" x14ac:dyDescent="0.35">
      <c r="A3" s="1" t="s">
        <v>22</v>
      </c>
      <c r="B3" s="1"/>
      <c r="C3" s="1"/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20.341000000000001</v>
      </c>
      <c r="B5">
        <f>A6-A5</f>
        <v>21.445</v>
      </c>
      <c r="C5">
        <f t="shared" ref="C5:C36" si="0">A7-A5</f>
        <v>42.186</v>
      </c>
      <c r="D5">
        <f>C5/21</f>
        <v>2.0088571428571429</v>
      </c>
      <c r="E5">
        <f t="shared" ref="E5:E36" si="1">1/A5</f>
        <v>4.9161791455680642E-2</v>
      </c>
      <c r="F5">
        <f t="shared" ref="F5:F36" si="2">SQRT(((1/(A5^2))*$A$1)^2)</f>
        <v>2.416881739131834E-5</v>
      </c>
      <c r="G5">
        <f>SQRT($D$1^2+($G$1*F5))</f>
        <v>6.8997679451633914E-4</v>
      </c>
      <c r="H5">
        <f>1/G5</f>
        <v>1449.3241047345387</v>
      </c>
      <c r="I5">
        <f>E5/G5</f>
        <v>71.251369388650446</v>
      </c>
      <c r="J5">
        <f>D5/G5</f>
        <v>2911.4850801110119</v>
      </c>
      <c r="K5">
        <f>(D5-$M$14-$M$15*E5)^2/G5^2</f>
        <v>9.2855236285922984E-3</v>
      </c>
      <c r="L5" t="s">
        <v>37</v>
      </c>
      <c r="M5" s="2" cm="1">
        <f t="array" ref="M5:N6">MMULT(TRANSPOSE(H5:I87),H5:I87)</f>
        <v>182845424.24899706</v>
      </c>
      <c r="N5" s="2">
        <v>522293.11248608679</v>
      </c>
    </row>
    <row r="6" spans="1:15" x14ac:dyDescent="0.35">
      <c r="A6">
        <v>41.786000000000001</v>
      </c>
      <c r="B6">
        <f t="shared" ref="B6:B69" si="3">A7-A6</f>
        <v>20.741</v>
      </c>
      <c r="C6">
        <f t="shared" si="0"/>
        <v>42.188999999999993</v>
      </c>
      <c r="D6">
        <f t="shared" ref="D6:D69" si="4">C6/21</f>
        <v>2.0089999999999995</v>
      </c>
      <c r="E6">
        <f t="shared" si="1"/>
        <v>2.3931460297707364E-2</v>
      </c>
      <c r="F6">
        <f t="shared" si="2"/>
        <v>5.7271479198074389E-6</v>
      </c>
      <c r="G6">
        <f t="shared" ref="G6:G69" si="5">SQRT($D$1^2+($G$1*F6))</f>
        <v>6.7739135835913583E-4</v>
      </c>
      <c r="H6">
        <f t="shared" ref="H6:H69" si="6">1/G6</f>
        <v>1476.2514869134561</v>
      </c>
      <c r="I6">
        <f t="shared" ref="I6:I69" si="7">E6/G6</f>
        <v>35.328853848500835</v>
      </c>
      <c r="J6">
        <f t="shared" ref="J6:J69" si="8">D6/G6</f>
        <v>2965.7892372091324</v>
      </c>
      <c r="K6">
        <f t="shared" ref="K6:K69" si="9">(D6-$M$14-$M$15*E6)^2/G6^2</f>
        <v>1.8808259409220911E-2</v>
      </c>
      <c r="M6" s="2">
        <v>522293.11248608679</v>
      </c>
      <c r="N6" s="2">
        <v>8241.412607536844</v>
      </c>
    </row>
    <row r="7" spans="1:15" x14ac:dyDescent="0.35">
      <c r="A7">
        <v>62.527000000000001</v>
      </c>
      <c r="B7">
        <f t="shared" si="3"/>
        <v>21.447999999999993</v>
      </c>
      <c r="C7">
        <f t="shared" si="0"/>
        <v>42.185000000000002</v>
      </c>
      <c r="D7">
        <f t="shared" si="4"/>
        <v>2.008809523809524</v>
      </c>
      <c r="E7">
        <f t="shared" si="1"/>
        <v>1.5993090984694612E-2</v>
      </c>
      <c r="F7">
        <f t="shared" si="2"/>
        <v>2.5577895924472006E-6</v>
      </c>
      <c r="G7">
        <f t="shared" si="5"/>
        <v>6.7520482209722026E-4</v>
      </c>
      <c r="H7">
        <f t="shared" si="6"/>
        <v>1481.0320768947554</v>
      </c>
      <c r="I7">
        <f t="shared" si="7"/>
        <v>23.686280757029049</v>
      </c>
      <c r="J7">
        <f t="shared" si="8"/>
        <v>2975.1113411335841</v>
      </c>
      <c r="K7">
        <f t="shared" si="9"/>
        <v>1.8717373411547233E-2</v>
      </c>
      <c r="M7" s="2"/>
      <c r="N7" s="2"/>
    </row>
    <row r="8" spans="1:15" x14ac:dyDescent="0.35">
      <c r="A8">
        <v>83.974999999999994</v>
      </c>
      <c r="B8">
        <f t="shared" si="3"/>
        <v>20.737000000000009</v>
      </c>
      <c r="C8">
        <f t="shared" si="0"/>
        <v>42.189000000000007</v>
      </c>
      <c r="D8">
        <f t="shared" si="4"/>
        <v>2.0090000000000003</v>
      </c>
      <c r="E8">
        <f t="shared" si="1"/>
        <v>1.1908306043465319E-2</v>
      </c>
      <c r="F8">
        <f t="shared" si="2"/>
        <v>1.4180775282483262E-6</v>
      </c>
      <c r="G8">
        <f t="shared" si="5"/>
        <v>6.7441680323210393E-4</v>
      </c>
      <c r="H8">
        <f t="shared" si="6"/>
        <v>1482.7625812517679</v>
      </c>
      <c r="I8">
        <f t="shared" si="7"/>
        <v>17.657190607344663</v>
      </c>
      <c r="J8">
        <f t="shared" si="8"/>
        <v>2978.8700257348019</v>
      </c>
      <c r="K8">
        <f t="shared" si="9"/>
        <v>2.2328650510001123E-2</v>
      </c>
      <c r="L8" t="s">
        <v>38</v>
      </c>
      <c r="M8" s="2" cm="1">
        <f t="array" ref="M8:M9">MMULT(TRANSPOSE(H5:I87),J5:J87)</f>
        <v>367316946.45150185</v>
      </c>
      <c r="N8" s="2"/>
    </row>
    <row r="9" spans="1:15" x14ac:dyDescent="0.35">
      <c r="A9">
        <v>104.712</v>
      </c>
      <c r="B9">
        <f t="shared" si="3"/>
        <v>21.451999999999998</v>
      </c>
      <c r="C9">
        <f t="shared" si="0"/>
        <v>42.185999999999993</v>
      </c>
      <c r="D9">
        <f t="shared" si="4"/>
        <v>2.0088571428571425</v>
      </c>
      <c r="E9">
        <f t="shared" si="1"/>
        <v>9.5500038200015281E-3</v>
      </c>
      <c r="F9">
        <f t="shared" si="2"/>
        <v>9.1202572962043772E-7</v>
      </c>
      <c r="G9">
        <f t="shared" si="5"/>
        <v>6.740666139416773E-4</v>
      </c>
      <c r="H9">
        <f t="shared" si="6"/>
        <v>1483.5329021154037</v>
      </c>
      <c r="I9">
        <f t="shared" si="7"/>
        <v>14.16774488230006</v>
      </c>
      <c r="J9">
        <f t="shared" si="8"/>
        <v>2980.2056670781149</v>
      </c>
      <c r="K9">
        <f t="shared" si="9"/>
        <v>3.6163121969841044E-3</v>
      </c>
      <c r="M9" s="2">
        <v>1049235.5526416639</v>
      </c>
      <c r="N9" s="2"/>
    </row>
    <row r="10" spans="1:15" x14ac:dyDescent="0.35">
      <c r="A10">
        <v>126.164</v>
      </c>
      <c r="B10">
        <f t="shared" si="3"/>
        <v>20.733999999999995</v>
      </c>
      <c r="C10">
        <f t="shared" si="0"/>
        <v>42.189000000000007</v>
      </c>
      <c r="D10">
        <f t="shared" si="4"/>
        <v>2.0090000000000003</v>
      </c>
      <c r="E10">
        <f t="shared" si="1"/>
        <v>7.9261913065533755E-3</v>
      </c>
      <c r="F10">
        <f t="shared" si="2"/>
        <v>6.2824508628082302E-7</v>
      </c>
      <c r="G10">
        <f t="shared" si="5"/>
        <v>6.7387015728646328E-4</v>
      </c>
      <c r="H10">
        <f t="shared" si="6"/>
        <v>1483.9654037015002</v>
      </c>
      <c r="I10">
        <f t="shared" si="7"/>
        <v>11.762193682044803</v>
      </c>
      <c r="J10">
        <f t="shared" si="8"/>
        <v>2981.2864960363145</v>
      </c>
      <c r="K10">
        <f t="shared" si="9"/>
        <v>2.3537832977420788E-2</v>
      </c>
    </row>
    <row r="11" spans="1:15" x14ac:dyDescent="0.35">
      <c r="A11">
        <v>146.898</v>
      </c>
      <c r="B11">
        <f t="shared" si="3"/>
        <v>21.455000000000013</v>
      </c>
      <c r="C11">
        <f t="shared" si="0"/>
        <v>42.185000000000002</v>
      </c>
      <c r="D11">
        <f t="shared" si="4"/>
        <v>2.008809523809524</v>
      </c>
      <c r="E11">
        <f t="shared" si="1"/>
        <v>6.8074446214380045E-3</v>
      </c>
      <c r="F11">
        <f t="shared" si="2"/>
        <v>4.6341302273945224E-7</v>
      </c>
      <c r="G11">
        <f t="shared" si="5"/>
        <v>6.7375602047007764E-4</v>
      </c>
      <c r="H11">
        <f t="shared" si="6"/>
        <v>1484.2167930496605</v>
      </c>
      <c r="I11">
        <f t="shared" si="7"/>
        <v>10.103723624893874</v>
      </c>
      <c r="J11">
        <f t="shared" si="8"/>
        <v>2981.5088292761875</v>
      </c>
      <c r="K11">
        <f t="shared" si="9"/>
        <v>1.64284909808237E-2</v>
      </c>
      <c r="L11" t="s">
        <v>39</v>
      </c>
      <c r="M11">
        <f t="array" ref="M11:N12">MINVERSE(M5:N6)</f>
        <v>6.6779967977743416E-9</v>
      </c>
      <c r="N11">
        <v>-4.2321285182251315E-7</v>
      </c>
    </row>
    <row r="12" spans="1:15" x14ac:dyDescent="0.35">
      <c r="A12">
        <v>168.35300000000001</v>
      </c>
      <c r="B12">
        <f t="shared" si="3"/>
        <v>20.72999999999999</v>
      </c>
      <c r="C12">
        <f t="shared" si="0"/>
        <v>42.188999999999993</v>
      </c>
      <c r="D12">
        <f t="shared" si="4"/>
        <v>2.0089999999999995</v>
      </c>
      <c r="E12">
        <f t="shared" si="1"/>
        <v>5.9399000908804712E-3</v>
      </c>
      <c r="F12">
        <f t="shared" si="2"/>
        <v>3.5282413089641831E-7</v>
      </c>
      <c r="G12">
        <f t="shared" si="5"/>
        <v>6.7367943312170034E-4</v>
      </c>
      <c r="H12">
        <f t="shared" si="6"/>
        <v>1484.38552646055</v>
      </c>
      <c r="I12">
        <f t="shared" si="7"/>
        <v>8.8171017235246758</v>
      </c>
      <c r="J12">
        <f t="shared" si="8"/>
        <v>2982.130522659244</v>
      </c>
      <c r="K12">
        <f t="shared" si="9"/>
        <v>2.4147772400486843E-2</v>
      </c>
      <c r="M12">
        <v>-4.232128518225131E-7</v>
      </c>
      <c r="N12">
        <v>1.4815920713711635E-4</v>
      </c>
    </row>
    <row r="13" spans="1:15" x14ac:dyDescent="0.35">
      <c r="A13">
        <v>189.083</v>
      </c>
      <c r="B13">
        <f t="shared" si="3"/>
        <v>21.459000000000003</v>
      </c>
      <c r="C13">
        <f t="shared" si="0"/>
        <v>42.185000000000002</v>
      </c>
      <c r="D13">
        <f t="shared" si="4"/>
        <v>2.008809523809524</v>
      </c>
      <c r="E13">
        <f t="shared" si="1"/>
        <v>5.2886827477880089E-3</v>
      </c>
      <c r="F13">
        <f t="shared" si="2"/>
        <v>2.797016520675052E-7</v>
      </c>
      <c r="G13">
        <f t="shared" si="5"/>
        <v>6.7362878802050899E-4</v>
      </c>
      <c r="H13">
        <f t="shared" si="6"/>
        <v>1484.4971262860495</v>
      </c>
      <c r="I13">
        <f t="shared" si="7"/>
        <v>7.8510343409299068</v>
      </c>
      <c r="J13">
        <f t="shared" si="8"/>
        <v>2982.0719653512861</v>
      </c>
      <c r="K13">
        <f t="shared" si="9"/>
        <v>1.6058157774792064E-2</v>
      </c>
    </row>
    <row r="14" spans="1:15" x14ac:dyDescent="0.35">
      <c r="A14">
        <v>210.542</v>
      </c>
      <c r="B14">
        <f t="shared" si="3"/>
        <v>20.725999999999999</v>
      </c>
      <c r="C14">
        <f t="shared" si="0"/>
        <v>42.19</v>
      </c>
      <c r="D14">
        <f t="shared" si="4"/>
        <v>2.0090476190476187</v>
      </c>
      <c r="E14">
        <f t="shared" si="1"/>
        <v>4.7496461513617232E-3</v>
      </c>
      <c r="F14">
        <f t="shared" si="2"/>
        <v>2.2559138563145233E-7</v>
      </c>
      <c r="G14">
        <f t="shared" si="5"/>
        <v>6.7359130844897347E-4</v>
      </c>
      <c r="H14">
        <f t="shared" si="6"/>
        <v>1484.5797258023156</v>
      </c>
      <c r="I14">
        <f t="shared" si="7"/>
        <v>7.0512283810466103</v>
      </c>
      <c r="J14">
        <f t="shared" si="8"/>
        <v>2982.5913634095086</v>
      </c>
      <c r="K14">
        <f t="shared" si="9"/>
        <v>5.1650654712351945E-2</v>
      </c>
      <c r="L14" t="s">
        <v>40</v>
      </c>
      <c r="M14" s="10">
        <f t="array" ref="M14:M15">MMULT(M11:N12,M8:M9)</f>
        <v>2.0088914217043294</v>
      </c>
      <c r="N14" s="10">
        <f>SQRT(M11)</f>
        <v>8.1719011238354697E-5</v>
      </c>
      <c r="O14" t="s">
        <v>42</v>
      </c>
    </row>
    <row r="15" spans="1:15" x14ac:dyDescent="0.35">
      <c r="A15">
        <v>231.268</v>
      </c>
      <c r="B15">
        <f t="shared" si="3"/>
        <v>21.463999999999999</v>
      </c>
      <c r="C15">
        <f t="shared" si="0"/>
        <v>42.186000000000007</v>
      </c>
      <c r="D15">
        <f t="shared" si="4"/>
        <v>2.0088571428571433</v>
      </c>
      <c r="E15">
        <f t="shared" si="1"/>
        <v>4.3239877544666797E-3</v>
      </c>
      <c r="F15">
        <f t="shared" si="2"/>
        <v>1.8696870100777797E-7</v>
      </c>
      <c r="G15">
        <f t="shared" si="5"/>
        <v>6.7356455510276202E-4</v>
      </c>
      <c r="H15">
        <f t="shared" si="6"/>
        <v>1484.6386919030138</v>
      </c>
      <c r="I15">
        <f t="shared" si="7"/>
        <v>6.4195595235960612</v>
      </c>
      <c r="J15">
        <f t="shared" si="8"/>
        <v>2982.4270407914546</v>
      </c>
      <c r="K15">
        <f t="shared" si="9"/>
        <v>3.0357312837503633E-3</v>
      </c>
      <c r="M15">
        <v>6.5514898562923918E-4</v>
      </c>
      <c r="O15" t="s">
        <v>43</v>
      </c>
    </row>
    <row r="16" spans="1:15" x14ac:dyDescent="0.35">
      <c r="A16">
        <v>252.732</v>
      </c>
      <c r="B16">
        <f t="shared" si="3"/>
        <v>20.722000000000008</v>
      </c>
      <c r="C16">
        <f t="shared" si="0"/>
        <v>42.188999999999993</v>
      </c>
      <c r="D16">
        <f t="shared" si="4"/>
        <v>2.0089999999999995</v>
      </c>
      <c r="E16">
        <f t="shared" si="1"/>
        <v>3.9567605210262258E-3</v>
      </c>
      <c r="F16">
        <f t="shared" si="2"/>
        <v>1.5655953820751726E-7</v>
      </c>
      <c r="G16">
        <f t="shared" si="5"/>
        <v>6.7354349039049121E-4</v>
      </c>
      <c r="H16">
        <f t="shared" si="6"/>
        <v>1484.6851231837213</v>
      </c>
      <c r="I16">
        <f t="shared" si="7"/>
        <v>5.8745434815683071</v>
      </c>
      <c r="J16">
        <f t="shared" si="8"/>
        <v>2982.7324124760953</v>
      </c>
      <c r="K16">
        <f t="shared" si="9"/>
        <v>2.4760872680702647E-2</v>
      </c>
    </row>
    <row r="17" spans="1:13" x14ac:dyDescent="0.35">
      <c r="A17">
        <v>273.45400000000001</v>
      </c>
      <c r="B17">
        <f t="shared" si="3"/>
        <v>21.466999999999985</v>
      </c>
      <c r="C17">
        <f t="shared" si="0"/>
        <v>42.185000000000002</v>
      </c>
      <c r="D17">
        <f t="shared" si="4"/>
        <v>2.008809523809524</v>
      </c>
      <c r="E17">
        <f t="shared" si="1"/>
        <v>3.6569221880096833E-3</v>
      </c>
      <c r="F17">
        <f t="shared" si="2"/>
        <v>1.3373079889157532E-7</v>
      </c>
      <c r="G17">
        <f t="shared" si="5"/>
        <v>6.7352767627573088E-4</v>
      </c>
      <c r="H17">
        <f t="shared" si="6"/>
        <v>1484.7199828958726</v>
      </c>
      <c r="I17">
        <f t="shared" si="7"/>
        <v>5.4295054484332743</v>
      </c>
      <c r="J17">
        <f t="shared" si="8"/>
        <v>2982.5196418315427</v>
      </c>
      <c r="K17">
        <f t="shared" si="9"/>
        <v>1.5663167269844555E-2</v>
      </c>
      <c r="L17" t="s">
        <v>41</v>
      </c>
      <c r="M17">
        <f>+SUM(K5:K87)/(COUNT(K5:K87)-2)</f>
        <v>3.5583032193812439E-2</v>
      </c>
    </row>
    <row r="18" spans="1:13" x14ac:dyDescent="0.35">
      <c r="A18">
        <v>294.92099999999999</v>
      </c>
      <c r="B18">
        <f t="shared" si="3"/>
        <v>20.718000000000018</v>
      </c>
      <c r="C18">
        <f t="shared" si="0"/>
        <v>42.189000000000021</v>
      </c>
      <c r="D18">
        <f t="shared" si="4"/>
        <v>2.0090000000000012</v>
      </c>
      <c r="E18">
        <f t="shared" si="1"/>
        <v>3.3907385367606918E-3</v>
      </c>
      <c r="F18">
        <f t="shared" si="2"/>
        <v>1.1497107824674039E-7</v>
      </c>
      <c r="G18">
        <f t="shared" si="5"/>
        <v>6.7351468060759421E-4</v>
      </c>
      <c r="H18">
        <f t="shared" si="6"/>
        <v>1484.7486310140639</v>
      </c>
      <c r="I18">
        <f t="shared" si="7"/>
        <v>5.0343944005820678</v>
      </c>
      <c r="J18">
        <f t="shared" si="8"/>
        <v>2982.8599997072561</v>
      </c>
      <c r="K18">
        <f t="shared" si="9"/>
        <v>2.4936577935746409E-2</v>
      </c>
    </row>
    <row r="19" spans="1:13" x14ac:dyDescent="0.35">
      <c r="A19">
        <v>315.63900000000001</v>
      </c>
      <c r="B19">
        <f t="shared" si="3"/>
        <v>21.471000000000004</v>
      </c>
      <c r="C19">
        <f t="shared" si="0"/>
        <v>42.185000000000002</v>
      </c>
      <c r="D19">
        <f t="shared" si="4"/>
        <v>2.008809523809524</v>
      </c>
      <c r="E19">
        <f t="shared" si="1"/>
        <v>3.1681763026748912E-3</v>
      </c>
      <c r="F19">
        <f t="shared" si="2"/>
        <v>1.0037341084830744E-7</v>
      </c>
      <c r="G19">
        <f t="shared" si="5"/>
        <v>6.735045679998904E-4</v>
      </c>
      <c r="H19">
        <f t="shared" si="6"/>
        <v>1484.7709243750262</v>
      </c>
      <c r="I19">
        <f t="shared" si="7"/>
        <v>4.7040160575056511</v>
      </c>
      <c r="J19">
        <f t="shared" si="8"/>
        <v>2982.6219735600234</v>
      </c>
      <c r="K19">
        <f t="shared" si="9"/>
        <v>1.5545462558477286E-2</v>
      </c>
    </row>
    <row r="20" spans="1:13" x14ac:dyDescent="0.35">
      <c r="A20">
        <v>337.11</v>
      </c>
      <c r="B20">
        <f t="shared" si="3"/>
        <v>20.713999999999999</v>
      </c>
      <c r="C20">
        <f t="shared" si="0"/>
        <v>42.188999999999965</v>
      </c>
      <c r="D20">
        <f t="shared" si="4"/>
        <v>2.0089999999999981</v>
      </c>
      <c r="E20">
        <f t="shared" si="1"/>
        <v>2.9663907923229804E-3</v>
      </c>
      <c r="F20">
        <f t="shared" si="2"/>
        <v>8.79947433277856E-8</v>
      </c>
      <c r="G20">
        <f t="shared" si="5"/>
        <v>6.734959924965682E-4</v>
      </c>
      <c r="H20">
        <f t="shared" si="6"/>
        <v>1484.7898296961218</v>
      </c>
      <c r="I20">
        <f t="shared" si="7"/>
        <v>4.4044668793453816</v>
      </c>
      <c r="J20">
        <f t="shared" si="8"/>
        <v>2982.9427678595057</v>
      </c>
      <c r="K20">
        <f t="shared" si="9"/>
        <v>2.5068505154366944E-2</v>
      </c>
    </row>
    <row r="21" spans="1:13" x14ac:dyDescent="0.35">
      <c r="A21">
        <v>357.82400000000001</v>
      </c>
      <c r="B21">
        <f t="shared" si="3"/>
        <v>21.474999999999966</v>
      </c>
      <c r="C21">
        <f t="shared" si="0"/>
        <v>42.185000000000002</v>
      </c>
      <c r="D21">
        <f t="shared" si="4"/>
        <v>2.008809523809524</v>
      </c>
      <c r="E21">
        <f t="shared" si="1"/>
        <v>2.7946700053657664E-3</v>
      </c>
      <c r="F21">
        <f t="shared" si="2"/>
        <v>7.8101804388910927E-8</v>
      </c>
      <c r="G21">
        <f t="shared" si="5"/>
        <v>6.7348913893964374E-4</v>
      </c>
      <c r="H21">
        <f t="shared" si="6"/>
        <v>1484.8049392072189</v>
      </c>
      <c r="I21">
        <f t="shared" si="7"/>
        <v>4.1495398274213553</v>
      </c>
      <c r="J21">
        <f t="shared" si="8"/>
        <v>2982.6903028788829</v>
      </c>
      <c r="K21">
        <f t="shared" si="9"/>
        <v>1.5455702469437553E-2</v>
      </c>
    </row>
    <row r="22" spans="1:13" x14ac:dyDescent="0.35">
      <c r="A22">
        <v>379.29899999999998</v>
      </c>
      <c r="B22">
        <f t="shared" si="3"/>
        <v>20.710000000000036</v>
      </c>
      <c r="C22">
        <f t="shared" si="0"/>
        <v>42.19</v>
      </c>
      <c r="D22">
        <f t="shared" si="4"/>
        <v>2.0090476190476187</v>
      </c>
      <c r="E22">
        <f t="shared" si="1"/>
        <v>2.6364424899617453E-3</v>
      </c>
      <c r="F22">
        <f t="shared" si="2"/>
        <v>6.950829002875687E-8</v>
      </c>
      <c r="G22">
        <f t="shared" si="5"/>
        <v>6.7348318553184488E-4</v>
      </c>
      <c r="H22">
        <f t="shared" si="6"/>
        <v>1484.8180644781905</v>
      </c>
      <c r="I22">
        <f t="shared" si="7"/>
        <v>3.9146374350530602</v>
      </c>
      <c r="J22">
        <f t="shared" si="8"/>
        <v>2983.0701971588023</v>
      </c>
      <c r="K22">
        <f t="shared" si="9"/>
        <v>5.2605994092874364E-2</v>
      </c>
    </row>
    <row r="23" spans="1:13" x14ac:dyDescent="0.35">
      <c r="A23">
        <v>400.00900000000001</v>
      </c>
      <c r="B23">
        <f t="shared" si="3"/>
        <v>21.479999999999961</v>
      </c>
      <c r="C23">
        <f t="shared" si="0"/>
        <v>42.185000000000002</v>
      </c>
      <c r="D23">
        <f t="shared" si="4"/>
        <v>2.008809523809524</v>
      </c>
      <c r="E23">
        <f t="shared" si="1"/>
        <v>2.4999437512655963E-3</v>
      </c>
      <c r="F23">
        <f t="shared" si="2"/>
        <v>6.2497187594919027E-8</v>
      </c>
      <c r="G23">
        <f t="shared" si="5"/>
        <v>6.734783283470938E-4</v>
      </c>
      <c r="H23">
        <f t="shared" si="6"/>
        <v>1484.8287731162527</v>
      </c>
      <c r="I23">
        <f t="shared" si="7"/>
        <v>3.7119884130513374</v>
      </c>
      <c r="J23">
        <f t="shared" si="8"/>
        <v>2982.7381806623393</v>
      </c>
      <c r="K23">
        <f t="shared" si="9"/>
        <v>1.5384992829332778E-2</v>
      </c>
    </row>
    <row r="24" spans="1:13" x14ac:dyDescent="0.35">
      <c r="A24">
        <v>421.48899999999998</v>
      </c>
      <c r="B24">
        <f t="shared" si="3"/>
        <v>20.705000000000041</v>
      </c>
      <c r="C24">
        <f t="shared" si="0"/>
        <v>42.189000000000021</v>
      </c>
      <c r="D24">
        <f t="shared" si="4"/>
        <v>2.0090000000000012</v>
      </c>
      <c r="E24">
        <f t="shared" si="1"/>
        <v>2.3725411576577325E-3</v>
      </c>
      <c r="F24">
        <f t="shared" si="2"/>
        <v>5.628951544779894E-8</v>
      </c>
      <c r="G24">
        <f t="shared" si="5"/>
        <v>6.7347402773734277E-4</v>
      </c>
      <c r="H24">
        <f t="shared" si="6"/>
        <v>1484.8382548020152</v>
      </c>
      <c r="I24">
        <f t="shared" si="7"/>
        <v>3.5228398719824603</v>
      </c>
      <c r="J24">
        <f t="shared" si="8"/>
        <v>2983.0400538972503</v>
      </c>
      <c r="K24">
        <f t="shared" si="9"/>
        <v>2.5253412153759223E-2</v>
      </c>
    </row>
    <row r="25" spans="1:13" x14ac:dyDescent="0.35">
      <c r="A25">
        <v>442.19400000000002</v>
      </c>
      <c r="B25">
        <f t="shared" si="3"/>
        <v>21.48399999999998</v>
      </c>
      <c r="C25">
        <f t="shared" si="0"/>
        <v>42.185000000000002</v>
      </c>
      <c r="D25">
        <f t="shared" si="4"/>
        <v>2.008809523809524</v>
      </c>
      <c r="E25">
        <f t="shared" si="1"/>
        <v>2.2614508564114391E-3</v>
      </c>
      <c r="F25">
        <f t="shared" si="2"/>
        <v>5.114159975964032E-8</v>
      </c>
      <c r="G25">
        <f t="shared" si="5"/>
        <v>6.7347046129485216E-4</v>
      </c>
      <c r="H25">
        <f t="shared" si="6"/>
        <v>1484.8461179386306</v>
      </c>
      <c r="I25">
        <f t="shared" si="7"/>
        <v>3.3579065250515168</v>
      </c>
      <c r="J25">
        <f t="shared" si="8"/>
        <v>2982.7730231067208</v>
      </c>
      <c r="K25">
        <f t="shared" si="9"/>
        <v>1.5327851407672862E-2</v>
      </c>
    </row>
    <row r="26" spans="1:13" x14ac:dyDescent="0.35">
      <c r="A26">
        <v>463.678</v>
      </c>
      <c r="B26">
        <f t="shared" si="3"/>
        <v>20.701000000000022</v>
      </c>
      <c r="C26">
        <f t="shared" si="0"/>
        <v>42.189000000000021</v>
      </c>
      <c r="D26">
        <f t="shared" si="4"/>
        <v>2.0090000000000012</v>
      </c>
      <c r="E26">
        <f t="shared" si="1"/>
        <v>2.1566690677582287E-3</v>
      </c>
      <c r="F26">
        <f t="shared" si="2"/>
        <v>4.651221467825147E-8</v>
      </c>
      <c r="G26">
        <f t="shared" si="5"/>
        <v>6.7346725407086295E-4</v>
      </c>
      <c r="H26">
        <f t="shared" si="6"/>
        <v>1484.8531891571063</v>
      </c>
      <c r="I26">
        <f t="shared" si="7"/>
        <v>3.202336943217289</v>
      </c>
      <c r="J26">
        <f t="shared" si="8"/>
        <v>2983.0700570166282</v>
      </c>
      <c r="K26">
        <f t="shared" si="9"/>
        <v>2.5320708595112588E-2</v>
      </c>
    </row>
    <row r="27" spans="1:13" x14ac:dyDescent="0.35">
      <c r="A27">
        <v>484.37900000000002</v>
      </c>
      <c r="B27">
        <f t="shared" si="3"/>
        <v>21.488</v>
      </c>
      <c r="C27">
        <f t="shared" si="0"/>
        <v>42.184999999999945</v>
      </c>
      <c r="D27">
        <f t="shared" si="4"/>
        <v>2.0088095238095214</v>
      </c>
      <c r="E27">
        <f t="shared" si="1"/>
        <v>2.0644990802656596E-3</v>
      </c>
      <c r="F27">
        <f t="shared" si="2"/>
        <v>4.2621564524177548E-8</v>
      </c>
      <c r="G27">
        <f t="shared" si="5"/>
        <v>6.7346455862838577E-4</v>
      </c>
      <c r="H27">
        <f t="shared" si="6"/>
        <v>1484.8591320627977</v>
      </c>
      <c r="I27">
        <f t="shared" si="7"/>
        <v>3.0654903124677113</v>
      </c>
      <c r="J27">
        <f t="shared" si="8"/>
        <v>2982.7991660032876</v>
      </c>
      <c r="K27">
        <f t="shared" si="9"/>
        <v>1.5280715166876364E-2</v>
      </c>
    </row>
    <row r="28" spans="1:13" x14ac:dyDescent="0.35">
      <c r="A28">
        <v>505.86700000000002</v>
      </c>
      <c r="B28">
        <f t="shared" si="3"/>
        <v>20.696999999999946</v>
      </c>
      <c r="C28">
        <f t="shared" si="0"/>
        <v>42.189000000000021</v>
      </c>
      <c r="D28">
        <f t="shared" si="4"/>
        <v>2.0090000000000012</v>
      </c>
      <c r="E28">
        <f t="shared" si="1"/>
        <v>1.9768041797547575E-3</v>
      </c>
      <c r="F28">
        <f t="shared" si="2"/>
        <v>3.9077547650958801E-8</v>
      </c>
      <c r="G28">
        <f t="shared" si="5"/>
        <v>6.73462103324061E-4</v>
      </c>
      <c r="H28">
        <f t="shared" si="6"/>
        <v>1484.8645455538176</v>
      </c>
      <c r="I28">
        <f t="shared" si="7"/>
        <v>2.9352864400204353</v>
      </c>
      <c r="J28">
        <f t="shared" si="8"/>
        <v>2983.0928720176216</v>
      </c>
      <c r="K28">
        <f t="shared" si="9"/>
        <v>2.5376812336924272E-2</v>
      </c>
    </row>
    <row r="29" spans="1:13" x14ac:dyDescent="0.35">
      <c r="A29">
        <v>526.56399999999996</v>
      </c>
      <c r="B29">
        <f t="shared" si="3"/>
        <v>21.492000000000075</v>
      </c>
      <c r="C29">
        <f t="shared" si="0"/>
        <v>42.185000000000059</v>
      </c>
      <c r="D29">
        <f t="shared" si="4"/>
        <v>2.0088095238095267</v>
      </c>
      <c r="E29">
        <f t="shared" si="1"/>
        <v>1.8991043823732728E-3</v>
      </c>
      <c r="F29">
        <f t="shared" si="2"/>
        <v>3.6065974551493701E-8</v>
      </c>
      <c r="G29">
        <f t="shared" si="5"/>
        <v>6.7346001689116476E-4</v>
      </c>
      <c r="H29">
        <f t="shared" si="6"/>
        <v>1484.8691457827199</v>
      </c>
      <c r="I29">
        <f t="shared" si="7"/>
        <v>2.8199215020068218</v>
      </c>
      <c r="J29">
        <f t="shared" si="8"/>
        <v>2982.8192816592446</v>
      </c>
      <c r="K29">
        <f t="shared" si="9"/>
        <v>1.5241168088448279E-2</v>
      </c>
    </row>
    <row r="30" spans="1:13" x14ac:dyDescent="0.35">
      <c r="A30">
        <v>548.05600000000004</v>
      </c>
      <c r="B30">
        <f t="shared" si="3"/>
        <v>20.692999999999984</v>
      </c>
      <c r="C30">
        <f t="shared" si="0"/>
        <v>42.188999999999965</v>
      </c>
      <c r="D30">
        <f t="shared" si="4"/>
        <v>2.0089999999999981</v>
      </c>
      <c r="E30">
        <f t="shared" si="1"/>
        <v>1.8246310595997487E-3</v>
      </c>
      <c r="F30">
        <f t="shared" si="2"/>
        <v>3.3292785036561019E-8</v>
      </c>
      <c r="G30">
        <f t="shared" si="5"/>
        <v>6.7345809560589076E-4</v>
      </c>
      <c r="H30">
        <f t="shared" si="6"/>
        <v>1484.8733819144738</v>
      </c>
      <c r="I30">
        <f t="shared" si="7"/>
        <v>2.7093460922140684</v>
      </c>
      <c r="J30">
        <f t="shared" si="8"/>
        <v>2983.1106242661749</v>
      </c>
      <c r="K30">
        <f t="shared" si="9"/>
        <v>2.5424301144047732E-2</v>
      </c>
    </row>
    <row r="31" spans="1:13" x14ac:dyDescent="0.35">
      <c r="A31">
        <v>568.74900000000002</v>
      </c>
      <c r="B31">
        <f t="shared" si="3"/>
        <v>21.495999999999981</v>
      </c>
      <c r="C31">
        <f t="shared" si="0"/>
        <v>42.183999999999969</v>
      </c>
      <c r="D31">
        <f t="shared" si="4"/>
        <v>2.0087619047619034</v>
      </c>
      <c r="E31">
        <f t="shared" si="1"/>
        <v>1.758244849661274E-3</v>
      </c>
      <c r="F31">
        <f t="shared" si="2"/>
        <v>3.0914249513603964E-8</v>
      </c>
      <c r="G31">
        <f t="shared" si="5"/>
        <v>6.7345644773532192E-4</v>
      </c>
      <c r="H31">
        <f t="shared" si="6"/>
        <v>1484.8770152290745</v>
      </c>
      <c r="I31">
        <f t="shared" si="7"/>
        <v>2.6107773644069252</v>
      </c>
      <c r="J31">
        <f t="shared" si="8"/>
        <v>2982.7643814487255</v>
      </c>
      <c r="K31">
        <f t="shared" si="9"/>
        <v>3.7646546203559277E-2</v>
      </c>
    </row>
    <row r="32" spans="1:13" x14ac:dyDescent="0.35">
      <c r="A32">
        <v>590.245</v>
      </c>
      <c r="B32">
        <f t="shared" si="3"/>
        <v>20.687999999999988</v>
      </c>
      <c r="C32">
        <f t="shared" si="0"/>
        <v>42.189999999999941</v>
      </c>
      <c r="D32">
        <f t="shared" si="4"/>
        <v>2.0090476190476161</v>
      </c>
      <c r="E32">
        <f t="shared" si="1"/>
        <v>1.6942117256393532E-3</v>
      </c>
      <c r="F32">
        <f t="shared" si="2"/>
        <v>2.8703533712938748E-8</v>
      </c>
      <c r="G32">
        <f t="shared" si="5"/>
        <v>6.7345491612813405E-4</v>
      </c>
      <c r="H32">
        <f t="shared" si="6"/>
        <v>1484.8803922157965</v>
      </c>
      <c r="I32">
        <f t="shared" si="7"/>
        <v>2.5157017716639642</v>
      </c>
      <c r="J32">
        <f t="shared" si="8"/>
        <v>2983.1954165516363</v>
      </c>
      <c r="K32">
        <f t="shared" si="9"/>
        <v>5.3031739851220262E-2</v>
      </c>
    </row>
    <row r="33" spans="1:11" x14ac:dyDescent="0.35">
      <c r="A33">
        <v>610.93299999999999</v>
      </c>
      <c r="B33">
        <f t="shared" si="3"/>
        <v>21.501999999999953</v>
      </c>
      <c r="C33">
        <f t="shared" si="0"/>
        <v>42.185000000000059</v>
      </c>
      <c r="D33">
        <f t="shared" si="4"/>
        <v>2.0088095238095267</v>
      </c>
      <c r="E33">
        <f t="shared" si="1"/>
        <v>1.6368407010261354E-3</v>
      </c>
      <c r="F33">
        <f t="shared" si="2"/>
        <v>2.6792474805357306E-8</v>
      </c>
      <c r="G33">
        <f t="shared" si="5"/>
        <v>6.7345359212359047E-4</v>
      </c>
      <c r="H33">
        <f t="shared" si="6"/>
        <v>1484.8833114791414</v>
      </c>
      <c r="I33">
        <f t="shared" si="7"/>
        <v>2.430517440503527</v>
      </c>
      <c r="J33">
        <f t="shared" si="8"/>
        <v>2982.8477378451271</v>
      </c>
      <c r="K33">
        <f t="shared" si="9"/>
        <v>1.5178527863966888E-2</v>
      </c>
    </row>
    <row r="34" spans="1:11" x14ac:dyDescent="0.35">
      <c r="A34">
        <v>632.43499999999995</v>
      </c>
      <c r="B34">
        <f t="shared" si="3"/>
        <v>20.683000000000106</v>
      </c>
      <c r="C34">
        <f t="shared" si="0"/>
        <v>42.189000000000078</v>
      </c>
      <c r="D34">
        <f t="shared" si="4"/>
        <v>2.0090000000000039</v>
      </c>
      <c r="E34">
        <f t="shared" si="1"/>
        <v>1.5811901618348132E-3</v>
      </c>
      <c r="F34">
        <f t="shared" si="2"/>
        <v>2.5001623278832026E-8</v>
      </c>
      <c r="G34">
        <f t="shared" si="5"/>
        <v>6.7345235139780024E-4</v>
      </c>
      <c r="H34">
        <f t="shared" si="6"/>
        <v>1484.8860471337371</v>
      </c>
      <c r="I34">
        <f t="shared" si="7"/>
        <v>2.3478872091736496</v>
      </c>
      <c r="J34">
        <f t="shared" si="8"/>
        <v>2983.1360686916832</v>
      </c>
      <c r="K34">
        <f t="shared" si="9"/>
        <v>2.5500314941928528E-2</v>
      </c>
    </row>
    <row r="35" spans="1:11" x14ac:dyDescent="0.35">
      <c r="A35">
        <v>653.11800000000005</v>
      </c>
      <c r="B35">
        <f t="shared" si="3"/>
        <v>21.505999999999972</v>
      </c>
      <c r="C35">
        <f t="shared" si="0"/>
        <v>42.184999999999945</v>
      </c>
      <c r="D35">
        <f t="shared" si="4"/>
        <v>2.0088095238095214</v>
      </c>
      <c r="E35">
        <f t="shared" si="1"/>
        <v>1.5311168885255037E-3</v>
      </c>
      <c r="F35">
        <f t="shared" si="2"/>
        <v>2.3443189263280195E-8</v>
      </c>
      <c r="G35">
        <f t="shared" si="5"/>
        <v>6.7345127169209725E-4</v>
      </c>
      <c r="H35">
        <f t="shared" si="6"/>
        <v>1484.8884277661609</v>
      </c>
      <c r="I35">
        <f t="shared" si="7"/>
        <v>2.2735377493288516</v>
      </c>
      <c r="J35">
        <f t="shared" si="8"/>
        <v>2982.8580154912106</v>
      </c>
      <c r="K35">
        <f t="shared" si="9"/>
        <v>1.5153300333476958E-2</v>
      </c>
    </row>
    <row r="36" spans="1:11" x14ac:dyDescent="0.35">
      <c r="A36">
        <v>674.62400000000002</v>
      </c>
      <c r="B36">
        <f t="shared" si="3"/>
        <v>20.678999999999974</v>
      </c>
      <c r="C36">
        <f t="shared" si="0"/>
        <v>42.188999999999965</v>
      </c>
      <c r="D36">
        <f t="shared" si="4"/>
        <v>2.0089999999999981</v>
      </c>
      <c r="E36">
        <f t="shared" si="1"/>
        <v>1.4823071814818328E-3</v>
      </c>
      <c r="F36">
        <f t="shared" si="2"/>
        <v>2.197234580272615E-8</v>
      </c>
      <c r="G36">
        <f t="shared" si="5"/>
        <v>6.7345025266881406E-4</v>
      </c>
      <c r="H36">
        <f t="shared" si="6"/>
        <v>1484.8906746075199</v>
      </c>
      <c r="I36">
        <f t="shared" si="7"/>
        <v>2.2010641106861302</v>
      </c>
      <c r="J36">
        <f t="shared" si="8"/>
        <v>2983.1453652865043</v>
      </c>
      <c r="K36">
        <f t="shared" si="9"/>
        <v>2.5531205890099488E-2</v>
      </c>
    </row>
    <row r="37" spans="1:11" x14ac:dyDescent="0.35">
      <c r="A37">
        <v>695.303</v>
      </c>
      <c r="B37">
        <f t="shared" si="3"/>
        <v>21.509999999999991</v>
      </c>
      <c r="C37">
        <f t="shared" ref="C37:C68" si="10">A39-A37</f>
        <v>42.185000000000059</v>
      </c>
      <c r="D37">
        <f t="shared" si="4"/>
        <v>2.0088095238095267</v>
      </c>
      <c r="E37">
        <f t="shared" ref="E37:E68" si="11">1/A37</f>
        <v>1.4382218975036783E-3</v>
      </c>
      <c r="F37">
        <f t="shared" ref="F37:F68" si="12">SQRT(((1/(A37^2))*$A$1)^2)</f>
        <v>2.0684822264590808E-8</v>
      </c>
      <c r="G37">
        <f t="shared" si="5"/>
        <v>6.7344936065116584E-4</v>
      </c>
      <c r="H37">
        <f t="shared" si="6"/>
        <v>1484.8926414201189</v>
      </c>
      <c r="I37">
        <f t="shared" si="7"/>
        <v>2.1356051123324926</v>
      </c>
      <c r="J37">
        <f t="shared" si="8"/>
        <v>2982.8664799194194</v>
      </c>
      <c r="K37">
        <f t="shared" si="9"/>
        <v>1.5131145408455043E-2</v>
      </c>
    </row>
    <row r="38" spans="1:11" x14ac:dyDescent="0.35">
      <c r="A38">
        <v>716.81299999999999</v>
      </c>
      <c r="B38">
        <f t="shared" si="3"/>
        <v>20.675000000000068</v>
      </c>
      <c r="C38">
        <f t="shared" si="10"/>
        <v>42.188999999999965</v>
      </c>
      <c r="D38">
        <f t="shared" si="4"/>
        <v>2.0089999999999981</v>
      </c>
      <c r="E38">
        <f t="shared" si="11"/>
        <v>1.3950639846096542E-3</v>
      </c>
      <c r="F38">
        <f t="shared" si="12"/>
        <v>1.9462035211549652E-8</v>
      </c>
      <c r="G38">
        <f t="shared" si="5"/>
        <v>6.7344851348293368E-4</v>
      </c>
      <c r="H38">
        <f t="shared" si="6"/>
        <v>1484.8945093489194</v>
      </c>
      <c r="I38">
        <f t="shared" si="7"/>
        <v>2.0715228509373009</v>
      </c>
      <c r="J38">
        <f t="shared" si="8"/>
        <v>2983.1530692819765</v>
      </c>
      <c r="K38">
        <f t="shared" si="9"/>
        <v>2.5558467731775746E-2</v>
      </c>
    </row>
    <row r="39" spans="1:11" x14ac:dyDescent="0.35">
      <c r="A39">
        <v>737.48800000000006</v>
      </c>
      <c r="B39">
        <f t="shared" si="3"/>
        <v>21.513999999999896</v>
      </c>
      <c r="C39">
        <f t="shared" si="10"/>
        <v>42.183999999999969</v>
      </c>
      <c r="D39">
        <f t="shared" si="4"/>
        <v>2.0087619047619034</v>
      </c>
      <c r="E39">
        <f t="shared" si="11"/>
        <v>1.3559542663745035E-3</v>
      </c>
      <c r="F39">
        <f t="shared" si="12"/>
        <v>1.8386119724992184E-8</v>
      </c>
      <c r="G39">
        <f t="shared" si="5"/>
        <v>6.7344776806900714E-4</v>
      </c>
      <c r="H39">
        <f t="shared" si="6"/>
        <v>1484.8961529226297</v>
      </c>
      <c r="I39">
        <f t="shared" si="7"/>
        <v>2.0134512736785268</v>
      </c>
      <c r="J39">
        <f t="shared" si="8"/>
        <v>2982.8028245184842</v>
      </c>
      <c r="K39">
        <f t="shared" si="9"/>
        <v>3.7495799013576976E-2</v>
      </c>
    </row>
    <row r="40" spans="1:11" x14ac:dyDescent="0.35">
      <c r="A40">
        <v>759.00199999999995</v>
      </c>
      <c r="B40">
        <f t="shared" si="3"/>
        <v>20.670000000000073</v>
      </c>
      <c r="C40">
        <f t="shared" si="10"/>
        <v>42.190000000000055</v>
      </c>
      <c r="D40">
        <f t="shared" si="4"/>
        <v>2.0090476190476219</v>
      </c>
      <c r="E40">
        <f t="shared" si="11"/>
        <v>1.3175195849286301E-3</v>
      </c>
      <c r="F40">
        <f t="shared" si="12"/>
        <v>1.7358578566705098E-8</v>
      </c>
      <c r="G40">
        <f t="shared" si="5"/>
        <v>6.7344705616892973E-4</v>
      </c>
      <c r="H40">
        <f t="shared" si="6"/>
        <v>1484.8977226045763</v>
      </c>
      <c r="I40">
        <f t="shared" si="7"/>
        <v>1.9563818311474497</v>
      </c>
      <c r="J40">
        <f t="shared" si="8"/>
        <v>2983.2302341279601</v>
      </c>
      <c r="K40">
        <f t="shared" si="9"/>
        <v>5.3201894063217632E-2</v>
      </c>
    </row>
    <row r="41" spans="1:11" x14ac:dyDescent="0.35">
      <c r="A41">
        <v>779.67200000000003</v>
      </c>
      <c r="B41">
        <f t="shared" si="3"/>
        <v>21.519999999999982</v>
      </c>
      <c r="C41">
        <f t="shared" si="10"/>
        <v>42.184999999999945</v>
      </c>
      <c r="D41">
        <f t="shared" si="4"/>
        <v>2.0088095238095214</v>
      </c>
      <c r="E41">
        <f t="shared" si="11"/>
        <v>1.2825906278537641E-3</v>
      </c>
      <c r="F41">
        <f t="shared" si="12"/>
        <v>1.6450387186583127E-8</v>
      </c>
      <c r="G41">
        <f t="shared" si="5"/>
        <v>6.7344642695602432E-4</v>
      </c>
      <c r="H41">
        <f t="shared" si="6"/>
        <v>1484.8991099707764</v>
      </c>
      <c r="I41">
        <f t="shared" si="7"/>
        <v>1.9045176817569136</v>
      </c>
      <c r="J41">
        <f t="shared" si="8"/>
        <v>2982.8794740055773</v>
      </c>
      <c r="K41">
        <f t="shared" si="9"/>
        <v>1.5094052273828857E-2</v>
      </c>
    </row>
    <row r="42" spans="1:11" x14ac:dyDescent="0.35">
      <c r="A42">
        <v>801.19200000000001</v>
      </c>
      <c r="B42">
        <f t="shared" si="3"/>
        <v>20.664999999999964</v>
      </c>
      <c r="C42">
        <f t="shared" si="10"/>
        <v>42.188999999999965</v>
      </c>
      <c r="D42">
        <f t="shared" si="4"/>
        <v>2.0089999999999981</v>
      </c>
      <c r="E42">
        <f t="shared" si="11"/>
        <v>1.2481402709962157E-3</v>
      </c>
      <c r="F42">
        <f t="shared" si="12"/>
        <v>1.5578541360825066E-8</v>
      </c>
      <c r="G42">
        <f t="shared" si="5"/>
        <v>6.7344582292348299E-4</v>
      </c>
      <c r="H42">
        <f t="shared" si="6"/>
        <v>1484.9004418186437</v>
      </c>
      <c r="I42">
        <f t="shared" si="7"/>
        <v>1.8533640398539224</v>
      </c>
      <c r="J42">
        <f t="shared" si="8"/>
        <v>2983.1649876136526</v>
      </c>
      <c r="K42">
        <f t="shared" si="9"/>
        <v>2.5604393673184379E-2</v>
      </c>
    </row>
    <row r="43" spans="1:11" x14ac:dyDescent="0.35">
      <c r="A43">
        <v>821.85699999999997</v>
      </c>
      <c r="B43">
        <f t="shared" si="3"/>
        <v>21.524000000000001</v>
      </c>
      <c r="C43">
        <f t="shared" si="10"/>
        <v>42.184000000000083</v>
      </c>
      <c r="D43">
        <f t="shared" si="4"/>
        <v>2.0087619047619087</v>
      </c>
      <c r="E43">
        <f t="shared" si="11"/>
        <v>1.216756686382181E-3</v>
      </c>
      <c r="F43">
        <f t="shared" si="12"/>
        <v>1.4804968338557448E-8</v>
      </c>
      <c r="G43">
        <f t="shared" si="5"/>
        <v>6.7344528697588734E-4</v>
      </c>
      <c r="H43">
        <f t="shared" si="6"/>
        <v>1484.9016235461529</v>
      </c>
      <c r="I43">
        <f t="shared" si="7"/>
        <v>1.8067639790695378</v>
      </c>
      <c r="J43">
        <f t="shared" si="8"/>
        <v>2982.8138136986208</v>
      </c>
      <c r="K43">
        <f t="shared" si="9"/>
        <v>3.7443650049589494E-2</v>
      </c>
    </row>
    <row r="44" spans="1:11" x14ac:dyDescent="0.35">
      <c r="A44">
        <v>843.38099999999997</v>
      </c>
      <c r="B44">
        <f t="shared" si="3"/>
        <v>20.660000000000082</v>
      </c>
      <c r="C44">
        <f t="shared" si="10"/>
        <v>42.189000000000078</v>
      </c>
      <c r="D44">
        <f t="shared" si="4"/>
        <v>2.0090000000000039</v>
      </c>
      <c r="E44">
        <f t="shared" si="11"/>
        <v>1.1857037329510624E-3</v>
      </c>
      <c r="F44">
        <f t="shared" si="12"/>
        <v>1.4058933423340844E-8</v>
      </c>
      <c r="G44">
        <f t="shared" si="5"/>
        <v>6.7344477010686525E-4</v>
      </c>
      <c r="H44">
        <f t="shared" si="6"/>
        <v>1484.902763208504</v>
      </c>
      <c r="I44">
        <f t="shared" si="7"/>
        <v>1.7606547494056708</v>
      </c>
      <c r="J44">
        <f t="shared" si="8"/>
        <v>2983.1696512858903</v>
      </c>
      <c r="K44">
        <f t="shared" si="9"/>
        <v>2.5623916014565762E-2</v>
      </c>
    </row>
    <row r="45" spans="1:11" x14ac:dyDescent="0.35">
      <c r="A45">
        <v>864.04100000000005</v>
      </c>
      <c r="B45">
        <f t="shared" si="3"/>
        <v>21.528999999999996</v>
      </c>
      <c r="C45">
        <f t="shared" si="10"/>
        <v>42.183999999999969</v>
      </c>
      <c r="D45">
        <f t="shared" si="4"/>
        <v>2.0087619047619034</v>
      </c>
      <c r="E45">
        <f t="shared" si="11"/>
        <v>1.1573524867454206E-3</v>
      </c>
      <c r="F45">
        <f t="shared" si="12"/>
        <v>1.3394647785758089E-8</v>
      </c>
      <c r="G45">
        <f t="shared" si="5"/>
        <v>6.7344430987516561E-4</v>
      </c>
      <c r="H45">
        <f t="shared" si="6"/>
        <v>1484.9037779907399</v>
      </c>
      <c r="I45">
        <f t="shared" si="7"/>
        <v>1.7185570800352528</v>
      </c>
      <c r="J45">
        <f t="shared" si="8"/>
        <v>2982.8181414648252</v>
      </c>
      <c r="K45">
        <f t="shared" si="9"/>
        <v>3.7421396719669348E-2</v>
      </c>
    </row>
    <row r="46" spans="1:11" x14ac:dyDescent="0.35">
      <c r="A46">
        <v>885.57</v>
      </c>
      <c r="B46">
        <f t="shared" si="3"/>
        <v>20.654999999999973</v>
      </c>
      <c r="C46">
        <f t="shared" si="10"/>
        <v>42.188999999999965</v>
      </c>
      <c r="D46">
        <f t="shared" si="4"/>
        <v>2.0089999999999981</v>
      </c>
      <c r="E46">
        <f t="shared" si="11"/>
        <v>1.1292162110279255E-3</v>
      </c>
      <c r="F46">
        <f t="shared" si="12"/>
        <v>1.275129251248264E-8</v>
      </c>
      <c r="G46">
        <f t="shared" si="5"/>
        <v>6.7344386414418299E-4</v>
      </c>
      <c r="H46">
        <f t="shared" si="6"/>
        <v>1484.9047608011199</v>
      </c>
      <c r="I46">
        <f t="shared" si="7"/>
        <v>1.6767785277291689</v>
      </c>
      <c r="J46">
        <f t="shared" si="8"/>
        <v>2983.1736644494472</v>
      </c>
      <c r="K46">
        <f t="shared" si="9"/>
        <v>2.5641581161088053E-2</v>
      </c>
    </row>
    <row r="47" spans="1:11" x14ac:dyDescent="0.35">
      <c r="A47">
        <v>906.22500000000002</v>
      </c>
      <c r="B47">
        <f t="shared" si="3"/>
        <v>21.533999999999992</v>
      </c>
      <c r="C47">
        <f t="shared" si="10"/>
        <v>42.183999999999969</v>
      </c>
      <c r="D47">
        <f t="shared" si="4"/>
        <v>2.0087619047619034</v>
      </c>
      <c r="E47">
        <f t="shared" si="11"/>
        <v>1.1034787166542524E-3</v>
      </c>
      <c r="F47">
        <f t="shared" si="12"/>
        <v>1.2176652781089163E-8</v>
      </c>
      <c r="G47">
        <f t="shared" si="5"/>
        <v>6.7344346602062153E-4</v>
      </c>
      <c r="H47">
        <f t="shared" si="6"/>
        <v>1484.90563864106</v>
      </c>
      <c r="I47">
        <f t="shared" si="7"/>
        <v>1.6385617684803</v>
      </c>
      <c r="J47">
        <f t="shared" si="8"/>
        <v>2982.8218790683063</v>
      </c>
      <c r="K47">
        <f t="shared" si="9"/>
        <v>3.7401216101617937E-2</v>
      </c>
    </row>
    <row r="48" spans="1:11" x14ac:dyDescent="0.35">
      <c r="A48">
        <v>927.75900000000001</v>
      </c>
      <c r="B48">
        <f t="shared" si="3"/>
        <v>20.649999999999977</v>
      </c>
      <c r="C48">
        <f t="shared" si="10"/>
        <v>42.189999999999941</v>
      </c>
      <c r="D48">
        <f t="shared" si="4"/>
        <v>2.0090476190476161</v>
      </c>
      <c r="E48">
        <f t="shared" si="11"/>
        <v>1.0778661268713104E-3</v>
      </c>
      <c r="F48">
        <f t="shared" si="12"/>
        <v>1.1617953874565596E-8</v>
      </c>
      <c r="G48">
        <f t="shared" si="5"/>
        <v>6.7344307894100285E-4</v>
      </c>
      <c r="H48">
        <f t="shared" si="6"/>
        <v>1484.9064921307258</v>
      </c>
      <c r="I48">
        <f t="shared" si="7"/>
        <v>1.6005304094390094</v>
      </c>
      <c r="J48">
        <f t="shared" si="8"/>
        <v>2983.2478525235824</v>
      </c>
      <c r="K48">
        <f t="shared" si="9"/>
        <v>5.3310128940382194E-2</v>
      </c>
    </row>
    <row r="49" spans="1:11" x14ac:dyDescent="0.35">
      <c r="A49">
        <v>948.40899999999999</v>
      </c>
      <c r="B49">
        <f t="shared" si="3"/>
        <v>21.539999999999964</v>
      </c>
      <c r="C49">
        <f t="shared" si="10"/>
        <v>42.185000000000059</v>
      </c>
      <c r="D49">
        <f t="shared" si="4"/>
        <v>2.0088095238095267</v>
      </c>
      <c r="E49">
        <f t="shared" si="11"/>
        <v>1.054397417148087E-3</v>
      </c>
      <c r="F49">
        <f t="shared" si="12"/>
        <v>1.1117539132885569E-8</v>
      </c>
      <c r="G49">
        <f t="shared" si="5"/>
        <v>6.7344273224182263E-4</v>
      </c>
      <c r="H49">
        <f t="shared" si="6"/>
        <v>1484.9072565845374</v>
      </c>
      <c r="I49">
        <f t="shared" si="7"/>
        <v>1.5656823760471879</v>
      </c>
      <c r="J49">
        <f t="shared" si="8"/>
        <v>2982.8958390008952</v>
      </c>
      <c r="K49">
        <f t="shared" si="9"/>
        <v>1.5039719351853333E-2</v>
      </c>
    </row>
    <row r="50" spans="1:11" x14ac:dyDescent="0.35">
      <c r="A50">
        <v>969.94899999999996</v>
      </c>
      <c r="B50">
        <f t="shared" si="3"/>
        <v>20.645000000000095</v>
      </c>
      <c r="C50">
        <f t="shared" si="10"/>
        <v>42.189000000000078</v>
      </c>
      <c r="D50">
        <f t="shared" si="4"/>
        <v>2.0090000000000039</v>
      </c>
      <c r="E50">
        <f t="shared" si="11"/>
        <v>1.0309820413238221E-3</v>
      </c>
      <c r="F50">
        <f t="shared" si="12"/>
        <v>1.0629239695322356E-8</v>
      </c>
      <c r="G50">
        <f t="shared" si="5"/>
        <v>6.7344239393623986E-4</v>
      </c>
      <c r="H50">
        <f t="shared" si="6"/>
        <v>1484.9080025316582</v>
      </c>
      <c r="I50">
        <f t="shared" si="7"/>
        <v>1.5309134836281681</v>
      </c>
      <c r="J50">
        <f t="shared" si="8"/>
        <v>2983.1801770861071</v>
      </c>
      <c r="K50">
        <f t="shared" si="9"/>
        <v>2.5672308181681369E-2</v>
      </c>
    </row>
    <row r="51" spans="1:11" x14ac:dyDescent="0.35">
      <c r="A51">
        <v>990.59400000000005</v>
      </c>
      <c r="B51">
        <f t="shared" si="3"/>
        <v>21.543999999999983</v>
      </c>
      <c r="C51">
        <f t="shared" si="10"/>
        <v>42.183999999999969</v>
      </c>
      <c r="D51">
        <f t="shared" si="4"/>
        <v>2.0087619047619034</v>
      </c>
      <c r="E51">
        <f t="shared" si="11"/>
        <v>1.0094953129132622E-3</v>
      </c>
      <c r="F51">
        <f t="shared" si="12"/>
        <v>1.019080786793845E-8</v>
      </c>
      <c r="G51">
        <f t="shared" si="5"/>
        <v>6.7344209017999076E-4</v>
      </c>
      <c r="H51">
        <f t="shared" si="6"/>
        <v>1484.9086722998411</v>
      </c>
      <c r="I51">
        <f t="shared" si="7"/>
        <v>1.4990083447909448</v>
      </c>
      <c r="J51">
        <f t="shared" si="8"/>
        <v>2982.8279729664982</v>
      </c>
      <c r="K51">
        <f t="shared" si="9"/>
        <v>3.7366013009800698E-2</v>
      </c>
    </row>
    <row r="52" spans="1:11" x14ac:dyDescent="0.35">
      <c r="A52">
        <v>1012.138</v>
      </c>
      <c r="B52">
        <f t="shared" si="3"/>
        <v>20.639999999999986</v>
      </c>
      <c r="C52">
        <f t="shared" si="10"/>
        <v>42.188999999999965</v>
      </c>
      <c r="D52">
        <f t="shared" si="4"/>
        <v>2.0089999999999981</v>
      </c>
      <c r="E52">
        <f t="shared" si="11"/>
        <v>9.8800756418591148E-4</v>
      </c>
      <c r="F52">
        <f t="shared" si="12"/>
        <v>9.7615894688857781E-9</v>
      </c>
      <c r="G52">
        <f t="shared" si="5"/>
        <v>6.7344179280689651E-4</v>
      </c>
      <c r="H52">
        <f t="shared" si="6"/>
        <v>1484.9093279940546</v>
      </c>
      <c r="I52">
        <f t="shared" si="7"/>
        <v>1.4671016481883445</v>
      </c>
      <c r="J52">
        <f t="shared" si="8"/>
        <v>2983.1828399400529</v>
      </c>
      <c r="K52">
        <f t="shared" si="9"/>
        <v>2.5685752939989686E-2</v>
      </c>
    </row>
    <row r="53" spans="1:11" x14ac:dyDescent="0.35">
      <c r="A53">
        <v>1032.778</v>
      </c>
      <c r="B53">
        <f t="shared" si="3"/>
        <v>21.548999999999978</v>
      </c>
      <c r="C53">
        <f t="shared" si="10"/>
        <v>42.183999999999969</v>
      </c>
      <c r="D53">
        <f t="shared" si="4"/>
        <v>2.0087619047619034</v>
      </c>
      <c r="E53">
        <f t="shared" si="11"/>
        <v>9.6826229838358293E-4</v>
      </c>
      <c r="F53">
        <f t="shared" si="12"/>
        <v>9.3753187847105857E-9</v>
      </c>
      <c r="G53">
        <f t="shared" si="5"/>
        <v>6.7344152518892619E-4</v>
      </c>
      <c r="H53">
        <f t="shared" si="6"/>
        <v>1484.9099180800613</v>
      </c>
      <c r="I53">
        <f t="shared" si="7"/>
        <v>1.4377822901727781</v>
      </c>
      <c r="J53">
        <f t="shared" si="8"/>
        <v>2982.8304754423461</v>
      </c>
      <c r="K53">
        <f t="shared" si="9"/>
        <v>3.7350569379826025E-2</v>
      </c>
    </row>
    <row r="54" spans="1:11" x14ac:dyDescent="0.35">
      <c r="A54">
        <v>1054.327</v>
      </c>
      <c r="B54">
        <f t="shared" si="3"/>
        <v>20.634999999999991</v>
      </c>
      <c r="C54">
        <f t="shared" si="10"/>
        <v>42.189000000000078</v>
      </c>
      <c r="D54">
        <f t="shared" si="4"/>
        <v>2.0090000000000039</v>
      </c>
      <c r="E54">
        <f t="shared" si="11"/>
        <v>9.4847234302071373E-4</v>
      </c>
      <c r="F54">
        <f t="shared" si="12"/>
        <v>8.9959978547520237E-9</v>
      </c>
      <c r="G54">
        <f t="shared" si="5"/>
        <v>6.7344126238581565E-4</v>
      </c>
      <c r="H54">
        <f t="shared" si="6"/>
        <v>1484.9104975499679</v>
      </c>
      <c r="I54">
        <f t="shared" si="7"/>
        <v>1.4083965387872719</v>
      </c>
      <c r="J54">
        <f t="shared" si="8"/>
        <v>2983.1851895778914</v>
      </c>
      <c r="K54">
        <f t="shared" si="9"/>
        <v>2.5698123121694519E-2</v>
      </c>
    </row>
    <row r="55" spans="1:11" x14ac:dyDescent="0.35">
      <c r="A55">
        <v>1074.962</v>
      </c>
      <c r="B55">
        <f t="shared" si="3"/>
        <v>21.554000000000087</v>
      </c>
      <c r="C55">
        <f t="shared" si="10"/>
        <v>42.184999999999945</v>
      </c>
      <c r="D55">
        <f t="shared" si="4"/>
        <v>2.0088095238095214</v>
      </c>
      <c r="E55">
        <f t="shared" si="11"/>
        <v>9.3026544194120347E-4</v>
      </c>
      <c r="F55">
        <f t="shared" si="12"/>
        <v>8.6539379247006282E-9</v>
      </c>
      <c r="G55">
        <f t="shared" si="5"/>
        <v>6.7344102539797788E-4</v>
      </c>
      <c r="H55">
        <f t="shared" si="6"/>
        <v>1484.9110200986615</v>
      </c>
      <c r="I55">
        <f t="shared" si="7"/>
        <v>1.3813614063554447</v>
      </c>
      <c r="J55">
        <f t="shared" si="8"/>
        <v>2982.9033991839028</v>
      </c>
      <c r="K55">
        <f t="shared" si="9"/>
        <v>1.5010190850340959E-2</v>
      </c>
    </row>
    <row r="56" spans="1:11" x14ac:dyDescent="0.35">
      <c r="A56">
        <v>1096.5160000000001</v>
      </c>
      <c r="B56">
        <f t="shared" si="3"/>
        <v>20.630999999999858</v>
      </c>
      <c r="C56">
        <f t="shared" si="10"/>
        <v>42.189999999999827</v>
      </c>
      <c r="D56">
        <f t="shared" si="4"/>
        <v>2.0090476190476108</v>
      </c>
      <c r="E56">
        <f t="shared" si="11"/>
        <v>9.1197939656147283E-4</v>
      </c>
      <c r="F56">
        <f t="shared" si="12"/>
        <v>8.3170641975262815E-9</v>
      </c>
      <c r="G56">
        <f t="shared" si="5"/>
        <v>6.7344079200319228E-4</v>
      </c>
      <c r="H56">
        <f t="shared" si="6"/>
        <v>1484.9115347251786</v>
      </c>
      <c r="I56">
        <f t="shared" si="7"/>
        <v>1.3542087253858388</v>
      </c>
      <c r="J56">
        <f t="shared" si="8"/>
        <v>2983.2579833359537</v>
      </c>
      <c r="K56">
        <f t="shared" si="9"/>
        <v>5.338503976263885E-2</v>
      </c>
    </row>
    <row r="57" spans="1:11" x14ac:dyDescent="0.35">
      <c r="A57">
        <v>1117.1469999999999</v>
      </c>
      <c r="B57">
        <f t="shared" si="3"/>
        <v>21.558999999999969</v>
      </c>
      <c r="C57">
        <f t="shared" si="10"/>
        <v>42.183999999999969</v>
      </c>
      <c r="D57">
        <f t="shared" si="4"/>
        <v>2.0087619047619034</v>
      </c>
      <c r="E57">
        <f t="shared" si="11"/>
        <v>8.951373453985913E-4</v>
      </c>
      <c r="F57">
        <f t="shared" si="12"/>
        <v>8.0127086712723698E-9</v>
      </c>
      <c r="G57">
        <f t="shared" si="5"/>
        <v>6.7344058113778327E-4</v>
      </c>
      <c r="H57">
        <f t="shared" si="6"/>
        <v>1484.9119996755942</v>
      </c>
      <c r="I57">
        <f t="shared" si="7"/>
        <v>1.3292001855401252</v>
      </c>
      <c r="J57">
        <f t="shared" si="8"/>
        <v>2982.8346568721536</v>
      </c>
      <c r="K57">
        <f t="shared" si="9"/>
        <v>3.7323182140536704E-2</v>
      </c>
    </row>
    <row r="58" spans="1:11" x14ac:dyDescent="0.35">
      <c r="A58">
        <v>1138.7059999999999</v>
      </c>
      <c r="B58">
        <f t="shared" si="3"/>
        <v>20.625</v>
      </c>
      <c r="C58">
        <f t="shared" si="10"/>
        <v>42.189000000000078</v>
      </c>
      <c r="D58">
        <f t="shared" si="4"/>
        <v>2.0090000000000039</v>
      </c>
      <c r="E58">
        <f t="shared" si="11"/>
        <v>8.7818980491891682E-4</v>
      </c>
      <c r="F58">
        <f t="shared" si="12"/>
        <v>7.7121733346352521E-9</v>
      </c>
      <c r="G58">
        <f t="shared" si="5"/>
        <v>6.7344037291903601E-4</v>
      </c>
      <c r="H58">
        <f t="shared" si="6"/>
        <v>1484.9124587905044</v>
      </c>
      <c r="I58">
        <f t="shared" si="7"/>
        <v>1.3040349825069022</v>
      </c>
      <c r="J58">
        <f t="shared" si="8"/>
        <v>2983.1891297101292</v>
      </c>
      <c r="K58">
        <f t="shared" si="9"/>
        <v>2.5720117147780708E-2</v>
      </c>
    </row>
    <row r="59" spans="1:11" x14ac:dyDescent="0.35">
      <c r="A59">
        <v>1159.3309999999999</v>
      </c>
      <c r="B59">
        <f t="shared" si="3"/>
        <v>21.564000000000078</v>
      </c>
      <c r="C59">
        <f t="shared" si="10"/>
        <v>42.184000000000196</v>
      </c>
      <c r="D59">
        <f t="shared" si="4"/>
        <v>2.0087619047619141</v>
      </c>
      <c r="E59">
        <f t="shared" si="11"/>
        <v>8.62566428397067E-4</v>
      </c>
      <c r="F59">
        <f t="shared" si="12"/>
        <v>7.4402084339767259E-9</v>
      </c>
      <c r="G59">
        <f t="shared" si="5"/>
        <v>6.734401844945792E-4</v>
      </c>
      <c r="H59">
        <f t="shared" si="6"/>
        <v>1484.9128742599551</v>
      </c>
      <c r="I59">
        <f t="shared" si="7"/>
        <v>1.2808359944312324</v>
      </c>
      <c r="J59">
        <f t="shared" si="8"/>
        <v>2982.8364137039157</v>
      </c>
      <c r="K59">
        <f t="shared" si="9"/>
        <v>3.7310984025754619E-2</v>
      </c>
    </row>
    <row r="60" spans="1:11" x14ac:dyDescent="0.35">
      <c r="A60">
        <v>1180.895</v>
      </c>
      <c r="B60">
        <f t="shared" si="3"/>
        <v>20.620000000000118</v>
      </c>
      <c r="C60">
        <f t="shared" si="10"/>
        <v>42.189000000000078</v>
      </c>
      <c r="D60">
        <f t="shared" si="4"/>
        <v>2.0090000000000039</v>
      </c>
      <c r="E60">
        <f t="shared" si="11"/>
        <v>8.4681533921305457E-4</v>
      </c>
      <c r="F60">
        <f t="shared" si="12"/>
        <v>7.1709621872652067E-9</v>
      </c>
      <c r="G60">
        <f t="shared" si="5"/>
        <v>6.7343999795362551E-4</v>
      </c>
      <c r="H60">
        <f t="shared" si="6"/>
        <v>1484.9132855765749</v>
      </c>
      <c r="I60">
        <f t="shared" si="7"/>
        <v>1.2574473476274988</v>
      </c>
      <c r="J60">
        <f t="shared" si="8"/>
        <v>2983.1907907233449</v>
      </c>
      <c r="K60">
        <f t="shared" si="9"/>
        <v>2.5729936755161987E-2</v>
      </c>
    </row>
    <row r="61" spans="1:11" x14ac:dyDescent="0.35">
      <c r="A61">
        <v>1201.5150000000001</v>
      </c>
      <c r="B61">
        <f t="shared" si="3"/>
        <v>21.56899999999996</v>
      </c>
      <c r="C61">
        <f t="shared" si="10"/>
        <v>42.182999999999993</v>
      </c>
      <c r="D61">
        <f t="shared" si="4"/>
        <v>2.0087142857142855</v>
      </c>
      <c r="E61">
        <f t="shared" si="11"/>
        <v>8.3228257658040056E-4</v>
      </c>
      <c r="F61">
        <f t="shared" si="12"/>
        <v>6.926942872793103E-9</v>
      </c>
      <c r="G61">
        <f t="shared" si="5"/>
        <v>6.7343982889051619E-4</v>
      </c>
      <c r="H61">
        <f t="shared" si="6"/>
        <v>1484.9136583553243</v>
      </c>
      <c r="I61">
        <f t="shared" si="7"/>
        <v>1.235867765575398</v>
      </c>
      <c r="J61">
        <f t="shared" si="8"/>
        <v>2982.7672785906016</v>
      </c>
      <c r="K61">
        <f t="shared" si="9"/>
        <v>6.9612246632874852E-2</v>
      </c>
    </row>
    <row r="62" spans="1:11" x14ac:dyDescent="0.35">
      <c r="A62">
        <v>1223.0840000000001</v>
      </c>
      <c r="B62">
        <f t="shared" si="3"/>
        <v>20.614000000000033</v>
      </c>
      <c r="C62">
        <f t="shared" si="10"/>
        <v>42.189999999999827</v>
      </c>
      <c r="D62">
        <f t="shared" si="4"/>
        <v>2.0090476190476108</v>
      </c>
      <c r="E62">
        <f t="shared" si="11"/>
        <v>8.176053320949338E-4</v>
      </c>
      <c r="F62">
        <f t="shared" si="12"/>
        <v>6.6847847907006693E-9</v>
      </c>
      <c r="G62">
        <f t="shared" si="5"/>
        <v>6.7343966111687648E-4</v>
      </c>
      <c r="H62">
        <f t="shared" si="6"/>
        <v>1484.9140282910193</v>
      </c>
      <c r="I62">
        <f t="shared" si="7"/>
        <v>1.2140736272333048</v>
      </c>
      <c r="J62">
        <f t="shared" si="8"/>
        <v>2983.2629930284688</v>
      </c>
      <c r="K62">
        <f t="shared" si="9"/>
        <v>5.3427653728523337E-2</v>
      </c>
    </row>
    <row r="63" spans="1:11" x14ac:dyDescent="0.35">
      <c r="A63">
        <v>1243.6980000000001</v>
      </c>
      <c r="B63">
        <f t="shared" si="3"/>
        <v>21.575999999999794</v>
      </c>
      <c r="C63">
        <f t="shared" si="10"/>
        <v>42.183999999999969</v>
      </c>
      <c r="D63">
        <f t="shared" si="4"/>
        <v>2.0087619047619034</v>
      </c>
      <c r="E63">
        <f t="shared" si="11"/>
        <v>8.0405371722074004E-4</v>
      </c>
      <c r="F63">
        <f t="shared" si="12"/>
        <v>6.465023801764897E-9</v>
      </c>
      <c r="G63">
        <f t="shared" si="5"/>
        <v>6.7343950886050979E-4</v>
      </c>
      <c r="H63">
        <f t="shared" si="6"/>
        <v>1484.9143640117661</v>
      </c>
      <c r="I63">
        <f t="shared" si="7"/>
        <v>1.1939509141381317</v>
      </c>
      <c r="J63">
        <f t="shared" si="8"/>
        <v>2982.8394062605857</v>
      </c>
      <c r="K63">
        <f t="shared" si="9"/>
        <v>3.7289071364829993E-2</v>
      </c>
    </row>
    <row r="64" spans="1:11" x14ac:dyDescent="0.35">
      <c r="A64">
        <v>1265.2739999999999</v>
      </c>
      <c r="B64">
        <f t="shared" si="3"/>
        <v>20.608000000000175</v>
      </c>
      <c r="C64">
        <f t="shared" si="10"/>
        <v>42.189000000000078</v>
      </c>
      <c r="D64">
        <f t="shared" si="4"/>
        <v>2.0090000000000039</v>
      </c>
      <c r="E64">
        <f t="shared" si="11"/>
        <v>7.9034264515037852E-4</v>
      </c>
      <c r="F64">
        <f t="shared" si="12"/>
        <v>6.2464149674329713E-9</v>
      </c>
      <c r="G64">
        <f t="shared" si="5"/>
        <v>6.734393574023529E-4</v>
      </c>
      <c r="H64">
        <f t="shared" si="6"/>
        <v>1484.9146979726347</v>
      </c>
      <c r="I64">
        <f t="shared" si="7"/>
        <v>1.1735914102183675</v>
      </c>
      <c r="J64">
        <f t="shared" si="8"/>
        <v>2983.193628227029</v>
      </c>
      <c r="K64">
        <f t="shared" si="9"/>
        <v>2.5747613749788366E-2</v>
      </c>
    </row>
    <row r="65" spans="1:11" x14ac:dyDescent="0.35">
      <c r="A65">
        <v>1285.8820000000001</v>
      </c>
      <c r="B65">
        <f t="shared" si="3"/>
        <v>21.580999999999904</v>
      </c>
      <c r="C65">
        <f t="shared" si="10"/>
        <v>42.183999999999969</v>
      </c>
      <c r="D65">
        <f t="shared" si="4"/>
        <v>2.0087619047619034</v>
      </c>
      <c r="E65">
        <f t="shared" si="11"/>
        <v>7.776763342204028E-4</v>
      </c>
      <c r="F65">
        <f t="shared" si="12"/>
        <v>6.047804808064836E-9</v>
      </c>
      <c r="G65">
        <f t="shared" si="5"/>
        <v>6.7343921979979334E-4</v>
      </c>
      <c r="H65">
        <f t="shared" si="6"/>
        <v>1484.9150013824408</v>
      </c>
      <c r="I65">
        <f t="shared" si="7"/>
        <v>1.1547832549039809</v>
      </c>
      <c r="J65">
        <f t="shared" si="8"/>
        <v>2982.8406865865163</v>
      </c>
      <c r="K65">
        <f t="shared" si="9"/>
        <v>3.7279193562538358E-2</v>
      </c>
    </row>
    <row r="66" spans="1:11" x14ac:dyDescent="0.35">
      <c r="A66">
        <v>1307.463</v>
      </c>
      <c r="B66">
        <f t="shared" si="3"/>
        <v>20.603000000000065</v>
      </c>
      <c r="C66">
        <f t="shared" si="10"/>
        <v>42.189000000000078</v>
      </c>
      <c r="D66">
        <f t="shared" si="4"/>
        <v>2.0090000000000039</v>
      </c>
      <c r="E66">
        <f t="shared" si="11"/>
        <v>7.6483999929634718E-4</v>
      </c>
      <c r="F66">
        <f t="shared" si="12"/>
        <v>5.8498022452363646E-9</v>
      </c>
      <c r="G66">
        <f t="shared" si="5"/>
        <v>6.7343908261816542E-4</v>
      </c>
      <c r="H66">
        <f t="shared" si="6"/>
        <v>1484.915303864228</v>
      </c>
      <c r="I66">
        <f t="shared" si="7"/>
        <v>1.1357226199626513</v>
      </c>
      <c r="J66">
        <f t="shared" si="8"/>
        <v>2983.1948454632397</v>
      </c>
      <c r="K66">
        <f t="shared" si="9"/>
        <v>2.5755597440947787E-2</v>
      </c>
    </row>
    <row r="67" spans="1:11" x14ac:dyDescent="0.35">
      <c r="A67">
        <v>1328.066</v>
      </c>
      <c r="B67">
        <f t="shared" si="3"/>
        <v>21.586000000000013</v>
      </c>
      <c r="C67">
        <f t="shared" si="10"/>
        <v>42.183999999999969</v>
      </c>
      <c r="D67">
        <f t="shared" si="4"/>
        <v>2.0087619047619034</v>
      </c>
      <c r="E67">
        <f t="shared" si="11"/>
        <v>7.5297462626104422E-4</v>
      </c>
      <c r="F67">
        <f t="shared" si="12"/>
        <v>5.6697078779295929E-9</v>
      </c>
      <c r="G67">
        <f t="shared" si="5"/>
        <v>6.7343895784380411E-4</v>
      </c>
      <c r="H67">
        <f t="shared" si="6"/>
        <v>1484.9155789884339</v>
      </c>
      <c r="I67">
        <f t="shared" si="7"/>
        <v>1.1181037531180182</v>
      </c>
      <c r="J67">
        <f t="shared" si="8"/>
        <v>2982.8418468594314</v>
      </c>
      <c r="K67">
        <f t="shared" si="9"/>
        <v>3.7269943478210769E-2</v>
      </c>
    </row>
    <row r="68" spans="1:11" x14ac:dyDescent="0.35">
      <c r="A68">
        <v>1349.652</v>
      </c>
      <c r="B68">
        <f t="shared" si="3"/>
        <v>20.597999999999956</v>
      </c>
      <c r="C68">
        <f t="shared" si="10"/>
        <v>42.190000000000055</v>
      </c>
      <c r="D68">
        <f t="shared" si="4"/>
        <v>2.0090476190476219</v>
      </c>
      <c r="E68">
        <f t="shared" si="11"/>
        <v>7.4093173647725484E-4</v>
      </c>
      <c r="F68">
        <f t="shared" si="12"/>
        <v>5.4897983811920033E-9</v>
      </c>
      <c r="G68">
        <f t="shared" si="5"/>
        <v>6.7343883319750323E-4</v>
      </c>
      <c r="H68">
        <f t="shared" si="6"/>
        <v>1484.915853830372</v>
      </c>
      <c r="I68">
        <f t="shared" si="7"/>
        <v>1.100221282101143</v>
      </c>
      <c r="J68">
        <f t="shared" si="8"/>
        <v>2983.2666606239754</v>
      </c>
      <c r="K68">
        <f t="shared" si="9"/>
        <v>5.3462273372078914E-2</v>
      </c>
    </row>
    <row r="69" spans="1:11" x14ac:dyDescent="0.35">
      <c r="A69">
        <v>1370.25</v>
      </c>
      <c r="B69">
        <f t="shared" si="3"/>
        <v>21.592000000000098</v>
      </c>
      <c r="C69">
        <f t="shared" ref="C69:C87" si="13">A71-A69</f>
        <v>42.182999999999993</v>
      </c>
      <c r="D69">
        <f t="shared" si="4"/>
        <v>2.0087142857142855</v>
      </c>
      <c r="E69">
        <f t="shared" ref="E69:E87" si="14">1/A69</f>
        <v>7.2979383324210906E-4</v>
      </c>
      <c r="F69">
        <f t="shared" ref="F69:F87" si="15">SQRT(((1/(A69^2))*$A$1)^2)</f>
        <v>5.3259903903821132E-9</v>
      </c>
      <c r="G69">
        <f t="shared" si="5"/>
        <v>6.7343871970675323E-4</v>
      </c>
      <c r="H69">
        <f t="shared" si="6"/>
        <v>1484.9161040746912</v>
      </c>
      <c r="I69">
        <f t="shared" si="7"/>
        <v>1.0836826156356074</v>
      </c>
      <c r="J69">
        <f t="shared" si="8"/>
        <v>2982.7721913420328</v>
      </c>
      <c r="K69">
        <f t="shared" si="9"/>
        <v>6.9559873049364562E-2</v>
      </c>
    </row>
    <row r="70" spans="1:11" x14ac:dyDescent="0.35">
      <c r="A70">
        <v>1391.8420000000001</v>
      </c>
      <c r="B70">
        <f t="shared" ref="B70:B88" si="16">A71-A70</f>
        <v>20.590999999999894</v>
      </c>
      <c r="C70">
        <f t="shared" si="13"/>
        <v>42.188999999999851</v>
      </c>
      <c r="D70">
        <f t="shared" ref="D70:D87" si="17">C70/21</f>
        <v>2.0089999999999928</v>
      </c>
      <c r="E70">
        <f t="shared" si="14"/>
        <v>7.1847235533918359E-4</v>
      </c>
      <c r="F70">
        <f t="shared" si="15"/>
        <v>5.1620252538663397E-9</v>
      </c>
      <c r="G70">
        <f t="shared" ref="G70:G87" si="18">SQRT($D$1^2+($G$1*F70))</f>
        <v>6.7343860610710922E-4</v>
      </c>
      <c r="H70">
        <f t="shared" ref="H70:H87" si="19">1/G70</f>
        <v>1484.9163545592035</v>
      </c>
      <c r="I70">
        <f t="shared" ref="I70:I87" si="20">E70/G70</f>
        <v>1.0668713507418253</v>
      </c>
      <c r="J70">
        <f t="shared" ref="J70:J87" si="21">D70/G70</f>
        <v>2983.196956309429</v>
      </c>
      <c r="K70">
        <f t="shared" ref="K70:K87" si="22">(D70-$M$14-$M$15*E70)^2/G70^2</f>
        <v>2.5770114406645717E-2</v>
      </c>
    </row>
    <row r="71" spans="1:11" x14ac:dyDescent="0.35">
      <c r="A71">
        <v>1412.433</v>
      </c>
      <c r="B71">
        <f t="shared" si="16"/>
        <v>21.597999999999956</v>
      </c>
      <c r="C71">
        <f t="shared" si="13"/>
        <v>42.183999999999969</v>
      </c>
      <c r="D71">
        <f t="shared" si="17"/>
        <v>2.0087619047619034</v>
      </c>
      <c r="E71">
        <f t="shared" si="14"/>
        <v>7.0799818469265445E-4</v>
      </c>
      <c r="F71">
        <f t="shared" si="15"/>
        <v>5.0126142952809407E-9</v>
      </c>
      <c r="G71">
        <f t="shared" si="18"/>
        <v>6.7343850259099091E-4</v>
      </c>
      <c r="H71">
        <f t="shared" si="19"/>
        <v>1484.9165828098551</v>
      </c>
      <c r="I71">
        <f t="shared" si="20"/>
        <v>1.0513182450493972</v>
      </c>
      <c r="J71">
        <f t="shared" si="21"/>
        <v>2982.8438632976613</v>
      </c>
      <c r="K71">
        <f t="shared" si="22"/>
        <v>3.7253101611892638E-2</v>
      </c>
    </row>
    <row r="72" spans="1:11" x14ac:dyDescent="0.35">
      <c r="A72">
        <v>1434.0309999999999</v>
      </c>
      <c r="B72">
        <f t="shared" si="16"/>
        <v>20.586000000000013</v>
      </c>
      <c r="C72">
        <f t="shared" si="13"/>
        <v>42.190000000000055</v>
      </c>
      <c r="D72">
        <f t="shared" si="17"/>
        <v>2.0090476190476219</v>
      </c>
      <c r="E72">
        <f t="shared" si="14"/>
        <v>6.9733499485018105E-4</v>
      </c>
      <c r="F72">
        <f t="shared" si="15"/>
        <v>4.8627609504270214E-9</v>
      </c>
      <c r="G72">
        <f t="shared" si="18"/>
        <v>6.734383987683591E-4</v>
      </c>
      <c r="H72">
        <f t="shared" si="19"/>
        <v>1484.9168117364325</v>
      </c>
      <c r="I72">
        <f t="shared" si="20"/>
        <v>1.0354844572651725</v>
      </c>
      <c r="J72">
        <f t="shared" si="21"/>
        <v>2983.2685851028655</v>
      </c>
      <c r="K72">
        <f t="shared" si="22"/>
        <v>5.3481957426454868E-2</v>
      </c>
    </row>
    <row r="73" spans="1:11" x14ac:dyDescent="0.35">
      <c r="A73">
        <v>1454.617</v>
      </c>
      <c r="B73">
        <f t="shared" si="16"/>
        <v>21.604000000000042</v>
      </c>
      <c r="C73">
        <f t="shared" si="13"/>
        <v>42.182999999999993</v>
      </c>
      <c r="D73">
        <f t="shared" si="17"/>
        <v>2.0087142857142855</v>
      </c>
      <c r="E73">
        <f t="shared" si="14"/>
        <v>6.8746618525701271E-4</v>
      </c>
      <c r="F73">
        <f t="shared" si="15"/>
        <v>4.7260975587182935E-9</v>
      </c>
      <c r="G73">
        <f t="shared" si="18"/>
        <v>6.7343830408408555E-4</v>
      </c>
      <c r="H73">
        <f t="shared" si="19"/>
        <v>1484.9170205131961</v>
      </c>
      <c r="I73">
        <f t="shared" si="20"/>
        <v>1.0208302395154161</v>
      </c>
      <c r="J73">
        <f t="shared" si="21"/>
        <v>2982.7740322051495</v>
      </c>
      <c r="K73">
        <f t="shared" si="22"/>
        <v>6.9538239793272047E-2</v>
      </c>
    </row>
    <row r="74" spans="1:11" x14ac:dyDescent="0.35">
      <c r="A74">
        <v>1476.221</v>
      </c>
      <c r="B74">
        <f t="shared" si="16"/>
        <v>20.578999999999951</v>
      </c>
      <c r="C74">
        <f t="shared" si="13"/>
        <v>42.189000000000078</v>
      </c>
      <c r="D74">
        <f t="shared" si="17"/>
        <v>2.0090000000000039</v>
      </c>
      <c r="E74">
        <f t="shared" si="14"/>
        <v>6.774053478442591E-4</v>
      </c>
      <c r="F74">
        <f t="shared" si="15"/>
        <v>4.5887800528800162E-9</v>
      </c>
      <c r="G74">
        <f t="shared" si="18"/>
        <v>6.7343820894660974E-4</v>
      </c>
      <c r="H74">
        <f t="shared" si="19"/>
        <v>1484.9172302893198</v>
      </c>
      <c r="I74">
        <f t="shared" si="20"/>
        <v>1.0058908729040705</v>
      </c>
      <c r="J74">
        <f t="shared" si="21"/>
        <v>2983.1987156512496</v>
      </c>
      <c r="K74">
        <f t="shared" si="22"/>
        <v>2.5782973365784872E-2</v>
      </c>
    </row>
    <row r="75" spans="1:11" x14ac:dyDescent="0.35">
      <c r="A75">
        <v>1496.8</v>
      </c>
      <c r="B75">
        <f t="shared" si="16"/>
        <v>21.610000000000127</v>
      </c>
      <c r="C75">
        <f t="shared" si="13"/>
        <v>42.182999999999993</v>
      </c>
      <c r="D75">
        <f t="shared" si="17"/>
        <v>2.0087142857142855</v>
      </c>
      <c r="E75">
        <f t="shared" si="14"/>
        <v>6.680919294494923E-4</v>
      </c>
      <c r="F75">
        <f t="shared" si="15"/>
        <v>4.4634682619554543E-9</v>
      </c>
      <c r="G75">
        <f t="shared" si="18"/>
        <v>6.7343812212702317E-4</v>
      </c>
      <c r="H75">
        <f t="shared" si="19"/>
        <v>1484.9174217247255</v>
      </c>
      <c r="I75">
        <f t="shared" si="20"/>
        <v>0.9920613453532372</v>
      </c>
      <c r="J75">
        <f t="shared" si="21"/>
        <v>2982.7748381244801</v>
      </c>
      <c r="K75">
        <f t="shared" si="22"/>
        <v>6.9528337199787002E-2</v>
      </c>
    </row>
    <row r="76" spans="1:11" x14ac:dyDescent="0.35">
      <c r="A76">
        <v>1518.41</v>
      </c>
      <c r="B76">
        <f t="shared" si="16"/>
        <v>20.572999999999865</v>
      </c>
      <c r="C76">
        <f t="shared" si="13"/>
        <v>42.189999999999827</v>
      </c>
      <c r="D76">
        <f t="shared" si="17"/>
        <v>2.0090476190476108</v>
      </c>
      <c r="E76">
        <f t="shared" si="14"/>
        <v>6.5858365000230504E-4</v>
      </c>
      <c r="F76">
        <f t="shared" si="15"/>
        <v>4.3373242405035863E-9</v>
      </c>
      <c r="G76">
        <f t="shared" si="18"/>
        <v>6.734380347308322E-4</v>
      </c>
      <c r="H76">
        <f t="shared" si="19"/>
        <v>1484.9176144315818</v>
      </c>
      <c r="I76">
        <f t="shared" si="20"/>
        <v>0.97794246246506655</v>
      </c>
      <c r="J76">
        <f t="shared" si="21"/>
        <v>2983.2701977556271</v>
      </c>
      <c r="K76">
        <f t="shared" si="22"/>
        <v>5.3499453312616831E-2</v>
      </c>
    </row>
    <row r="77" spans="1:11" x14ac:dyDescent="0.35">
      <c r="A77">
        <v>1538.9829999999999</v>
      </c>
      <c r="B77">
        <f t="shared" si="16"/>
        <v>21.616999999999962</v>
      </c>
      <c r="C77">
        <f t="shared" si="13"/>
        <v>42.182999999999993</v>
      </c>
      <c r="D77">
        <f t="shared" si="17"/>
        <v>2.0087142857142855</v>
      </c>
      <c r="E77">
        <f t="shared" si="14"/>
        <v>6.4977975715131361E-4</v>
      </c>
      <c r="F77">
        <f t="shared" si="15"/>
        <v>4.2221373280362012E-9</v>
      </c>
      <c r="G77">
        <f t="shared" si="18"/>
        <v>6.7343795492603021E-4</v>
      </c>
      <c r="H77">
        <f t="shared" si="19"/>
        <v>1484.9177903996206</v>
      </c>
      <c r="I77">
        <f t="shared" si="20"/>
        <v>0.9648695212355306</v>
      </c>
      <c r="J77">
        <f t="shared" si="21"/>
        <v>2982.7755786870089</v>
      </c>
      <c r="K77">
        <f t="shared" si="22"/>
        <v>6.9518977115882313E-2</v>
      </c>
    </row>
    <row r="78" spans="1:11" x14ac:dyDescent="0.35">
      <c r="A78">
        <v>1560.6</v>
      </c>
      <c r="B78">
        <f t="shared" si="16"/>
        <v>20.566000000000031</v>
      </c>
      <c r="C78">
        <f t="shared" si="13"/>
        <v>42.189000000000078</v>
      </c>
      <c r="D78">
        <f t="shared" si="17"/>
        <v>2.0090000000000039</v>
      </c>
      <c r="E78">
        <f t="shared" si="14"/>
        <v>6.4077918749199032E-4</v>
      </c>
      <c r="F78">
        <f t="shared" si="15"/>
        <v>4.1059796712289525E-9</v>
      </c>
      <c r="G78">
        <f t="shared" si="18"/>
        <v>6.7343787444865924E-4</v>
      </c>
      <c r="H78">
        <f t="shared" si="19"/>
        <v>1484.917967850703</v>
      </c>
      <c r="I78">
        <f t="shared" si="20"/>
        <v>0.95150452893163096</v>
      </c>
      <c r="J78">
        <f t="shared" si="21"/>
        <v>2983.2001974120681</v>
      </c>
      <c r="K78">
        <f t="shared" si="22"/>
        <v>2.5794443004349975E-2</v>
      </c>
    </row>
    <row r="79" spans="1:11" x14ac:dyDescent="0.35">
      <c r="A79">
        <v>1581.1659999999999</v>
      </c>
      <c r="B79">
        <f t="shared" si="16"/>
        <v>21.623000000000047</v>
      </c>
      <c r="C79">
        <f t="shared" si="13"/>
        <v>42.182999999999993</v>
      </c>
      <c r="D79">
        <f t="shared" si="17"/>
        <v>2.0087142857142855</v>
      </c>
      <c r="E79">
        <f t="shared" si="14"/>
        <v>6.3244466425410107E-4</v>
      </c>
      <c r="F79">
        <f t="shared" si="15"/>
        <v>3.9998625334348267E-9</v>
      </c>
      <c r="G79">
        <f t="shared" si="18"/>
        <v>6.7343780092764054E-4</v>
      </c>
      <c r="H79">
        <f t="shared" si="19"/>
        <v>1484.9181299631973</v>
      </c>
      <c r="I79">
        <f t="shared" si="20"/>
        <v>0.93912854814940194</v>
      </c>
      <c r="J79">
        <f t="shared" si="21"/>
        <v>2982.7762607732166</v>
      </c>
      <c r="K79">
        <f t="shared" si="22"/>
        <v>6.9510116148816609E-2</v>
      </c>
    </row>
    <row r="80" spans="1:11" x14ac:dyDescent="0.35">
      <c r="A80">
        <v>1602.789</v>
      </c>
      <c r="B80">
        <f t="shared" si="16"/>
        <v>20.559999999999945</v>
      </c>
      <c r="C80">
        <f t="shared" si="13"/>
        <v>42.190000000000055</v>
      </c>
      <c r="D80">
        <f t="shared" si="17"/>
        <v>2.0090476190476219</v>
      </c>
      <c r="E80">
        <f t="shared" si="14"/>
        <v>6.2391244262345201E-4</v>
      </c>
      <c r="F80">
        <f t="shared" si="15"/>
        <v>3.8926673606036237E-9</v>
      </c>
      <c r="G80">
        <f t="shared" si="18"/>
        <v>6.7343772665971996E-4</v>
      </c>
      <c r="H80">
        <f t="shared" si="19"/>
        <v>1484.9182937226326</v>
      </c>
      <c r="I80">
        <f t="shared" si="20"/>
        <v>0.92645899973273627</v>
      </c>
      <c r="J80">
        <f t="shared" si="21"/>
        <v>2983.2715624837124</v>
      </c>
      <c r="K80">
        <f t="shared" si="22"/>
        <v>5.3515106705854548E-2</v>
      </c>
    </row>
    <row r="81" spans="1:11" x14ac:dyDescent="0.35">
      <c r="A81">
        <v>1623.3489999999999</v>
      </c>
      <c r="B81">
        <f t="shared" si="16"/>
        <v>21.630000000000109</v>
      </c>
      <c r="C81">
        <f t="shared" si="13"/>
        <v>42.182999999999993</v>
      </c>
      <c r="D81">
        <f t="shared" si="17"/>
        <v>2.0087142857142855</v>
      </c>
      <c r="E81">
        <f t="shared" si="14"/>
        <v>6.1601048203436236E-4</v>
      </c>
      <c r="F81">
        <f t="shared" si="15"/>
        <v>3.7946891397620745E-9</v>
      </c>
      <c r="G81">
        <f t="shared" si="18"/>
        <v>6.7343765877756346E-4</v>
      </c>
      <c r="H81">
        <f t="shared" si="19"/>
        <v>1484.9184434016038</v>
      </c>
      <c r="I81">
        <f t="shared" si="20"/>
        <v>0.91472532610153701</v>
      </c>
      <c r="J81">
        <f t="shared" si="21"/>
        <v>2982.7768903814213</v>
      </c>
      <c r="K81">
        <f t="shared" si="22"/>
        <v>6.9501715413336621E-2</v>
      </c>
    </row>
    <row r="82" spans="1:11" x14ac:dyDescent="0.35">
      <c r="A82">
        <v>1644.979</v>
      </c>
      <c r="B82">
        <f t="shared" si="16"/>
        <v>20.552999999999884</v>
      </c>
      <c r="C82">
        <f t="shared" si="13"/>
        <v>42.188999999999851</v>
      </c>
      <c r="D82">
        <f t="shared" si="17"/>
        <v>2.0089999999999928</v>
      </c>
      <c r="E82">
        <f t="shared" si="14"/>
        <v>6.0791049612183494E-4</v>
      </c>
      <c r="F82">
        <f t="shared" si="15"/>
        <v>3.6955517129509558E-9</v>
      </c>
      <c r="G82">
        <f t="shared" si="18"/>
        <v>6.7343759009226849E-4</v>
      </c>
      <c r="H82">
        <f t="shared" si="19"/>
        <v>1484.9185948515121</v>
      </c>
      <c r="I82">
        <f t="shared" si="20"/>
        <v>0.90269759969672081</v>
      </c>
      <c r="J82">
        <f t="shared" si="21"/>
        <v>2983.2014570566776</v>
      </c>
      <c r="K82">
        <f t="shared" si="22"/>
        <v>2.5804736938571111E-2</v>
      </c>
    </row>
    <row r="83" spans="1:11" x14ac:dyDescent="0.35">
      <c r="A83">
        <v>1665.5319999999999</v>
      </c>
      <c r="B83">
        <f t="shared" si="16"/>
        <v>21.635999999999967</v>
      </c>
      <c r="C83">
        <f t="shared" si="13"/>
        <v>42.182999999999993</v>
      </c>
      <c r="D83">
        <f t="shared" si="17"/>
        <v>2.0087142857142855</v>
      </c>
      <c r="E83">
        <f t="shared" si="14"/>
        <v>6.004087582826388E-4</v>
      </c>
      <c r="F83">
        <f t="shared" si="15"/>
        <v>3.6049067702250026E-9</v>
      </c>
      <c r="G83">
        <f t="shared" si="18"/>
        <v>6.7343752729080763E-4</v>
      </c>
      <c r="H83">
        <f t="shared" si="19"/>
        <v>1484.9187333276934</v>
      </c>
      <c r="I83">
        <f t="shared" si="20"/>
        <v>0.89155821282790926</v>
      </c>
      <c r="J83">
        <f t="shared" si="21"/>
        <v>2982.777472760099</v>
      </c>
      <c r="K83">
        <f t="shared" si="22"/>
        <v>6.9493739961217937E-2</v>
      </c>
    </row>
    <row r="84" spans="1:11" x14ac:dyDescent="0.35">
      <c r="A84">
        <v>1687.1679999999999</v>
      </c>
      <c r="B84">
        <f t="shared" si="16"/>
        <v>20.547000000000025</v>
      </c>
      <c r="C84">
        <f t="shared" si="13"/>
        <v>42.190000000000055</v>
      </c>
      <c r="D84">
        <f t="shared" si="17"/>
        <v>2.0090476190476219</v>
      </c>
      <c r="E84">
        <f t="shared" si="14"/>
        <v>5.9270920264016395E-4</v>
      </c>
      <c r="F84">
        <f t="shared" si="15"/>
        <v>3.5130419889433889E-9</v>
      </c>
      <c r="G84">
        <f t="shared" si="18"/>
        <v>6.7343746364420087E-4</v>
      </c>
      <c r="H84">
        <f t="shared" si="19"/>
        <v>1484.9188736674337</v>
      </c>
      <c r="I84">
        <f t="shared" si="20"/>
        <v>0.88012508159675484</v>
      </c>
      <c r="J84">
        <f t="shared" si="21"/>
        <v>2983.2727276204337</v>
      </c>
      <c r="K84">
        <f t="shared" si="22"/>
        <v>5.3529194076566922E-2</v>
      </c>
    </row>
    <row r="85" spans="1:11" x14ac:dyDescent="0.35">
      <c r="A85">
        <v>1707.7149999999999</v>
      </c>
      <c r="B85">
        <f t="shared" si="16"/>
        <v>21.643000000000029</v>
      </c>
      <c r="C85">
        <f t="shared" si="13"/>
        <v>42.182999999999993</v>
      </c>
      <c r="D85">
        <f t="shared" si="17"/>
        <v>2.0087142857142855</v>
      </c>
      <c r="E85">
        <f t="shared" si="14"/>
        <v>5.855778042589074E-4</v>
      </c>
      <c r="F85">
        <f t="shared" si="15"/>
        <v>3.4290136484068326E-9</v>
      </c>
      <c r="G85">
        <f t="shared" si="18"/>
        <v>6.7343740542690433E-4</v>
      </c>
      <c r="H85">
        <f t="shared" si="19"/>
        <v>1484.9190020356557</v>
      </c>
      <c r="I85">
        <f t="shared" si="20"/>
        <v>0.8695356087143673</v>
      </c>
      <c r="J85">
        <f t="shared" si="21"/>
        <v>2982.7780125176214</v>
      </c>
      <c r="K85">
        <f t="shared" si="22"/>
        <v>6.9486158295302275E-2</v>
      </c>
    </row>
    <row r="86" spans="1:11" x14ac:dyDescent="0.35">
      <c r="A86">
        <v>1729.3579999999999</v>
      </c>
      <c r="B86">
        <f t="shared" si="16"/>
        <v>20.539999999999964</v>
      </c>
      <c r="C86">
        <f t="shared" si="13"/>
        <v>42.190000000000055</v>
      </c>
      <c r="D86">
        <f t="shared" si="17"/>
        <v>2.0090476190476219</v>
      </c>
      <c r="E86">
        <f t="shared" si="14"/>
        <v>5.7824926938204811E-4</v>
      </c>
      <c r="F86">
        <f t="shared" si="15"/>
        <v>3.3437221754087248E-9</v>
      </c>
      <c r="G86">
        <f t="shared" si="18"/>
        <v>6.7343734633446733E-4</v>
      </c>
      <c r="H86">
        <f t="shared" si="19"/>
        <v>1484.9191323335713</v>
      </c>
      <c r="I86">
        <f t="shared" si="20"/>
        <v>0.85865340336331242</v>
      </c>
      <c r="J86">
        <f t="shared" si="21"/>
        <v>2983.273247293022</v>
      </c>
      <c r="K86">
        <f t="shared" si="22"/>
        <v>5.3535722228042391E-2</v>
      </c>
    </row>
    <row r="87" spans="1:11" x14ac:dyDescent="0.35">
      <c r="A87">
        <v>1749.8979999999999</v>
      </c>
      <c r="B87">
        <f t="shared" si="16"/>
        <v>21.650000000000091</v>
      </c>
      <c r="C87">
        <f t="shared" si="13"/>
        <v>42.182000000000016</v>
      </c>
      <c r="D87">
        <f t="shared" si="17"/>
        <v>2.0086666666666675</v>
      </c>
      <c r="E87">
        <f t="shared" si="14"/>
        <v>5.7146187949240468E-4</v>
      </c>
      <c r="F87">
        <f t="shared" si="15"/>
        <v>3.2656867971299169E-9</v>
      </c>
      <c r="G87">
        <f t="shared" si="18"/>
        <v>6.7343729226926135E-4</v>
      </c>
      <c r="H87">
        <f t="shared" si="19"/>
        <v>1484.91925154654</v>
      </c>
      <c r="I87">
        <f t="shared" si="20"/>
        <v>0.84857474638324049</v>
      </c>
      <c r="J87">
        <f t="shared" si="21"/>
        <v>2982.7078032731511</v>
      </c>
      <c r="K87">
        <f t="shared" si="22"/>
        <v>0.11175583824339932</v>
      </c>
    </row>
    <row r="88" spans="1:11" x14ac:dyDescent="0.35">
      <c r="A88">
        <v>1771.548</v>
      </c>
      <c r="B88">
        <f t="shared" si="16"/>
        <v>20.531999999999925</v>
      </c>
    </row>
    <row r="89" spans="1:11" x14ac:dyDescent="0.35">
      <c r="A89">
        <v>1792.08</v>
      </c>
    </row>
    <row r="92" spans="1:11" x14ac:dyDescent="0.35">
      <c r="A92" t="s">
        <v>28</v>
      </c>
      <c r="B92">
        <f>SUM(B5:B88)/COUNT(B5:B88)</f>
        <v>21.092130952380948</v>
      </c>
      <c r="C92">
        <f>(SUM(C5:C88)/COUNT(C5:C88))/20</f>
        <v>2.1093379518072295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5433-0FEB-4C3A-B7C0-8C154AE3FC41}">
  <dimension ref="A1:O92"/>
  <sheetViews>
    <sheetView workbookViewId="0"/>
  </sheetViews>
  <sheetFormatPr defaultColWidth="8.81640625" defaultRowHeight="14.5" x14ac:dyDescent="0.35"/>
  <cols>
    <col min="13" max="13" width="10.36328125" bestFit="1" customWidth="1"/>
    <col min="14" max="14" width="11" bestFit="1" customWidth="1"/>
  </cols>
  <sheetData>
    <row r="1" spans="1:15" x14ac:dyDescent="0.35">
      <c r="A1">
        <v>0.01</v>
      </c>
      <c r="C1">
        <f>SQRT($A$1^2+$A$1^2)</f>
        <v>1.4142135623730951E-2</v>
      </c>
      <c r="D1">
        <f>SQRT((1/21*C1)^2)</f>
        <v>6.7343502970147382E-4</v>
      </c>
      <c r="G1">
        <v>1.6182530774244697E-3</v>
      </c>
    </row>
    <row r="3" spans="1:15" x14ac:dyDescent="0.35">
      <c r="A3" s="1" t="s">
        <v>23</v>
      </c>
      <c r="B3" s="1"/>
      <c r="C3" s="1"/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20.869</v>
      </c>
      <c r="B5">
        <f>A6-A5</f>
        <v>21.115000000000002</v>
      </c>
      <c r="C5">
        <f t="shared" ref="C5:C36" si="0">A7-A5</f>
        <v>42.277000000000001</v>
      </c>
      <c r="D5">
        <f>C5/21</f>
        <v>2.0131904761904762</v>
      </c>
      <c r="E5">
        <f t="shared" ref="E5:E36" si="1">1/A5</f>
        <v>4.7917964444870384E-2</v>
      </c>
      <c r="F5">
        <f t="shared" ref="F5:F36" si="2">SQRT(((1/(A5^2))*$A$1)^2)</f>
        <v>2.2961313165398625E-5</v>
      </c>
      <c r="G5">
        <f>SQRT($D$1^2+($G$1*F5))</f>
        <v>7.004798033638359E-4</v>
      </c>
      <c r="H5">
        <f>1/G5</f>
        <v>1427.5929087431382</v>
      </c>
      <c r="I5">
        <f>E5/G5</f>
        <v>68.40734624290279</v>
      </c>
      <c r="J5">
        <f>D5/G5</f>
        <v>2874.0164477587455</v>
      </c>
      <c r="K5">
        <f>(D5-$M$14-$M$15*E5)^2/G5^2</f>
        <v>1.0503729986208763E-4</v>
      </c>
      <c r="L5" t="s">
        <v>37</v>
      </c>
      <c r="M5">
        <f t="array" ref="M5:N6">MMULT(TRANSPOSE(H5:I88),H5:I88)</f>
        <v>184941735.18951821</v>
      </c>
      <c r="N5">
        <v>515576.91443552973</v>
      </c>
    </row>
    <row r="6" spans="1:15" x14ac:dyDescent="0.35">
      <c r="A6">
        <v>41.984000000000002</v>
      </c>
      <c r="B6">
        <f t="shared" ref="B6:B69" si="3">A7-A6</f>
        <v>21.161999999999999</v>
      </c>
      <c r="C6">
        <f t="shared" si="0"/>
        <v>42.276000000000003</v>
      </c>
      <c r="D6">
        <f t="shared" ref="D6:D69" si="4">C6/21</f>
        <v>2.0131428571428573</v>
      </c>
      <c r="E6">
        <f t="shared" si="1"/>
        <v>2.381859756097561E-2</v>
      </c>
      <c r="F6">
        <f t="shared" si="2"/>
        <v>5.6732558977171319E-6</v>
      </c>
      <c r="G6">
        <f t="shared" ref="G6:G69" si="5">SQRT($D$1^2+($G$1*F6))</f>
        <v>6.8021724694726916E-4</v>
      </c>
      <c r="H6">
        <f t="shared" ref="H6:H69" si="6">1/G6</f>
        <v>1470.118560633204</v>
      </c>
      <c r="I6">
        <f t="shared" ref="I6:I69" si="7">E6/G6</f>
        <v>35.016162362643009</v>
      </c>
      <c r="J6">
        <f t="shared" ref="J6:J69" si="8">D6/G6</f>
        <v>2959.5586794918731</v>
      </c>
      <c r="K6">
        <f t="shared" ref="K6:K69" si="9">(D6-$M$14-$M$15*E6)^2/G6^2</f>
        <v>6.9511183478731349E-4</v>
      </c>
      <c r="M6">
        <v>515576.91443552973</v>
      </c>
      <c r="N6">
        <v>7798.3595225525296</v>
      </c>
    </row>
    <row r="7" spans="1:15" x14ac:dyDescent="0.35">
      <c r="A7">
        <v>63.146000000000001</v>
      </c>
      <c r="B7">
        <f t="shared" si="3"/>
        <v>21.114000000000004</v>
      </c>
      <c r="C7">
        <f t="shared" si="0"/>
        <v>42.275999999999996</v>
      </c>
      <c r="D7">
        <f t="shared" si="4"/>
        <v>2.0131428571428569</v>
      </c>
      <c r="E7">
        <f t="shared" si="1"/>
        <v>1.5836315839483101E-2</v>
      </c>
      <c r="F7">
        <f t="shared" si="2"/>
        <v>2.5078889936786338E-6</v>
      </c>
      <c r="G7">
        <f t="shared" si="5"/>
        <v>6.7644152615794096E-4</v>
      </c>
      <c r="H7">
        <f t="shared" si="6"/>
        <v>1478.3243803493401</v>
      </c>
      <c r="I7">
        <f t="shared" si="7"/>
        <v>23.411211800420297</v>
      </c>
      <c r="J7">
        <f t="shared" si="8"/>
        <v>2976.0781668404138</v>
      </c>
      <c r="K7">
        <f t="shared" si="9"/>
        <v>7.1594592020812967E-5</v>
      </c>
    </row>
    <row r="8" spans="1:15" x14ac:dyDescent="0.35">
      <c r="A8">
        <v>84.26</v>
      </c>
      <c r="B8">
        <f t="shared" si="3"/>
        <v>21.161999999999992</v>
      </c>
      <c r="C8">
        <f t="shared" si="0"/>
        <v>42.275999999999996</v>
      </c>
      <c r="D8">
        <f t="shared" si="4"/>
        <v>2.0131428571428569</v>
      </c>
      <c r="E8">
        <f t="shared" si="1"/>
        <v>1.1868027533823877E-2</v>
      </c>
      <c r="F8">
        <f t="shared" si="2"/>
        <v>1.4085007754360169E-6</v>
      </c>
      <c r="G8">
        <f t="shared" si="5"/>
        <v>6.7512521056721693E-4</v>
      </c>
      <c r="H8">
        <f t="shared" si="6"/>
        <v>1481.2067218758348</v>
      </c>
      <c r="I8">
        <f t="shared" si="7"/>
        <v>17.579002158507411</v>
      </c>
      <c r="J8">
        <f t="shared" si="8"/>
        <v>2981.8807320963228</v>
      </c>
      <c r="K8">
        <f t="shared" si="9"/>
        <v>2.6352934710219955E-7</v>
      </c>
      <c r="L8" t="s">
        <v>38</v>
      </c>
      <c r="M8">
        <f t="array" ref="M8:M9">MMULT(TRANSPOSE(H5:I88),J5:J88)</f>
        <v>372311500.27951229</v>
      </c>
    </row>
    <row r="9" spans="1:15" x14ac:dyDescent="0.35">
      <c r="A9">
        <v>105.422</v>
      </c>
      <c r="B9">
        <f t="shared" si="3"/>
        <v>21.114000000000004</v>
      </c>
      <c r="C9">
        <f t="shared" si="0"/>
        <v>42.27600000000001</v>
      </c>
      <c r="D9">
        <f t="shared" si="4"/>
        <v>2.0131428571428578</v>
      </c>
      <c r="E9">
        <f t="shared" si="1"/>
        <v>9.4856860996755891E-3</v>
      </c>
      <c r="F9">
        <f t="shared" si="2"/>
        <v>8.9978240781578704E-7</v>
      </c>
      <c r="G9">
        <f t="shared" si="5"/>
        <v>6.7451524436404342E-4</v>
      </c>
      <c r="H9">
        <f t="shared" si="6"/>
        <v>1482.5461816549973</v>
      </c>
      <c r="I9">
        <f t="shared" si="7"/>
        <v>14.062967707451929</v>
      </c>
      <c r="J9">
        <f t="shared" si="8"/>
        <v>2984.5772559831753</v>
      </c>
      <c r="K9">
        <f t="shared" si="9"/>
        <v>3.5005227099653808E-5</v>
      </c>
      <c r="M9">
        <v>1037932.3729728998</v>
      </c>
    </row>
    <row r="10" spans="1:15" x14ac:dyDescent="0.35">
      <c r="A10">
        <v>126.536</v>
      </c>
      <c r="B10">
        <f t="shared" si="3"/>
        <v>21.162000000000006</v>
      </c>
      <c r="C10">
        <f t="shared" si="0"/>
        <v>42.27600000000001</v>
      </c>
      <c r="D10">
        <f t="shared" si="4"/>
        <v>2.0131428571428578</v>
      </c>
      <c r="E10">
        <f t="shared" si="1"/>
        <v>7.9028892963267372E-3</v>
      </c>
      <c r="F10">
        <f t="shared" si="2"/>
        <v>6.2455659229995703E-7</v>
      </c>
      <c r="G10">
        <f t="shared" si="5"/>
        <v>6.7418501159291586E-4</v>
      </c>
      <c r="H10">
        <f t="shared" si="6"/>
        <v>1483.2723700535435</v>
      </c>
      <c r="I10">
        <f t="shared" si="7"/>
        <v>11.72213733683334</v>
      </c>
      <c r="J10">
        <f t="shared" si="8"/>
        <v>2986.0391769706489</v>
      </c>
      <c r="K10">
        <f t="shared" si="9"/>
        <v>9.0452765432205866E-5</v>
      </c>
    </row>
    <row r="11" spans="1:15" x14ac:dyDescent="0.35">
      <c r="A11">
        <v>147.69800000000001</v>
      </c>
      <c r="B11">
        <f t="shared" si="3"/>
        <v>21.114000000000004</v>
      </c>
      <c r="C11">
        <f t="shared" si="0"/>
        <v>42.275999999999982</v>
      </c>
      <c r="D11">
        <f t="shared" si="4"/>
        <v>2.0131428571428565</v>
      </c>
      <c r="E11">
        <f t="shared" si="1"/>
        <v>6.770572384189359E-3</v>
      </c>
      <c r="F11">
        <f t="shared" si="2"/>
        <v>4.5840650409547587E-7</v>
      </c>
      <c r="G11">
        <f t="shared" si="5"/>
        <v>6.7398557622918675E-4</v>
      </c>
      <c r="H11">
        <f t="shared" si="6"/>
        <v>1483.7112770199003</v>
      </c>
      <c r="I11">
        <f t="shared" si="7"/>
        <v>10.045574598301265</v>
      </c>
      <c r="J11">
        <f t="shared" si="8"/>
        <v>2986.9227593949181</v>
      </c>
      <c r="K11">
        <f t="shared" si="9"/>
        <v>1.4600811595348175E-4</v>
      </c>
      <c r="L11" t="s">
        <v>39</v>
      </c>
      <c r="M11">
        <f t="array" ref="M11:N12">MINVERSE(M5:N6)</f>
        <v>6.6288760590832616E-9</v>
      </c>
      <c r="N11">
        <v>-4.3825825865476832E-7</v>
      </c>
    </row>
    <row r="12" spans="1:15" x14ac:dyDescent="0.35">
      <c r="A12">
        <v>168.81200000000001</v>
      </c>
      <c r="B12">
        <f t="shared" si="3"/>
        <v>21.161999999999978</v>
      </c>
      <c r="C12">
        <f t="shared" si="0"/>
        <v>42.275999999999982</v>
      </c>
      <c r="D12">
        <f t="shared" si="4"/>
        <v>2.0131428571428565</v>
      </c>
      <c r="E12">
        <f t="shared" si="1"/>
        <v>5.9237494964812926E-3</v>
      </c>
      <c r="F12">
        <f t="shared" si="2"/>
        <v>3.5090808097062361E-7</v>
      </c>
      <c r="G12">
        <f t="shared" si="5"/>
        <v>6.738565109212411E-4</v>
      </c>
      <c r="H12">
        <f t="shared" si="6"/>
        <v>1483.9954556985469</v>
      </c>
      <c r="I12">
        <f t="shared" si="7"/>
        <v>8.7908173334747932</v>
      </c>
      <c r="J12">
        <f t="shared" si="8"/>
        <v>2987.4948516719878</v>
      </c>
      <c r="K12">
        <f t="shared" si="9"/>
        <v>1.9622434232988983E-4</v>
      </c>
      <c r="M12">
        <v>-4.3825825865476842E-7</v>
      </c>
      <c r="N12">
        <v>1.572068891127295E-4</v>
      </c>
    </row>
    <row r="13" spans="1:15" x14ac:dyDescent="0.35">
      <c r="A13">
        <v>189.97399999999999</v>
      </c>
      <c r="B13">
        <f t="shared" si="3"/>
        <v>21.114000000000004</v>
      </c>
      <c r="C13">
        <f t="shared" si="0"/>
        <v>42.27600000000001</v>
      </c>
      <c r="D13">
        <f t="shared" si="4"/>
        <v>2.0131428571428578</v>
      </c>
      <c r="E13">
        <f t="shared" si="1"/>
        <v>5.2638782149136204E-3</v>
      </c>
      <c r="F13">
        <f t="shared" si="2"/>
        <v>2.77084138614422E-7</v>
      </c>
      <c r="G13">
        <f t="shared" si="5"/>
        <v>6.7376786172170845E-4</v>
      </c>
      <c r="H13">
        <f t="shared" si="6"/>
        <v>1484.1907084209336</v>
      </c>
      <c r="I13">
        <f t="shared" si="7"/>
        <v>7.812599136834165</v>
      </c>
      <c r="J13">
        <f t="shared" si="8"/>
        <v>2987.8879232954</v>
      </c>
      <c r="K13">
        <f t="shared" si="9"/>
        <v>2.404973820018508E-4</v>
      </c>
    </row>
    <row r="14" spans="1:15" x14ac:dyDescent="0.35">
      <c r="A14">
        <v>211.08799999999999</v>
      </c>
      <c r="B14">
        <f t="shared" si="3"/>
        <v>21.162000000000006</v>
      </c>
      <c r="C14">
        <f t="shared" si="0"/>
        <v>42.27600000000001</v>
      </c>
      <c r="D14">
        <f t="shared" si="4"/>
        <v>2.0131428571428578</v>
      </c>
      <c r="E14">
        <f t="shared" si="1"/>
        <v>4.7373607215947851E-3</v>
      </c>
      <c r="F14">
        <f t="shared" si="2"/>
        <v>2.2442586606509063E-7</v>
      </c>
      <c r="G14">
        <f t="shared" si="5"/>
        <v>6.7370462153486699E-4</v>
      </c>
      <c r="H14">
        <f t="shared" si="6"/>
        <v>1484.3300283761612</v>
      </c>
      <c r="I14">
        <f t="shared" si="7"/>
        <v>7.0318067743128987</v>
      </c>
      <c r="J14">
        <f t="shared" si="8"/>
        <v>2988.1683942681243</v>
      </c>
      <c r="K14">
        <f t="shared" si="9"/>
        <v>2.7905415034689698E-4</v>
      </c>
      <c r="L14" t="s">
        <v>40</v>
      </c>
      <c r="M14" s="10">
        <f t="array" ref="M14:M15">MMULT(M11:N12,M8:M9)</f>
        <v>2.0131243563437153</v>
      </c>
      <c r="N14" s="10">
        <f>SQRT(M11)</f>
        <v>8.14179099405239E-5</v>
      </c>
      <c r="O14" t="s">
        <v>42</v>
      </c>
    </row>
    <row r="15" spans="1:15" x14ac:dyDescent="0.35">
      <c r="A15">
        <v>232.25</v>
      </c>
      <c r="B15">
        <f t="shared" si="3"/>
        <v>21.114000000000004</v>
      </c>
      <c r="C15">
        <f t="shared" si="0"/>
        <v>42.276999999999987</v>
      </c>
      <c r="D15">
        <f t="shared" si="4"/>
        <v>2.0131904761904758</v>
      </c>
      <c r="E15">
        <f t="shared" si="1"/>
        <v>4.3057050592034442E-3</v>
      </c>
      <c r="F15">
        <f t="shared" si="2"/>
        <v>1.8539096056850137E-7</v>
      </c>
      <c r="G15">
        <f t="shared" si="5"/>
        <v>6.7365773855979094E-4</v>
      </c>
      <c r="H15">
        <f t="shared" si="6"/>
        <v>1484.4333298061629</v>
      </c>
      <c r="I15">
        <f t="shared" si="7"/>
        <v>6.3915320981966106</v>
      </c>
      <c r="J15">
        <f t="shared" si="8"/>
        <v>2988.4470421054825</v>
      </c>
      <c r="K15">
        <f t="shared" si="9"/>
        <v>7.8098823219315871E-3</v>
      </c>
      <c r="M15">
        <v>1.5296748194657539E-3</v>
      </c>
      <c r="O15" t="s">
        <v>43</v>
      </c>
    </row>
    <row r="16" spans="1:15" x14ac:dyDescent="0.35">
      <c r="A16">
        <v>253.364</v>
      </c>
      <c r="B16">
        <f t="shared" si="3"/>
        <v>21.162999999999982</v>
      </c>
      <c r="C16">
        <f t="shared" si="0"/>
        <v>42.275999999999982</v>
      </c>
      <c r="D16">
        <f t="shared" si="4"/>
        <v>2.0131428571428565</v>
      </c>
      <c r="E16">
        <f t="shared" si="1"/>
        <v>3.9468906395541594E-3</v>
      </c>
      <c r="F16">
        <f t="shared" si="2"/>
        <v>1.5577945720600241E-7</v>
      </c>
      <c r="G16">
        <f t="shared" si="5"/>
        <v>6.736221714099441E-4</v>
      </c>
      <c r="H16">
        <f t="shared" si="6"/>
        <v>1484.5117076638398</v>
      </c>
      <c r="I16">
        <f t="shared" si="7"/>
        <v>5.8592053632869705</v>
      </c>
      <c r="J16">
        <f t="shared" si="8"/>
        <v>2988.5341406284037</v>
      </c>
      <c r="K16">
        <f t="shared" si="9"/>
        <v>3.423230426304466E-4</v>
      </c>
    </row>
    <row r="17" spans="1:13" x14ac:dyDescent="0.35">
      <c r="A17">
        <v>274.52699999999999</v>
      </c>
      <c r="B17">
        <f t="shared" si="3"/>
        <v>21.113</v>
      </c>
      <c r="C17">
        <f t="shared" si="0"/>
        <v>42.27600000000001</v>
      </c>
      <c r="D17">
        <f t="shared" si="4"/>
        <v>2.0131428571428578</v>
      </c>
      <c r="E17">
        <f t="shared" si="1"/>
        <v>3.6426289581716919E-3</v>
      </c>
      <c r="F17">
        <f t="shared" si="2"/>
        <v>1.3268745726910985E-7</v>
      </c>
      <c r="G17">
        <f t="shared" si="5"/>
        <v>6.7359443370257018E-4</v>
      </c>
      <c r="H17">
        <f t="shared" si="6"/>
        <v>1484.5728378473452</v>
      </c>
      <c r="I17">
        <f t="shared" si="7"/>
        <v>5.4077480096578672</v>
      </c>
      <c r="J17">
        <f t="shared" si="8"/>
        <v>2988.657204420685</v>
      </c>
      <c r="K17">
        <f t="shared" si="9"/>
        <v>3.6839765616086844E-4</v>
      </c>
      <c r="L17" t="s">
        <v>41</v>
      </c>
      <c r="M17">
        <f>+SUM(K5:K88)/(COUNT(K5:K88)-2)</f>
        <v>1.1249415576820262E-3</v>
      </c>
    </row>
    <row r="18" spans="1:13" x14ac:dyDescent="0.35">
      <c r="A18">
        <v>295.64</v>
      </c>
      <c r="B18">
        <f t="shared" si="3"/>
        <v>21.163000000000011</v>
      </c>
      <c r="C18">
        <f t="shared" si="0"/>
        <v>42.27600000000001</v>
      </c>
      <c r="D18">
        <f t="shared" si="4"/>
        <v>2.0131428571428578</v>
      </c>
      <c r="E18">
        <f t="shared" si="1"/>
        <v>3.3824922202678937E-3</v>
      </c>
      <c r="F18">
        <f t="shared" si="2"/>
        <v>1.1441253620172825E-7</v>
      </c>
      <c r="G18">
        <f t="shared" si="5"/>
        <v>6.7357248137659938E-4</v>
      </c>
      <c r="H18">
        <f t="shared" si="6"/>
        <v>1484.6212213959088</v>
      </c>
      <c r="I18">
        <f t="shared" si="7"/>
        <v>5.0217197314162796</v>
      </c>
      <c r="J18">
        <f t="shared" si="8"/>
        <v>2988.754607415879</v>
      </c>
      <c r="K18">
        <f t="shared" si="9"/>
        <v>3.9144942210838686E-4</v>
      </c>
    </row>
    <row r="19" spans="1:13" x14ac:dyDescent="0.35">
      <c r="A19">
        <v>316.803</v>
      </c>
      <c r="B19">
        <f t="shared" si="3"/>
        <v>21.113</v>
      </c>
      <c r="C19">
        <f t="shared" si="0"/>
        <v>42.27600000000001</v>
      </c>
      <c r="D19">
        <f t="shared" si="4"/>
        <v>2.0131428571428578</v>
      </c>
      <c r="E19">
        <f t="shared" si="1"/>
        <v>3.1565357651284869E-3</v>
      </c>
      <c r="F19">
        <f t="shared" si="2"/>
        <v>9.9637180365352811E-8</v>
      </c>
      <c r="G19">
        <f t="shared" si="5"/>
        <v>6.7355473229929654E-4</v>
      </c>
      <c r="H19">
        <f t="shared" si="6"/>
        <v>1484.6603431711119</v>
      </c>
      <c r="I19">
        <f t="shared" si="7"/>
        <v>4.6863834722875479</v>
      </c>
      <c r="J19">
        <f t="shared" si="8"/>
        <v>2988.8333651381881</v>
      </c>
      <c r="K19">
        <f t="shared" si="9"/>
        <v>4.1203965801879397E-4</v>
      </c>
    </row>
    <row r="20" spans="1:13" x14ac:dyDescent="0.35">
      <c r="A20">
        <v>337.916</v>
      </c>
      <c r="B20">
        <f t="shared" si="3"/>
        <v>21.163000000000011</v>
      </c>
      <c r="C20">
        <f t="shared" si="0"/>
        <v>42.27600000000001</v>
      </c>
      <c r="D20">
        <f t="shared" si="4"/>
        <v>2.0131428571428578</v>
      </c>
      <c r="E20">
        <f t="shared" si="1"/>
        <v>2.9593153328046021E-3</v>
      </c>
      <c r="F20">
        <f t="shared" si="2"/>
        <v>8.757547238972414E-8</v>
      </c>
      <c r="G20">
        <f t="shared" si="5"/>
        <v>6.7354024267799058E-4</v>
      </c>
      <c r="H20">
        <f t="shared" si="6"/>
        <v>1484.6922821181524</v>
      </c>
      <c r="I20">
        <f t="shared" si="7"/>
        <v>4.3936726349689046</v>
      </c>
      <c r="J20">
        <f t="shared" si="8"/>
        <v>2988.897662801287</v>
      </c>
      <c r="K20">
        <f t="shared" si="9"/>
        <v>4.3044229555364786E-4</v>
      </c>
    </row>
    <row r="21" spans="1:13" x14ac:dyDescent="0.35">
      <c r="A21">
        <v>359.07900000000001</v>
      </c>
      <c r="B21">
        <f t="shared" si="3"/>
        <v>21.113</v>
      </c>
      <c r="C21">
        <f t="shared" si="0"/>
        <v>42.27600000000001</v>
      </c>
      <c r="D21">
        <f t="shared" si="4"/>
        <v>2.0131428571428578</v>
      </c>
      <c r="E21">
        <f t="shared" si="1"/>
        <v>2.7849024866394303E-3</v>
      </c>
      <c r="F21">
        <f t="shared" si="2"/>
        <v>7.7556818600904826E-8</v>
      </c>
      <c r="G21">
        <f t="shared" si="5"/>
        <v>6.7352820712231578E-4</v>
      </c>
      <c r="H21">
        <f t="shared" si="6"/>
        <v>1484.7188127020722</v>
      </c>
      <c r="I21">
        <f t="shared" si="7"/>
        <v>4.1347971134543435</v>
      </c>
      <c r="J21">
        <f t="shared" si="8"/>
        <v>2988.951072656801</v>
      </c>
      <c r="K21">
        <f t="shared" si="9"/>
        <v>4.4705137731532619E-4</v>
      </c>
    </row>
    <row r="22" spans="1:13" x14ac:dyDescent="0.35">
      <c r="A22">
        <v>380.19200000000001</v>
      </c>
      <c r="B22">
        <f t="shared" si="3"/>
        <v>21.163000000000011</v>
      </c>
      <c r="C22">
        <f t="shared" si="0"/>
        <v>42.274999999999977</v>
      </c>
      <c r="D22">
        <f t="shared" si="4"/>
        <v>2.0130952380952372</v>
      </c>
      <c r="E22">
        <f t="shared" si="1"/>
        <v>2.630249978958E-3</v>
      </c>
      <c r="F22">
        <f t="shared" si="2"/>
        <v>6.9182149518085599E-8</v>
      </c>
      <c r="G22">
        <f t="shared" si="5"/>
        <v>6.7351814634454012E-4</v>
      </c>
      <c r="H22">
        <f t="shared" si="6"/>
        <v>1484.7409909108035</v>
      </c>
      <c r="I22">
        <f t="shared" si="7"/>
        <v>3.9052399601012207</v>
      </c>
      <c r="J22">
        <f t="shared" si="8"/>
        <v>2988.9250186073423</v>
      </c>
      <c r="K22">
        <f t="shared" si="9"/>
        <v>2.4213095923722818E-3</v>
      </c>
    </row>
    <row r="23" spans="1:13" x14ac:dyDescent="0.35">
      <c r="A23">
        <v>401.35500000000002</v>
      </c>
      <c r="B23">
        <f t="shared" si="3"/>
        <v>21.111999999999966</v>
      </c>
      <c r="C23">
        <f t="shared" si="0"/>
        <v>42.275999999999954</v>
      </c>
      <c r="D23">
        <f t="shared" si="4"/>
        <v>2.0131428571428551</v>
      </c>
      <c r="E23">
        <f t="shared" si="1"/>
        <v>2.4915598410384819E-3</v>
      </c>
      <c r="F23">
        <f t="shared" si="2"/>
        <v>6.2078704414757062E-8</v>
      </c>
      <c r="G23">
        <f t="shared" si="5"/>
        <v>6.735096126140195E-4</v>
      </c>
      <c r="H23">
        <f t="shared" si="6"/>
        <v>1484.7598033809925</v>
      </c>
      <c r="I23">
        <f t="shared" si="7"/>
        <v>3.6993678996922732</v>
      </c>
      <c r="J23">
        <f t="shared" si="8"/>
        <v>2989.0335927492752</v>
      </c>
      <c r="K23">
        <f t="shared" si="9"/>
        <v>4.7569411388189272E-4</v>
      </c>
    </row>
    <row r="24" spans="1:13" x14ac:dyDescent="0.35">
      <c r="A24">
        <v>422.46699999999998</v>
      </c>
      <c r="B24">
        <f t="shared" si="3"/>
        <v>21.163999999999987</v>
      </c>
      <c r="C24">
        <f t="shared" si="0"/>
        <v>42.27600000000001</v>
      </c>
      <c r="D24">
        <f t="shared" si="4"/>
        <v>2.0131428571428578</v>
      </c>
      <c r="E24">
        <f t="shared" si="1"/>
        <v>2.3670487872425538E-3</v>
      </c>
      <c r="F24">
        <f t="shared" si="2"/>
        <v>5.6029199611864459E-8</v>
      </c>
      <c r="G24">
        <f t="shared" si="5"/>
        <v>6.7350234495042584E-4</v>
      </c>
      <c r="H24">
        <f t="shared" si="6"/>
        <v>1484.7758252031126</v>
      </c>
      <c r="I24">
        <f t="shared" si="7"/>
        <v>3.5145368163740898</v>
      </c>
      <c r="J24">
        <f t="shared" si="8"/>
        <v>2989.0658469660389</v>
      </c>
      <c r="K24">
        <f t="shared" si="9"/>
        <v>4.8812012830776869E-4</v>
      </c>
    </row>
    <row r="25" spans="1:13" x14ac:dyDescent="0.35">
      <c r="A25">
        <v>443.63099999999997</v>
      </c>
      <c r="B25">
        <f t="shared" si="3"/>
        <v>21.112000000000023</v>
      </c>
      <c r="C25">
        <f t="shared" si="0"/>
        <v>42.27600000000001</v>
      </c>
      <c r="D25">
        <f t="shared" si="4"/>
        <v>2.0131428571428578</v>
      </c>
      <c r="E25">
        <f t="shared" si="1"/>
        <v>2.2541256134039327E-3</v>
      </c>
      <c r="F25">
        <f t="shared" si="2"/>
        <v>5.081082281003656E-8</v>
      </c>
      <c r="G25">
        <f t="shared" si="5"/>
        <v>6.7349607571195525E-4</v>
      </c>
      <c r="H25">
        <f t="shared" si="6"/>
        <v>1484.7896462394324</v>
      </c>
      <c r="I25">
        <f t="shared" si="7"/>
        <v>3.3469023721052689</v>
      </c>
      <c r="J25">
        <f t="shared" si="8"/>
        <v>2989.0936706865841</v>
      </c>
      <c r="K25">
        <f t="shared" si="9"/>
        <v>4.9952798613758223E-4</v>
      </c>
    </row>
    <row r="26" spans="1:13" x14ac:dyDescent="0.35">
      <c r="A26">
        <v>464.74299999999999</v>
      </c>
      <c r="B26">
        <f t="shared" si="3"/>
        <v>21.163999999999987</v>
      </c>
      <c r="C26">
        <f t="shared" si="0"/>
        <v>42.27600000000001</v>
      </c>
      <c r="D26">
        <f t="shared" si="4"/>
        <v>2.0131428571428578</v>
      </c>
      <c r="E26">
        <f t="shared" si="1"/>
        <v>2.1517268683982332E-3</v>
      </c>
      <c r="F26">
        <f t="shared" si="2"/>
        <v>4.6299285161868669E-8</v>
      </c>
      <c r="G26">
        <f t="shared" si="5"/>
        <v>6.7349065560683217E-4</v>
      </c>
      <c r="H26">
        <f t="shared" si="6"/>
        <v>1484.8015955009423</v>
      </c>
      <c r="I26">
        <f t="shared" si="7"/>
        <v>3.1948874872799427</v>
      </c>
      <c r="J26">
        <f t="shared" si="8"/>
        <v>2989.1177262570404</v>
      </c>
      <c r="K26">
        <f t="shared" si="9"/>
        <v>5.0998634012068035E-4</v>
      </c>
    </row>
    <row r="27" spans="1:13" x14ac:dyDescent="0.35">
      <c r="A27">
        <v>485.90699999999998</v>
      </c>
      <c r="B27">
        <f t="shared" si="3"/>
        <v>21.112000000000023</v>
      </c>
      <c r="C27">
        <f t="shared" si="0"/>
        <v>42.27600000000001</v>
      </c>
      <c r="D27">
        <f t="shared" si="4"/>
        <v>2.0131428571428578</v>
      </c>
      <c r="E27">
        <f t="shared" si="1"/>
        <v>2.0580069848757068E-3</v>
      </c>
      <c r="F27">
        <f t="shared" si="2"/>
        <v>4.2353927497971976E-8</v>
      </c>
      <c r="G27">
        <f t="shared" si="5"/>
        <v>6.7348591566753608E-4</v>
      </c>
      <c r="H27">
        <f t="shared" si="6"/>
        <v>1484.8120454142452</v>
      </c>
      <c r="I27">
        <f t="shared" si="7"/>
        <v>3.0557535606901016</v>
      </c>
      <c r="J27">
        <f t="shared" si="8"/>
        <v>2989.1387634253642</v>
      </c>
      <c r="K27">
        <f t="shared" si="9"/>
        <v>5.1965306320291579E-4</v>
      </c>
    </row>
    <row r="28" spans="1:13" x14ac:dyDescent="0.35">
      <c r="A28">
        <v>507.01900000000001</v>
      </c>
      <c r="B28">
        <f t="shared" si="3"/>
        <v>21.163999999999987</v>
      </c>
      <c r="C28">
        <f t="shared" si="0"/>
        <v>42.275999999999954</v>
      </c>
      <c r="D28">
        <f t="shared" si="4"/>
        <v>2.0131428571428551</v>
      </c>
      <c r="E28">
        <f t="shared" si="1"/>
        <v>1.9723126746729411E-3</v>
      </c>
      <c r="F28">
        <f t="shared" si="2"/>
        <v>3.8900172866755308E-8</v>
      </c>
      <c r="G28">
        <f t="shared" si="5"/>
        <v>6.7348176631107013E-4</v>
      </c>
      <c r="H28">
        <f t="shared" si="6"/>
        <v>1484.8211934190902</v>
      </c>
      <c r="I28">
        <f t="shared" si="7"/>
        <v>2.9285316594034745</v>
      </c>
      <c r="J28">
        <f t="shared" si="8"/>
        <v>2989.1571796659714</v>
      </c>
      <c r="K28">
        <f t="shared" si="9"/>
        <v>5.2857125285379826E-4</v>
      </c>
    </row>
    <row r="29" spans="1:13" x14ac:dyDescent="0.35">
      <c r="A29">
        <v>528.18299999999999</v>
      </c>
      <c r="B29">
        <f t="shared" si="3"/>
        <v>21.111999999999966</v>
      </c>
      <c r="C29">
        <f t="shared" si="0"/>
        <v>42.274999999999977</v>
      </c>
      <c r="D29">
        <f t="shared" si="4"/>
        <v>2.0130952380952372</v>
      </c>
      <c r="E29">
        <f t="shared" si="1"/>
        <v>1.8932831991942188E-3</v>
      </c>
      <c r="F29">
        <f t="shared" si="2"/>
        <v>3.5845212723510956E-8</v>
      </c>
      <c r="G29">
        <f t="shared" si="5"/>
        <v>6.7347809604680216E-4</v>
      </c>
      <c r="H29">
        <f t="shared" si="6"/>
        <v>1484.8292852727118</v>
      </c>
      <c r="I29">
        <f t="shared" si="7"/>
        <v>2.8112023394783852</v>
      </c>
      <c r="J29">
        <f t="shared" si="8"/>
        <v>2989.1027635668506</v>
      </c>
      <c r="K29">
        <f t="shared" si="9"/>
        <v>2.2596573686739759E-3</v>
      </c>
    </row>
    <row r="30" spans="1:13" x14ac:dyDescent="0.35">
      <c r="A30">
        <v>549.29499999999996</v>
      </c>
      <c r="B30">
        <f t="shared" si="3"/>
        <v>21.163000000000011</v>
      </c>
      <c r="C30">
        <f t="shared" si="0"/>
        <v>42.275000000000091</v>
      </c>
      <c r="D30">
        <f t="shared" si="4"/>
        <v>2.0130952380952425</v>
      </c>
      <c r="E30">
        <f t="shared" si="1"/>
        <v>1.8205153879063164E-3</v>
      </c>
      <c r="F30">
        <f t="shared" si="2"/>
        <v>3.314276277603686E-8</v>
      </c>
      <c r="G30">
        <f t="shared" si="5"/>
        <v>6.7347484927566647E-4</v>
      </c>
      <c r="H30">
        <f t="shared" si="6"/>
        <v>1484.8364435220064</v>
      </c>
      <c r="I30">
        <f t="shared" si="7"/>
        <v>2.703167593955901</v>
      </c>
      <c r="J30">
        <f t="shared" si="8"/>
        <v>2989.1171738044268</v>
      </c>
      <c r="K30">
        <f t="shared" si="9"/>
        <v>2.2439930626328673E-3</v>
      </c>
    </row>
    <row r="31" spans="1:13" x14ac:dyDescent="0.35">
      <c r="A31">
        <v>570.45799999999997</v>
      </c>
      <c r="B31">
        <f t="shared" si="3"/>
        <v>21.11200000000008</v>
      </c>
      <c r="C31">
        <f t="shared" si="0"/>
        <v>42.276000000000067</v>
      </c>
      <c r="D31">
        <f t="shared" si="4"/>
        <v>2.0131428571428605</v>
      </c>
      <c r="E31">
        <f t="shared" si="1"/>
        <v>1.7529774321685383E-3</v>
      </c>
      <c r="F31">
        <f t="shared" si="2"/>
        <v>3.0729298776922024E-8</v>
      </c>
      <c r="G31">
        <f t="shared" si="5"/>
        <v>6.7347194968412586E-4</v>
      </c>
      <c r="H31">
        <f t="shared" si="6"/>
        <v>1484.8428363928497</v>
      </c>
      <c r="I31">
        <f t="shared" si="7"/>
        <v>2.602895982513787</v>
      </c>
      <c r="J31">
        <f t="shared" si="8"/>
        <v>2989.2007500640102</v>
      </c>
      <c r="K31">
        <f t="shared" si="9"/>
        <v>5.5174226464921945E-4</v>
      </c>
    </row>
    <row r="32" spans="1:13" x14ac:dyDescent="0.35">
      <c r="A32">
        <v>591.57000000000005</v>
      </c>
      <c r="B32">
        <f t="shared" si="3"/>
        <v>21.163999999999987</v>
      </c>
      <c r="C32">
        <f t="shared" si="0"/>
        <v>42.275999999999954</v>
      </c>
      <c r="D32">
        <f t="shared" si="4"/>
        <v>2.0131428571428551</v>
      </c>
      <c r="E32">
        <f t="shared" si="1"/>
        <v>1.6904170258802845E-3</v>
      </c>
      <c r="F32">
        <f t="shared" si="2"/>
        <v>2.8575097213859465E-8</v>
      </c>
      <c r="G32">
        <f t="shared" si="5"/>
        <v>6.7346936156593561E-4</v>
      </c>
      <c r="H32">
        <f t="shared" si="6"/>
        <v>1484.8485425897072</v>
      </c>
      <c r="I32">
        <f t="shared" si="7"/>
        <v>2.5100132572471678</v>
      </c>
      <c r="J32">
        <f t="shared" si="8"/>
        <v>2989.2122374534474</v>
      </c>
      <c r="K32">
        <f t="shared" si="9"/>
        <v>5.5844214732850815E-4</v>
      </c>
    </row>
    <row r="33" spans="1:11" x14ac:dyDescent="0.35">
      <c r="A33">
        <v>612.73400000000004</v>
      </c>
      <c r="B33">
        <f t="shared" si="3"/>
        <v>21.111999999999966</v>
      </c>
      <c r="C33">
        <f t="shared" si="0"/>
        <v>42.275999999999954</v>
      </c>
      <c r="D33">
        <f t="shared" si="4"/>
        <v>2.0131428571428551</v>
      </c>
      <c r="E33">
        <f t="shared" si="1"/>
        <v>1.6320295593193783E-3</v>
      </c>
      <c r="F33">
        <f t="shared" si="2"/>
        <v>2.6635204824922044E-8</v>
      </c>
      <c r="G33">
        <f t="shared" si="5"/>
        <v>6.7346703091628827E-4</v>
      </c>
      <c r="H33">
        <f t="shared" si="6"/>
        <v>1484.8536811660194</v>
      </c>
      <c r="I33">
        <f t="shared" si="7"/>
        <v>2.4233250989271351</v>
      </c>
      <c r="J33">
        <f t="shared" si="8"/>
        <v>2989.2225821416464</v>
      </c>
      <c r="K33">
        <f t="shared" si="9"/>
        <v>5.6473151364634557E-4</v>
      </c>
    </row>
    <row r="34" spans="1:11" x14ac:dyDescent="0.35">
      <c r="A34">
        <v>633.846</v>
      </c>
      <c r="B34">
        <f t="shared" si="3"/>
        <v>21.163999999999987</v>
      </c>
      <c r="C34">
        <f t="shared" si="0"/>
        <v>42.275999999999954</v>
      </c>
      <c r="D34">
        <f t="shared" si="4"/>
        <v>2.0131428571428551</v>
      </c>
      <c r="E34">
        <f t="shared" si="1"/>
        <v>1.5776702858423023E-3</v>
      </c>
      <c r="F34">
        <f t="shared" si="2"/>
        <v>2.4890435308297318E-8</v>
      </c>
      <c r="G34">
        <f t="shared" si="5"/>
        <v>6.7346493468669992E-4</v>
      </c>
      <c r="H34">
        <f t="shared" si="6"/>
        <v>1484.8583029273918</v>
      </c>
      <c r="I34">
        <f t="shared" si="7"/>
        <v>2.3426168232147742</v>
      </c>
      <c r="J34">
        <f t="shared" si="8"/>
        <v>2989.2318864075405</v>
      </c>
      <c r="K34">
        <f t="shared" si="9"/>
        <v>5.7061854440856906E-4</v>
      </c>
    </row>
    <row r="35" spans="1:11" x14ac:dyDescent="0.35">
      <c r="A35">
        <v>655.01</v>
      </c>
      <c r="B35">
        <f t="shared" si="3"/>
        <v>21.111999999999966</v>
      </c>
      <c r="C35">
        <f t="shared" si="0"/>
        <v>42.275999999999954</v>
      </c>
      <c r="D35">
        <f t="shared" si="4"/>
        <v>2.0131428571428551</v>
      </c>
      <c r="E35">
        <f t="shared" si="1"/>
        <v>1.5266942489427643E-3</v>
      </c>
      <c r="F35">
        <f t="shared" si="2"/>
        <v>2.330795329754911E-8</v>
      </c>
      <c r="G35">
        <f t="shared" si="5"/>
        <v>6.7346303342958409E-4</v>
      </c>
      <c r="H35">
        <f t="shared" si="6"/>
        <v>1484.8624948388617</v>
      </c>
      <c r="I35">
        <f t="shared" si="7"/>
        <v>2.2669310313412954</v>
      </c>
      <c r="J35">
        <f t="shared" si="8"/>
        <v>2989.2403253241741</v>
      </c>
      <c r="K35">
        <f t="shared" si="9"/>
        <v>5.7616683373194961E-4</v>
      </c>
    </row>
    <row r="36" spans="1:11" x14ac:dyDescent="0.35">
      <c r="A36">
        <v>676.12199999999996</v>
      </c>
      <c r="B36">
        <f t="shared" si="3"/>
        <v>21.163999999999987</v>
      </c>
      <c r="C36">
        <f t="shared" si="0"/>
        <v>42.275000000000091</v>
      </c>
      <c r="D36">
        <f t="shared" si="4"/>
        <v>2.0130952380952425</v>
      </c>
      <c r="E36">
        <f t="shared" si="1"/>
        <v>1.4790230165561838E-3</v>
      </c>
      <c r="F36">
        <f t="shared" si="2"/>
        <v>2.1875090835029532E-8</v>
      </c>
      <c r="G36">
        <f t="shared" si="5"/>
        <v>6.7346131192674136E-4</v>
      </c>
      <c r="H36">
        <f t="shared" si="6"/>
        <v>1484.8662904466578</v>
      </c>
      <c r="I36">
        <f t="shared" si="7"/>
        <v>2.1961514200790067</v>
      </c>
      <c r="J36">
        <f t="shared" si="8"/>
        <v>2989.177258506314</v>
      </c>
      <c r="K36">
        <f t="shared" si="9"/>
        <v>2.1711968260825069E-3</v>
      </c>
    </row>
    <row r="37" spans="1:11" x14ac:dyDescent="0.35">
      <c r="A37">
        <v>697.28599999999994</v>
      </c>
      <c r="B37">
        <f t="shared" si="3"/>
        <v>21.111000000000104</v>
      </c>
      <c r="C37">
        <f t="shared" ref="C37:C68" si="10">A39-A37</f>
        <v>42.276000000000067</v>
      </c>
      <c r="D37">
        <f t="shared" si="4"/>
        <v>2.0131428571428605</v>
      </c>
      <c r="E37">
        <f t="shared" ref="E37:E68" si="11">1/A37</f>
        <v>1.4341317622897922E-3</v>
      </c>
      <c r="F37">
        <f t="shared" ref="F37:F68" si="12">SQRT(((1/(A37^2))*$A$1)^2)</f>
        <v>2.0567339116084251E-8</v>
      </c>
      <c r="G37">
        <f t="shared" si="5"/>
        <v>6.7345974073350812E-4</v>
      </c>
      <c r="H37">
        <f t="shared" si="6"/>
        <v>1484.8697546654178</v>
      </c>
      <c r="I37">
        <f t="shared" si="7"/>
        <v>2.1294988780291271</v>
      </c>
      <c r="J37">
        <f t="shared" si="8"/>
        <v>2989.2549403921571</v>
      </c>
      <c r="K37">
        <f t="shared" si="9"/>
        <v>5.8630986719708685E-4</v>
      </c>
    </row>
    <row r="38" spans="1:11" x14ac:dyDescent="0.35">
      <c r="A38">
        <v>718.39700000000005</v>
      </c>
      <c r="B38">
        <f t="shared" si="3"/>
        <v>21.164999999999964</v>
      </c>
      <c r="C38">
        <f t="shared" si="10"/>
        <v>42.275999999999954</v>
      </c>
      <c r="D38">
        <f t="shared" si="4"/>
        <v>2.0131428571428551</v>
      </c>
      <c r="E38">
        <f t="shared" si="11"/>
        <v>1.3919879954955269E-3</v>
      </c>
      <c r="F38">
        <f t="shared" si="12"/>
        <v>1.9376305796036547E-8</v>
      </c>
      <c r="G38">
        <f t="shared" si="5"/>
        <v>6.7345830976795319E-4</v>
      </c>
      <c r="H38">
        <f t="shared" si="6"/>
        <v>1484.8729097196233</v>
      </c>
      <c r="I38">
        <f t="shared" si="7"/>
        <v>2.0669252651662289</v>
      </c>
      <c r="J38">
        <f t="shared" si="8"/>
        <v>2989.2612919669868</v>
      </c>
      <c r="K38">
        <f t="shared" si="9"/>
        <v>5.9095723165195394E-4</v>
      </c>
    </row>
    <row r="39" spans="1:11" x14ac:dyDescent="0.35">
      <c r="A39">
        <v>739.56200000000001</v>
      </c>
      <c r="B39">
        <f t="shared" si="3"/>
        <v>21.11099999999999</v>
      </c>
      <c r="C39">
        <f t="shared" si="10"/>
        <v>42.275999999999954</v>
      </c>
      <c r="D39">
        <f t="shared" si="4"/>
        <v>2.0131428571428551</v>
      </c>
      <c r="E39">
        <f t="shared" si="11"/>
        <v>1.3521516789667398E-3</v>
      </c>
      <c r="F39">
        <f t="shared" si="12"/>
        <v>1.8283141629325731E-8</v>
      </c>
      <c r="G39">
        <f t="shared" si="5"/>
        <v>6.7345699638449933E-4</v>
      </c>
      <c r="H39">
        <f t="shared" si="6"/>
        <v>1484.8758055355715</v>
      </c>
      <c r="I39">
        <f t="shared" si="7"/>
        <v>2.0077773135120136</v>
      </c>
      <c r="J39">
        <f t="shared" si="8"/>
        <v>2989.2671216581793</v>
      </c>
      <c r="K39">
        <f t="shared" si="9"/>
        <v>5.9536696017737647E-4</v>
      </c>
    </row>
    <row r="40" spans="1:11" x14ac:dyDescent="0.35">
      <c r="A40">
        <v>760.673</v>
      </c>
      <c r="B40">
        <f t="shared" si="3"/>
        <v>21.164999999999964</v>
      </c>
      <c r="C40">
        <f t="shared" si="10"/>
        <v>42.274999999999977</v>
      </c>
      <c r="D40">
        <f t="shared" si="4"/>
        <v>2.0130952380952372</v>
      </c>
      <c r="E40">
        <f t="shared" si="11"/>
        <v>1.3146253383516965E-3</v>
      </c>
      <c r="F40">
        <f t="shared" si="12"/>
        <v>1.7282397802363123E-8</v>
      </c>
      <c r="G40">
        <f t="shared" si="5"/>
        <v>6.7345579403733241E-4</v>
      </c>
      <c r="H40">
        <f t="shared" si="6"/>
        <v>1484.8784565428596</v>
      </c>
      <c r="I40">
        <f t="shared" si="7"/>
        <v>1.9520588433438015</v>
      </c>
      <c r="J40">
        <f t="shared" si="8"/>
        <v>2989.2017500166357</v>
      </c>
      <c r="K40">
        <f t="shared" si="9"/>
        <v>2.1365726732057782E-3</v>
      </c>
    </row>
    <row r="41" spans="1:11" x14ac:dyDescent="0.35">
      <c r="A41">
        <v>781.83799999999997</v>
      </c>
      <c r="B41">
        <f t="shared" si="3"/>
        <v>21.110000000000014</v>
      </c>
      <c r="C41">
        <f t="shared" si="10"/>
        <v>42.276000000000067</v>
      </c>
      <c r="D41">
        <f t="shared" si="4"/>
        <v>2.0131428571428605</v>
      </c>
      <c r="E41">
        <f t="shared" si="11"/>
        <v>1.2790373453324092E-3</v>
      </c>
      <c r="F41">
        <f t="shared" si="12"/>
        <v>1.6359365307549764E-8</v>
      </c>
      <c r="G41">
        <f t="shared" si="5"/>
        <v>6.7345468505481396E-4</v>
      </c>
      <c r="H41">
        <f t="shared" si="6"/>
        <v>1484.8809017025515</v>
      </c>
      <c r="I41">
        <f t="shared" si="7"/>
        <v>1.8992181266484256</v>
      </c>
      <c r="J41">
        <f t="shared" si="8"/>
        <v>2989.2773809703413</v>
      </c>
      <c r="K41">
        <f t="shared" si="9"/>
        <v>6.035029567336977E-4</v>
      </c>
    </row>
    <row r="42" spans="1:11" x14ac:dyDescent="0.35">
      <c r="A42">
        <v>802.94799999999998</v>
      </c>
      <c r="B42">
        <f t="shared" si="3"/>
        <v>21.166000000000054</v>
      </c>
      <c r="C42">
        <f t="shared" si="10"/>
        <v>42.276000000000067</v>
      </c>
      <c r="D42">
        <f t="shared" si="4"/>
        <v>2.0131428571428605</v>
      </c>
      <c r="E42">
        <f t="shared" si="11"/>
        <v>1.2454106617115928E-3</v>
      </c>
      <c r="F42">
        <f t="shared" si="12"/>
        <v>1.5510477163049076E-8</v>
      </c>
      <c r="G42">
        <f t="shared" si="5"/>
        <v>6.7345366515182497E-4</v>
      </c>
      <c r="H42">
        <f t="shared" si="6"/>
        <v>1484.8831504607783</v>
      </c>
      <c r="I42">
        <f t="shared" si="7"/>
        <v>1.8492893069797527</v>
      </c>
      <c r="J42">
        <f t="shared" si="8"/>
        <v>2989.2819080419035</v>
      </c>
      <c r="K42">
        <f t="shared" si="9"/>
        <v>6.0726333523981109E-4</v>
      </c>
    </row>
    <row r="43" spans="1:11" x14ac:dyDescent="0.35">
      <c r="A43">
        <v>824.11400000000003</v>
      </c>
      <c r="B43">
        <f t="shared" si="3"/>
        <v>21.110000000000014</v>
      </c>
      <c r="C43">
        <f t="shared" si="10"/>
        <v>42.275999999999954</v>
      </c>
      <c r="D43">
        <f t="shared" si="4"/>
        <v>2.0131428571428551</v>
      </c>
      <c r="E43">
        <f t="shared" si="11"/>
        <v>1.2134243563390501E-3</v>
      </c>
      <c r="F43">
        <f t="shared" si="12"/>
        <v>1.4723986685568381E-8</v>
      </c>
      <c r="G43">
        <f t="shared" si="5"/>
        <v>6.7345272021559967E-4</v>
      </c>
      <c r="H43">
        <f t="shared" si="6"/>
        <v>1484.8852339327684</v>
      </c>
      <c r="I43">
        <f t="shared" si="7"/>
        <v>1.8017959092222295</v>
      </c>
      <c r="J43">
        <f t="shared" si="8"/>
        <v>2989.2861023686505</v>
      </c>
      <c r="K43">
        <f t="shared" si="9"/>
        <v>6.1085107755780321E-4</v>
      </c>
    </row>
    <row r="44" spans="1:11" x14ac:dyDescent="0.35">
      <c r="A44">
        <v>845.22400000000005</v>
      </c>
      <c r="B44">
        <f t="shared" si="3"/>
        <v>21.16599999999994</v>
      </c>
      <c r="C44">
        <f t="shared" si="10"/>
        <v>42.275999999999954</v>
      </c>
      <c r="D44">
        <f t="shared" si="4"/>
        <v>2.0131428571428551</v>
      </c>
      <c r="E44">
        <f t="shared" si="11"/>
        <v>1.1831183212970761E-3</v>
      </c>
      <c r="F44">
        <f t="shared" si="12"/>
        <v>1.3997689621888117E-8</v>
      </c>
      <c r="G44">
        <f t="shared" si="5"/>
        <v>6.7345184759812812E-4</v>
      </c>
      <c r="H44">
        <f t="shared" si="6"/>
        <v>1484.8871579557006</v>
      </c>
      <c r="I44">
        <f t="shared" si="7"/>
        <v>1.7567972016361346</v>
      </c>
      <c r="J44">
        <f t="shared" si="8"/>
        <v>2989.289975701673</v>
      </c>
      <c r="K44">
        <f t="shared" si="9"/>
        <v>6.1426006978552777E-4</v>
      </c>
    </row>
    <row r="45" spans="1:11" x14ac:dyDescent="0.35">
      <c r="A45">
        <v>866.39</v>
      </c>
      <c r="B45">
        <f t="shared" si="3"/>
        <v>21.110000000000014</v>
      </c>
      <c r="C45">
        <f t="shared" si="10"/>
        <v>42.276000000000067</v>
      </c>
      <c r="D45">
        <f t="shared" si="4"/>
        <v>2.0131428571428605</v>
      </c>
      <c r="E45">
        <f t="shared" si="11"/>
        <v>1.1542146146654509E-3</v>
      </c>
      <c r="F45">
        <f t="shared" si="12"/>
        <v>1.3322113767073154E-8</v>
      </c>
      <c r="G45">
        <f t="shared" si="5"/>
        <v>6.7345103591918715E-4</v>
      </c>
      <c r="H45">
        <f t="shared" si="6"/>
        <v>1484.8889476205336</v>
      </c>
      <c r="I45">
        <f t="shared" si="7"/>
        <v>1.7138805244988211</v>
      </c>
      <c r="J45">
        <f t="shared" si="8"/>
        <v>2989.2935785526565</v>
      </c>
      <c r="K45">
        <f t="shared" si="9"/>
        <v>6.175201288565914E-4</v>
      </c>
    </row>
    <row r="46" spans="1:11" x14ac:dyDescent="0.35">
      <c r="A46">
        <v>887.5</v>
      </c>
      <c r="B46">
        <f t="shared" si="3"/>
        <v>21.166000000000054</v>
      </c>
      <c r="C46">
        <f t="shared" si="10"/>
        <v>42.275999999999954</v>
      </c>
      <c r="D46">
        <f t="shared" si="4"/>
        <v>2.0131428571428551</v>
      </c>
      <c r="E46">
        <f t="shared" si="11"/>
        <v>1.1267605633802818E-3</v>
      </c>
      <c r="F46">
        <f t="shared" si="12"/>
        <v>1.2695893671890499E-8</v>
      </c>
      <c r="G46">
        <f t="shared" si="5"/>
        <v>6.7345028353845847E-4</v>
      </c>
      <c r="H46">
        <f t="shared" si="6"/>
        <v>1484.8906065430342</v>
      </c>
      <c r="I46">
        <f t="shared" si="7"/>
        <v>1.6731161763865177</v>
      </c>
      <c r="J46">
        <f t="shared" si="8"/>
        <v>2989.2969182006309</v>
      </c>
      <c r="K46">
        <f t="shared" si="9"/>
        <v>6.2062464297839054E-4</v>
      </c>
    </row>
    <row r="47" spans="1:11" x14ac:dyDescent="0.35">
      <c r="A47">
        <v>908.66600000000005</v>
      </c>
      <c r="B47">
        <f t="shared" si="3"/>
        <v>21.1099999999999</v>
      </c>
      <c r="C47">
        <f t="shared" si="10"/>
        <v>42.275999999999954</v>
      </c>
      <c r="D47">
        <f t="shared" si="4"/>
        <v>2.0131428571428551</v>
      </c>
      <c r="E47">
        <f t="shared" si="11"/>
        <v>1.1005143804214089E-3</v>
      </c>
      <c r="F47">
        <f t="shared" si="12"/>
        <v>1.2111319015143175E-8</v>
      </c>
      <c r="G47">
        <f t="shared" si="5"/>
        <v>6.7344958119245485E-4</v>
      </c>
      <c r="H47">
        <f t="shared" si="6"/>
        <v>1484.8921551474323</v>
      </c>
      <c r="I47">
        <f t="shared" si="7"/>
        <v>1.6341451701146872</v>
      </c>
      <c r="J47">
        <f t="shared" si="8"/>
        <v>2989.3000357625137</v>
      </c>
      <c r="K47">
        <f t="shared" si="9"/>
        <v>6.2359982450379485E-4</v>
      </c>
    </row>
    <row r="48" spans="1:11" x14ac:dyDescent="0.35">
      <c r="A48">
        <v>929.77599999999995</v>
      </c>
      <c r="B48">
        <f t="shared" si="3"/>
        <v>21.166000000000054</v>
      </c>
      <c r="C48">
        <f t="shared" si="10"/>
        <v>42.275000000000091</v>
      </c>
      <c r="D48">
        <f t="shared" si="4"/>
        <v>2.0130952380952425</v>
      </c>
      <c r="E48">
        <f t="shared" si="11"/>
        <v>1.0755278690781436E-3</v>
      </c>
      <c r="F48">
        <f t="shared" si="12"/>
        <v>1.1567601971637726E-8</v>
      </c>
      <c r="G48">
        <f t="shared" si="5"/>
        <v>6.7344892793478705E-4</v>
      </c>
      <c r="H48">
        <f t="shared" si="6"/>
        <v>1484.8935955197396</v>
      </c>
      <c r="I48">
        <f t="shared" si="7"/>
        <v>1.5970444445971286</v>
      </c>
      <c r="J48">
        <f t="shared" si="8"/>
        <v>2989.2322262189109</v>
      </c>
      <c r="K48">
        <f t="shared" si="9"/>
        <v>2.0867043657465845E-3</v>
      </c>
    </row>
    <row r="49" spans="1:11" x14ac:dyDescent="0.35">
      <c r="A49">
        <v>950.94200000000001</v>
      </c>
      <c r="B49">
        <f t="shared" si="3"/>
        <v>21.109000000000037</v>
      </c>
      <c r="C49">
        <f t="shared" si="10"/>
        <v>42.274999999999977</v>
      </c>
      <c r="D49">
        <f t="shared" si="4"/>
        <v>2.0130952380952372</v>
      </c>
      <c r="E49">
        <f t="shared" si="11"/>
        <v>1.051588845586797E-3</v>
      </c>
      <c r="F49">
        <f t="shared" si="12"/>
        <v>1.1058391001625725E-8</v>
      </c>
      <c r="G49">
        <f t="shared" si="5"/>
        <v>6.7344831613442668E-4</v>
      </c>
      <c r="H49">
        <f t="shared" si="6"/>
        <v>1484.8949444850798</v>
      </c>
      <c r="I49">
        <f t="shared" si="7"/>
        <v>1.5614989604887362</v>
      </c>
      <c r="J49">
        <f t="shared" si="8"/>
        <v>2989.2349418146059</v>
      </c>
      <c r="K49">
        <f t="shared" si="9"/>
        <v>2.0817433370832984E-3</v>
      </c>
    </row>
    <row r="50" spans="1:11" x14ac:dyDescent="0.35">
      <c r="A50">
        <v>972.05100000000004</v>
      </c>
      <c r="B50">
        <f t="shared" si="3"/>
        <v>21.16599999999994</v>
      </c>
      <c r="C50">
        <f t="shared" si="10"/>
        <v>42.274999999999977</v>
      </c>
      <c r="D50">
        <f t="shared" si="4"/>
        <v>2.0130952380952372</v>
      </c>
      <c r="E50">
        <f t="shared" si="11"/>
        <v>1.0287526066019169E-3</v>
      </c>
      <c r="F50">
        <f t="shared" si="12"/>
        <v>1.0583319255902383E-8</v>
      </c>
      <c r="G50">
        <f t="shared" si="5"/>
        <v>6.7344774535072892E-4</v>
      </c>
      <c r="H50">
        <f t="shared" si="6"/>
        <v>1484.8962030145397</v>
      </c>
      <c r="I50">
        <f t="shared" si="7"/>
        <v>1.5275908393844968</v>
      </c>
      <c r="J50">
        <f t="shared" si="8"/>
        <v>2989.2374753542686</v>
      </c>
      <c r="K50">
        <f t="shared" si="9"/>
        <v>2.0770162594824482E-3</v>
      </c>
    </row>
    <row r="51" spans="1:11" x14ac:dyDescent="0.35">
      <c r="A51">
        <v>993.21699999999998</v>
      </c>
      <c r="B51">
        <f t="shared" si="3"/>
        <v>21.109000000000037</v>
      </c>
      <c r="C51">
        <f t="shared" si="10"/>
        <v>42.275999999999954</v>
      </c>
      <c r="D51">
        <f t="shared" si="4"/>
        <v>2.0131428571428551</v>
      </c>
      <c r="E51">
        <f t="shared" si="11"/>
        <v>1.0068293232999436E-3</v>
      </c>
      <c r="F51">
        <f t="shared" si="12"/>
        <v>1.0137052862566223E-8</v>
      </c>
      <c r="G51">
        <f t="shared" si="5"/>
        <v>6.7344720917531149E-4</v>
      </c>
      <c r="H51">
        <f t="shared" si="6"/>
        <v>1484.8973852376309</v>
      </c>
      <c r="I51">
        <f t="shared" si="7"/>
        <v>1.4950382295486597</v>
      </c>
      <c r="J51">
        <f t="shared" si="8"/>
        <v>2989.3105646812392</v>
      </c>
      <c r="K51">
        <f t="shared" si="9"/>
        <v>6.342774720932403E-4</v>
      </c>
    </row>
    <row r="52" spans="1:11" x14ac:dyDescent="0.35">
      <c r="A52">
        <v>1014.326</v>
      </c>
      <c r="B52">
        <f t="shared" si="3"/>
        <v>21.166999999999916</v>
      </c>
      <c r="C52">
        <f t="shared" si="10"/>
        <v>42.276000000000067</v>
      </c>
      <c r="D52">
        <f t="shared" si="4"/>
        <v>2.0131428571428605</v>
      </c>
      <c r="E52">
        <f t="shared" si="11"/>
        <v>9.8587633561596569E-4</v>
      </c>
      <c r="F52">
        <f t="shared" si="12"/>
        <v>9.7195214912756417E-9</v>
      </c>
      <c r="G52">
        <f t="shared" si="5"/>
        <v>6.7344670752375743E-4</v>
      </c>
      <c r="H52">
        <f t="shared" si="6"/>
        <v>1484.8984913401223</v>
      </c>
      <c r="I52">
        <f t="shared" si="7"/>
        <v>1.4639262834040756</v>
      </c>
      <c r="J52">
        <f t="shared" si="8"/>
        <v>2989.312791423577</v>
      </c>
      <c r="K52">
        <f t="shared" si="9"/>
        <v>6.366779241132333E-4</v>
      </c>
    </row>
    <row r="53" spans="1:11" x14ac:dyDescent="0.35">
      <c r="A53">
        <v>1035.4929999999999</v>
      </c>
      <c r="B53">
        <f t="shared" si="3"/>
        <v>21.109000000000151</v>
      </c>
      <c r="C53">
        <f t="shared" si="10"/>
        <v>42.276000000000067</v>
      </c>
      <c r="D53">
        <f t="shared" si="4"/>
        <v>2.0131428571428605</v>
      </c>
      <c r="E53">
        <f t="shared" si="11"/>
        <v>9.6572357321584993E-4</v>
      </c>
      <c r="F53">
        <f t="shared" si="12"/>
        <v>9.3262201986478899E-9</v>
      </c>
      <c r="G53">
        <f t="shared" si="5"/>
        <v>6.7344623498358214E-4</v>
      </c>
      <c r="H53">
        <f t="shared" si="6"/>
        <v>1484.8995332558045</v>
      </c>
      <c r="I53">
        <f t="shared" si="7"/>
        <v>1.4340024831223435</v>
      </c>
      <c r="J53">
        <f t="shared" si="8"/>
        <v>2989.3148889486902</v>
      </c>
      <c r="K53">
        <f t="shared" si="9"/>
        <v>6.3899096078352986E-4</v>
      </c>
    </row>
    <row r="54" spans="1:11" x14ac:dyDescent="0.35">
      <c r="A54">
        <v>1056.6020000000001</v>
      </c>
      <c r="B54">
        <f t="shared" si="3"/>
        <v>21.166999999999916</v>
      </c>
      <c r="C54">
        <f t="shared" si="10"/>
        <v>42.274999999999864</v>
      </c>
      <c r="D54">
        <f t="shared" si="4"/>
        <v>2.0130952380952314</v>
      </c>
      <c r="E54">
        <f t="shared" si="11"/>
        <v>9.4643016007919724E-4</v>
      </c>
      <c r="F54">
        <f t="shared" si="12"/>
        <v>8.9573004790753499E-9</v>
      </c>
      <c r="G54">
        <f t="shared" si="5"/>
        <v>6.734457917368633E-4</v>
      </c>
      <c r="H54">
        <f t="shared" si="6"/>
        <v>1484.9005105829392</v>
      </c>
      <c r="I54">
        <f t="shared" si="7"/>
        <v>1.4053546279326927</v>
      </c>
      <c r="J54">
        <f t="shared" si="8"/>
        <v>2989.2461468996926</v>
      </c>
      <c r="K54">
        <f t="shared" si="9"/>
        <v>2.0600194944235145E-3</v>
      </c>
    </row>
    <row r="55" spans="1:11" x14ac:dyDescent="0.35">
      <c r="A55">
        <v>1077.769</v>
      </c>
      <c r="B55">
        <f t="shared" si="3"/>
        <v>21.107999999999947</v>
      </c>
      <c r="C55">
        <f t="shared" si="10"/>
        <v>42.276000000000067</v>
      </c>
      <c r="D55">
        <f t="shared" si="4"/>
        <v>2.0131428571428605</v>
      </c>
      <c r="E55">
        <f t="shared" si="11"/>
        <v>9.2784260820268538E-4</v>
      </c>
      <c r="F55">
        <f t="shared" si="12"/>
        <v>8.6089190559636192E-9</v>
      </c>
      <c r="G55">
        <f t="shared" si="5"/>
        <v>6.7344537316606494E-4</v>
      </c>
      <c r="H55">
        <f t="shared" si="6"/>
        <v>1484.901433502625</v>
      </c>
      <c r="I55">
        <f t="shared" si="7"/>
        <v>1.377754818984982</v>
      </c>
      <c r="J55">
        <f t="shared" si="8"/>
        <v>2989.3187144170033</v>
      </c>
      <c r="K55">
        <f t="shared" si="9"/>
        <v>6.4335006411548061E-4</v>
      </c>
    </row>
    <row r="56" spans="1:11" x14ac:dyDescent="0.35">
      <c r="A56">
        <v>1098.877</v>
      </c>
      <c r="B56">
        <f t="shared" si="3"/>
        <v>21.16800000000012</v>
      </c>
      <c r="C56">
        <f t="shared" si="10"/>
        <v>42.276000000000067</v>
      </c>
      <c r="D56">
        <f t="shared" si="4"/>
        <v>2.0131428571428605</v>
      </c>
      <c r="E56">
        <f t="shared" si="11"/>
        <v>9.1001995673765132E-4</v>
      </c>
      <c r="F56">
        <f t="shared" si="12"/>
        <v>8.2813632166079684E-9</v>
      </c>
      <c r="G56">
        <f t="shared" si="5"/>
        <v>6.734449796164016E-4</v>
      </c>
      <c r="H56">
        <f t="shared" si="6"/>
        <v>1484.9023012534835</v>
      </c>
      <c r="I56">
        <f t="shared" si="7"/>
        <v>1.351290727946334</v>
      </c>
      <c r="J56">
        <f t="shared" si="8"/>
        <v>2989.3204613234461</v>
      </c>
      <c r="K56">
        <f t="shared" si="9"/>
        <v>6.4540608978757403E-4</v>
      </c>
    </row>
    <row r="57" spans="1:11" x14ac:dyDescent="0.35">
      <c r="A57">
        <v>1120.0450000000001</v>
      </c>
      <c r="B57">
        <f t="shared" si="3"/>
        <v>21.107999999999947</v>
      </c>
      <c r="C57">
        <f t="shared" si="10"/>
        <v>42.274999999999864</v>
      </c>
      <c r="D57">
        <f t="shared" si="4"/>
        <v>2.0130952380952314</v>
      </c>
      <c r="E57">
        <f t="shared" si="11"/>
        <v>8.928212705739501E-4</v>
      </c>
      <c r="F57">
        <f t="shared" si="12"/>
        <v>7.9712982118928271E-9</v>
      </c>
      <c r="G57">
        <f t="shared" si="5"/>
        <v>6.7344460708130063E-4</v>
      </c>
      <c r="H57">
        <f t="shared" si="6"/>
        <v>1484.9031226695627</v>
      </c>
      <c r="I57">
        <f t="shared" si="7"/>
        <v>1.325753092661065</v>
      </c>
      <c r="J57">
        <f t="shared" si="8"/>
        <v>2989.251405278836</v>
      </c>
      <c r="K57">
        <f t="shared" si="9"/>
        <v>2.0489880527338753E-3</v>
      </c>
    </row>
    <row r="58" spans="1:11" x14ac:dyDescent="0.35">
      <c r="A58">
        <v>1141.153</v>
      </c>
      <c r="B58">
        <f t="shared" si="3"/>
        <v>21.166999999999916</v>
      </c>
      <c r="C58">
        <f t="shared" si="10"/>
        <v>42.275000000000091</v>
      </c>
      <c r="D58">
        <f t="shared" si="4"/>
        <v>2.0130952380952425</v>
      </c>
      <c r="E58">
        <f t="shared" si="11"/>
        <v>8.7630668280239371E-4</v>
      </c>
      <c r="F58">
        <f t="shared" si="12"/>
        <v>7.6791340232413501E-9</v>
      </c>
      <c r="G58">
        <f t="shared" si="5"/>
        <v>6.7344425605337971E-4</v>
      </c>
      <c r="H58">
        <f t="shared" si="6"/>
        <v>1484.9038966645167</v>
      </c>
      <c r="I58">
        <f t="shared" si="7"/>
        <v>1.301231207966431</v>
      </c>
      <c r="J58">
        <f t="shared" si="8"/>
        <v>2989.2529634044085</v>
      </c>
      <c r="K58">
        <f t="shared" si="9"/>
        <v>2.045595614296803E-3</v>
      </c>
    </row>
    <row r="59" spans="1:11" x14ac:dyDescent="0.35">
      <c r="A59">
        <v>1162.32</v>
      </c>
      <c r="B59">
        <f t="shared" si="3"/>
        <v>21.108000000000175</v>
      </c>
      <c r="C59">
        <f t="shared" si="10"/>
        <v>42.276000000000067</v>
      </c>
      <c r="D59">
        <f t="shared" si="4"/>
        <v>2.0131428571428605</v>
      </c>
      <c r="E59">
        <f t="shared" si="11"/>
        <v>8.6034826897928289E-4</v>
      </c>
      <c r="F59">
        <f t="shared" si="12"/>
        <v>7.4019914393564847E-9</v>
      </c>
      <c r="G59">
        <f t="shared" si="5"/>
        <v>6.7344392307336972E-4</v>
      </c>
      <c r="H59">
        <f t="shared" si="6"/>
        <v>1484.9046308656839</v>
      </c>
      <c r="I59">
        <f t="shared" si="7"/>
        <v>1.2775351287646122</v>
      </c>
      <c r="J59">
        <f t="shared" si="8"/>
        <v>2989.3251511656072</v>
      </c>
      <c r="K59">
        <f t="shared" si="9"/>
        <v>6.5115347300901294E-4</v>
      </c>
    </row>
    <row r="60" spans="1:11" x14ac:dyDescent="0.35">
      <c r="A60">
        <v>1183.4280000000001</v>
      </c>
      <c r="B60">
        <f t="shared" si="3"/>
        <v>21.167999999999893</v>
      </c>
      <c r="C60">
        <f t="shared" si="10"/>
        <v>42.27599999999984</v>
      </c>
      <c r="D60">
        <f t="shared" si="4"/>
        <v>2.0131428571428494</v>
      </c>
      <c r="E60">
        <f t="shared" si="11"/>
        <v>8.4500282230942647E-4</v>
      </c>
      <c r="F60">
        <f t="shared" si="12"/>
        <v>7.1402976971089611E-9</v>
      </c>
      <c r="G60">
        <f t="shared" si="5"/>
        <v>6.7344360865461263E-4</v>
      </c>
      <c r="H60">
        <f t="shared" si="6"/>
        <v>1484.9053241410559</v>
      </c>
      <c r="I60">
        <f t="shared" si="7"/>
        <v>1.254749189761486</v>
      </c>
      <c r="J60">
        <f t="shared" si="8"/>
        <v>2989.3265468279542</v>
      </c>
      <c r="K60">
        <f t="shared" si="9"/>
        <v>6.5293418595637842E-4</v>
      </c>
    </row>
    <row r="61" spans="1:11" x14ac:dyDescent="0.35">
      <c r="A61">
        <v>1204.596</v>
      </c>
      <c r="B61">
        <f t="shared" si="3"/>
        <v>21.107999999999947</v>
      </c>
      <c r="C61">
        <f t="shared" si="10"/>
        <v>42.276000000000067</v>
      </c>
      <c r="D61">
        <f t="shared" si="4"/>
        <v>2.0131428571428605</v>
      </c>
      <c r="E61">
        <f t="shared" si="11"/>
        <v>8.3015384411039056E-4</v>
      </c>
      <c r="F61">
        <f t="shared" si="12"/>
        <v>6.8915540489125858E-9</v>
      </c>
      <c r="G61">
        <f t="shared" si="5"/>
        <v>6.7344330979494688E-4</v>
      </c>
      <c r="H61">
        <f t="shared" si="6"/>
        <v>1484.905983110122</v>
      </c>
      <c r="I61">
        <f t="shared" si="7"/>
        <v>1.2327004100213863</v>
      </c>
      <c r="J61">
        <f t="shared" si="8"/>
        <v>2989.3278734268388</v>
      </c>
      <c r="K61">
        <f t="shared" si="9"/>
        <v>6.5465959540258274E-4</v>
      </c>
    </row>
    <row r="62" spans="1:11" x14ac:dyDescent="0.35">
      <c r="A62">
        <v>1225.704</v>
      </c>
      <c r="B62">
        <f t="shared" si="3"/>
        <v>21.16800000000012</v>
      </c>
      <c r="C62">
        <f t="shared" si="10"/>
        <v>42.275000000000091</v>
      </c>
      <c r="D62">
        <f t="shared" si="4"/>
        <v>2.0130952380952425</v>
      </c>
      <c r="E62">
        <f t="shared" si="11"/>
        <v>8.1585766220882046E-4</v>
      </c>
      <c r="F62">
        <f t="shared" si="12"/>
        <v>6.6562372498484172E-9</v>
      </c>
      <c r="G62">
        <f t="shared" si="5"/>
        <v>6.7344302706720375E-4</v>
      </c>
      <c r="H62">
        <f t="shared" si="6"/>
        <v>1484.9066065097275</v>
      </c>
      <c r="I62">
        <f t="shared" si="7"/>
        <v>1.2114724325854591</v>
      </c>
      <c r="J62">
        <f t="shared" si="8"/>
        <v>2989.2584185808983</v>
      </c>
      <c r="K62">
        <f t="shared" si="9"/>
        <v>2.033201744164033E-3</v>
      </c>
    </row>
    <row r="63" spans="1:11" x14ac:dyDescent="0.35">
      <c r="A63">
        <v>1246.8720000000001</v>
      </c>
      <c r="B63">
        <f t="shared" si="3"/>
        <v>21.106999999999971</v>
      </c>
      <c r="C63">
        <f t="shared" si="10"/>
        <v>42.274999999999864</v>
      </c>
      <c r="D63">
        <f t="shared" si="4"/>
        <v>2.0130952380952314</v>
      </c>
      <c r="E63">
        <f t="shared" si="11"/>
        <v>8.0200694217209139E-4</v>
      </c>
      <c r="F63">
        <f t="shared" si="12"/>
        <v>6.4321513529222839E-9</v>
      </c>
      <c r="G63">
        <f t="shared" si="5"/>
        <v>6.7344275783302193E-4</v>
      </c>
      <c r="H63">
        <f t="shared" si="6"/>
        <v>1484.9072001572358</v>
      </c>
      <c r="I63">
        <f t="shared" si="7"/>
        <v>1.1909058830074264</v>
      </c>
      <c r="J63">
        <f t="shared" si="8"/>
        <v>2989.2596136498541</v>
      </c>
      <c r="K63">
        <f t="shared" si="9"/>
        <v>2.0303671530559116E-3</v>
      </c>
    </row>
    <row r="64" spans="1:11" x14ac:dyDescent="0.35">
      <c r="A64">
        <v>1267.979</v>
      </c>
      <c r="B64">
        <f t="shared" si="3"/>
        <v>21.167999999999893</v>
      </c>
      <c r="C64">
        <f t="shared" si="10"/>
        <v>42.276000000000067</v>
      </c>
      <c r="D64">
        <f t="shared" si="4"/>
        <v>2.0131428571428605</v>
      </c>
      <c r="E64">
        <f t="shared" si="11"/>
        <v>7.886565944704131E-4</v>
      </c>
      <c r="F64">
        <f t="shared" si="12"/>
        <v>6.2197922400166972E-9</v>
      </c>
      <c r="G64">
        <f t="shared" si="5"/>
        <v>6.7344250268820888E-4</v>
      </c>
      <c r="H64">
        <f t="shared" si="6"/>
        <v>1484.9077627388497</v>
      </c>
      <c r="I64">
        <f t="shared" si="7"/>
        <v>1.1710822992643013</v>
      </c>
      <c r="J64">
        <f t="shared" si="8"/>
        <v>2989.3314560737003</v>
      </c>
      <c r="K64">
        <f t="shared" si="9"/>
        <v>6.5949348152496404E-4</v>
      </c>
    </row>
    <row r="65" spans="1:11" x14ac:dyDescent="0.35">
      <c r="A65">
        <v>1289.1469999999999</v>
      </c>
      <c r="B65">
        <f t="shared" si="3"/>
        <v>21.108000000000175</v>
      </c>
      <c r="C65">
        <f t="shared" si="10"/>
        <v>42.276000000000067</v>
      </c>
      <c r="D65">
        <f t="shared" si="4"/>
        <v>2.0131428571428605</v>
      </c>
      <c r="E65">
        <f t="shared" si="11"/>
        <v>7.7570672700630729E-4</v>
      </c>
      <c r="F65">
        <f t="shared" si="12"/>
        <v>6.0172092632283773E-9</v>
      </c>
      <c r="G65">
        <f t="shared" si="5"/>
        <v>6.7344225928911872E-4</v>
      </c>
      <c r="H65">
        <f t="shared" si="6"/>
        <v>1484.9082994221264</v>
      </c>
      <c r="I65">
        <f t="shared" si="7"/>
        <v>1.1518533568492395</v>
      </c>
      <c r="J65">
        <f t="shared" si="8"/>
        <v>2989.3325364938055</v>
      </c>
      <c r="K65">
        <f t="shared" si="9"/>
        <v>6.6100559739417752E-4</v>
      </c>
    </row>
    <row r="66" spans="1:11" x14ac:dyDescent="0.35">
      <c r="A66">
        <v>1310.2550000000001</v>
      </c>
      <c r="B66">
        <f t="shared" si="3"/>
        <v>21.167999999999893</v>
      </c>
      <c r="C66">
        <f t="shared" si="10"/>
        <v>42.274999999999864</v>
      </c>
      <c r="D66">
        <f t="shared" si="4"/>
        <v>2.0130952380952314</v>
      </c>
      <c r="E66">
        <f t="shared" si="11"/>
        <v>7.6321021480551491E-4</v>
      </c>
      <c r="F66">
        <f t="shared" si="12"/>
        <v>5.8248983198348025E-9</v>
      </c>
      <c r="G66">
        <f t="shared" si="5"/>
        <v>6.7344202823157442E-4</v>
      </c>
      <c r="H66">
        <f t="shared" si="6"/>
        <v>1484.9088088932476</v>
      </c>
      <c r="I66">
        <f t="shared" si="7"/>
        <v>1.1332975710020168</v>
      </c>
      <c r="J66">
        <f t="shared" si="8"/>
        <v>2989.2628521886586</v>
      </c>
      <c r="K66">
        <f t="shared" si="9"/>
        <v>2.0224376498474026E-3</v>
      </c>
    </row>
    <row r="67" spans="1:11" x14ac:dyDescent="0.35">
      <c r="A67">
        <v>1331.423</v>
      </c>
      <c r="B67">
        <f t="shared" si="3"/>
        <v>21.106999999999971</v>
      </c>
      <c r="C67">
        <f t="shared" si="10"/>
        <v>42.275000000000091</v>
      </c>
      <c r="D67">
        <f t="shared" si="4"/>
        <v>2.0130952380952425</v>
      </c>
      <c r="E67">
        <f t="shared" si="11"/>
        <v>7.510761042884192E-4</v>
      </c>
      <c r="F67">
        <f t="shared" si="12"/>
        <v>5.6411531443306835E-9</v>
      </c>
      <c r="G67">
        <f t="shared" si="5"/>
        <v>6.7344180746554559E-4</v>
      </c>
      <c r="H67">
        <f t="shared" si="6"/>
        <v>1484.9092956723832</v>
      </c>
      <c r="I67">
        <f t="shared" si="7"/>
        <v>1.115279889015274</v>
      </c>
      <c r="J67">
        <f t="shared" si="8"/>
        <v>2989.2638321214349</v>
      </c>
      <c r="K67">
        <f t="shared" si="9"/>
        <v>2.0199607444328018E-3</v>
      </c>
    </row>
    <row r="68" spans="1:11" x14ac:dyDescent="0.35">
      <c r="A68">
        <v>1352.53</v>
      </c>
      <c r="B68">
        <f t="shared" si="3"/>
        <v>21.16800000000012</v>
      </c>
      <c r="C68">
        <f t="shared" si="10"/>
        <v>42.275000000000091</v>
      </c>
      <c r="D68">
        <f t="shared" si="4"/>
        <v>2.0130952380952425</v>
      </c>
      <c r="E68">
        <f t="shared" si="11"/>
        <v>7.3935513445173124E-4</v>
      </c>
      <c r="F68">
        <f t="shared" si="12"/>
        <v>5.4664601484013752E-9</v>
      </c>
      <c r="G68">
        <f t="shared" si="5"/>
        <v>6.7344159757545623E-4</v>
      </c>
      <c r="H68">
        <f t="shared" si="6"/>
        <v>1484.9097584708588</v>
      </c>
      <c r="I68">
        <f t="shared" si="7"/>
        <v>1.0978756541229096</v>
      </c>
      <c r="J68">
        <f t="shared" si="8"/>
        <v>2989.2647637788423</v>
      </c>
      <c r="K68">
        <f t="shared" si="9"/>
        <v>2.0175695931937249E-3</v>
      </c>
    </row>
    <row r="69" spans="1:11" x14ac:dyDescent="0.35">
      <c r="A69">
        <v>1373.6980000000001</v>
      </c>
      <c r="B69">
        <f t="shared" si="3"/>
        <v>21.106999999999971</v>
      </c>
      <c r="C69">
        <f t="shared" ref="C69:C88" si="13">A71-A69</f>
        <v>42.27599999999984</v>
      </c>
      <c r="D69">
        <f t="shared" si="4"/>
        <v>2.0131428571428494</v>
      </c>
      <c r="E69">
        <f t="shared" ref="E69:E88" si="14">1/A69</f>
        <v>7.279620411473264E-4</v>
      </c>
      <c r="F69">
        <f t="shared" ref="F69:F88" si="15">SQRT(((1/(A69^2))*$A$1)^2)</f>
        <v>5.299287333513817E-9</v>
      </c>
      <c r="G69">
        <f t="shared" si="5"/>
        <v>6.7344139672065046E-4</v>
      </c>
      <c r="H69">
        <f t="shared" si="6"/>
        <v>1484.9102013471991</v>
      </c>
      <c r="I69">
        <f t="shared" si="7"/>
        <v>1.0809582610931945</v>
      </c>
      <c r="J69">
        <f t="shared" si="8"/>
        <v>2989.3363653406641</v>
      </c>
      <c r="K69">
        <f t="shared" si="9"/>
        <v>6.6659549653636158E-4</v>
      </c>
    </row>
    <row r="70" spans="1:11" x14ac:dyDescent="0.35">
      <c r="A70">
        <v>1394.8050000000001</v>
      </c>
      <c r="B70">
        <f t="shared" ref="B70:B89" si="16">A71-A70</f>
        <v>21.168999999999869</v>
      </c>
      <c r="C70">
        <f t="shared" si="13"/>
        <v>42.274999999999864</v>
      </c>
      <c r="D70">
        <f t="shared" ref="D70:D88" si="17">C70/21</f>
        <v>2.0130952380952314</v>
      </c>
      <c r="E70">
        <f t="shared" si="14"/>
        <v>7.1694609640774159E-4</v>
      </c>
      <c r="F70">
        <f t="shared" si="15"/>
        <v>5.1401170515429864E-9</v>
      </c>
      <c r="G70">
        <f t="shared" ref="G70:G88" si="18">SQRT($D$1^2+($G$1*F70))</f>
        <v>6.7344120548067294E-4</v>
      </c>
      <c r="H70">
        <f t="shared" ref="H70:H88" si="19">1/G70</f>
        <v>1484.9106230234956</v>
      </c>
      <c r="I70">
        <f t="shared" ref="I70:I88" si="20">E70/G70</f>
        <v>1.0646008746910827</v>
      </c>
      <c r="J70">
        <f t="shared" ref="J70:J88" si="21">D70/G70</f>
        <v>2989.2665042056224</v>
      </c>
      <c r="K70">
        <f t="shared" ref="K70:K88" si="22">(D70-$M$14-$M$15*E70)^2/G70^2</f>
        <v>2.0130018933746268E-3</v>
      </c>
    </row>
    <row r="71" spans="1:11" x14ac:dyDescent="0.35">
      <c r="A71">
        <v>1415.9739999999999</v>
      </c>
      <c r="B71">
        <f t="shared" si="16"/>
        <v>21.105999999999995</v>
      </c>
      <c r="C71">
        <f t="shared" si="13"/>
        <v>42.275000000000091</v>
      </c>
      <c r="D71">
        <f t="shared" si="17"/>
        <v>2.0130952380952425</v>
      </c>
      <c r="E71">
        <f t="shared" si="14"/>
        <v>7.0622765672251049E-4</v>
      </c>
      <c r="F71">
        <f t="shared" si="15"/>
        <v>4.9875750311976817E-9</v>
      </c>
      <c r="G71">
        <f t="shared" si="18"/>
        <v>6.7344102220437093E-4</v>
      </c>
      <c r="H71">
        <f t="shared" si="19"/>
        <v>1484.9110271404395</v>
      </c>
      <c r="I71">
        <f t="shared" si="20"/>
        <v>1.0486852351388087</v>
      </c>
      <c r="J71">
        <f t="shared" si="21"/>
        <v>2989.2673177315341</v>
      </c>
      <c r="K71">
        <f t="shared" si="22"/>
        <v>2.0108189229876856E-3</v>
      </c>
    </row>
    <row r="72" spans="1:11" x14ac:dyDescent="0.35">
      <c r="A72">
        <v>1437.08</v>
      </c>
      <c r="B72">
        <f t="shared" si="16"/>
        <v>21.169000000000096</v>
      </c>
      <c r="C72">
        <f t="shared" si="13"/>
        <v>42.275000000000091</v>
      </c>
      <c r="D72">
        <f t="shared" si="17"/>
        <v>2.0130952380952425</v>
      </c>
      <c r="E72">
        <f t="shared" si="14"/>
        <v>6.9585548473293066E-4</v>
      </c>
      <c r="F72">
        <f t="shared" si="15"/>
        <v>4.8421485563290192E-9</v>
      </c>
      <c r="G72">
        <f t="shared" si="18"/>
        <v>6.7344084747721349E-4</v>
      </c>
      <c r="H72">
        <f t="shared" si="19"/>
        <v>1484.9114124070652</v>
      </c>
      <c r="I72">
        <f t="shared" si="20"/>
        <v>1.0332837506659791</v>
      </c>
      <c r="J72">
        <f t="shared" si="21"/>
        <v>2989.2680933099437</v>
      </c>
      <c r="K72">
        <f t="shared" si="22"/>
        <v>2.0087075873276915E-3</v>
      </c>
    </row>
    <row r="73" spans="1:11" x14ac:dyDescent="0.35">
      <c r="A73">
        <v>1458.249</v>
      </c>
      <c r="B73">
        <f t="shared" si="16"/>
        <v>21.105999999999995</v>
      </c>
      <c r="C73">
        <f t="shared" si="13"/>
        <v>42.276000000000067</v>
      </c>
      <c r="D73">
        <f t="shared" si="17"/>
        <v>2.0131428571428605</v>
      </c>
      <c r="E73">
        <f t="shared" si="14"/>
        <v>6.8575394188509638E-4</v>
      </c>
      <c r="F73">
        <f t="shared" si="15"/>
        <v>4.7025846881094821E-9</v>
      </c>
      <c r="G73">
        <f t="shared" si="18"/>
        <v>6.734406797938244E-4</v>
      </c>
      <c r="H73">
        <f t="shared" si="19"/>
        <v>1484.9117821426419</v>
      </c>
      <c r="I73">
        <f t="shared" si="20"/>
        <v>1.0182841079559402</v>
      </c>
      <c r="J73">
        <f t="shared" si="21"/>
        <v>2989.3395477077347</v>
      </c>
      <c r="K73">
        <f t="shared" si="22"/>
        <v>6.7155670113783162E-4</v>
      </c>
    </row>
    <row r="74" spans="1:11" x14ac:dyDescent="0.35">
      <c r="A74">
        <v>1479.355</v>
      </c>
      <c r="B74">
        <f t="shared" si="16"/>
        <v>21.170000000000073</v>
      </c>
      <c r="C74">
        <f t="shared" si="13"/>
        <v>42.276000000000067</v>
      </c>
      <c r="D74">
        <f t="shared" si="17"/>
        <v>2.0131428571428605</v>
      </c>
      <c r="E74">
        <f t="shared" si="14"/>
        <v>6.7597027082748904E-4</v>
      </c>
      <c r="F74">
        <f t="shared" si="15"/>
        <v>4.5693580704258887E-9</v>
      </c>
      <c r="G74">
        <f t="shared" si="18"/>
        <v>6.7344051972448478E-4</v>
      </c>
      <c r="H74">
        <f t="shared" si="19"/>
        <v>1484.9121350896971</v>
      </c>
      <c r="I74">
        <f t="shared" si="20"/>
        <v>1.0037564581116076</v>
      </c>
      <c r="J74">
        <f t="shared" si="21"/>
        <v>2989.3402582405779</v>
      </c>
      <c r="K74">
        <f t="shared" si="22"/>
        <v>6.7270930385740187E-4</v>
      </c>
    </row>
    <row r="75" spans="1:11" x14ac:dyDescent="0.35">
      <c r="A75">
        <v>1500.5250000000001</v>
      </c>
      <c r="B75">
        <f t="shared" si="16"/>
        <v>21.105999999999995</v>
      </c>
      <c r="C75">
        <f t="shared" si="13"/>
        <v>42.27599999999984</v>
      </c>
      <c r="D75">
        <f t="shared" si="17"/>
        <v>2.0131428571428494</v>
      </c>
      <c r="E75">
        <f t="shared" si="14"/>
        <v>6.664334149714266E-4</v>
      </c>
      <c r="F75">
        <f t="shared" si="15"/>
        <v>4.4413349659047773E-9</v>
      </c>
      <c r="G75">
        <f t="shared" si="18"/>
        <v>6.7344036590703512E-4</v>
      </c>
      <c r="H75">
        <f t="shared" si="19"/>
        <v>1484.9124742517213</v>
      </c>
      <c r="I75">
        <f t="shared" si="20"/>
        <v>0.98959529114924516</v>
      </c>
      <c r="J75">
        <f t="shared" si="21"/>
        <v>2989.340941022168</v>
      </c>
      <c r="K75">
        <f t="shared" si="22"/>
        <v>6.7383377599613951E-4</v>
      </c>
    </row>
    <row r="76" spans="1:11" x14ac:dyDescent="0.35">
      <c r="A76">
        <v>1521.6310000000001</v>
      </c>
      <c r="B76">
        <f t="shared" si="16"/>
        <v>21.169999999999845</v>
      </c>
      <c r="C76">
        <f t="shared" si="13"/>
        <v>42.274999999999864</v>
      </c>
      <c r="D76">
        <f t="shared" si="17"/>
        <v>2.0130952380952314</v>
      </c>
      <c r="E76">
        <f t="shared" si="14"/>
        <v>6.5718955515496201E-4</v>
      </c>
      <c r="F76">
        <f t="shared" si="15"/>
        <v>4.3189811140477679E-9</v>
      </c>
      <c r="G76">
        <f t="shared" si="18"/>
        <v>6.7344021890105741E-4</v>
      </c>
      <c r="H76">
        <f t="shared" si="19"/>
        <v>1484.9127983948358</v>
      </c>
      <c r="I76">
        <f t="shared" si="20"/>
        <v>0.97586918142101198</v>
      </c>
      <c r="J76">
        <f t="shared" si="21"/>
        <v>2989.2708834353084</v>
      </c>
      <c r="K76">
        <f t="shared" si="22"/>
        <v>2.0008464685162047E-3</v>
      </c>
    </row>
    <row r="77" spans="1:11" x14ac:dyDescent="0.35">
      <c r="A77">
        <v>1542.8009999999999</v>
      </c>
      <c r="B77">
        <f t="shared" si="16"/>
        <v>21.105000000000018</v>
      </c>
      <c r="C77">
        <f t="shared" si="13"/>
        <v>42.275000000000091</v>
      </c>
      <c r="D77">
        <f t="shared" si="17"/>
        <v>2.0130952380952425</v>
      </c>
      <c r="E77">
        <f t="shared" si="14"/>
        <v>6.4817173439737203E-4</v>
      </c>
      <c r="F77">
        <f t="shared" si="15"/>
        <v>4.2012659727169748E-9</v>
      </c>
      <c r="G77">
        <f t="shared" si="18"/>
        <v>6.734400774683775E-4</v>
      </c>
      <c r="H77">
        <f t="shared" si="19"/>
        <v>1484.9131102491544</v>
      </c>
      <c r="I77">
        <f t="shared" si="20"/>
        <v>0.96247870609959063</v>
      </c>
      <c r="J77">
        <f t="shared" si="21"/>
        <v>2989.2715112277688</v>
      </c>
      <c r="K77">
        <f t="shared" si="22"/>
        <v>1.9990152492043028E-3</v>
      </c>
    </row>
    <row r="78" spans="1:11" x14ac:dyDescent="0.35">
      <c r="A78">
        <v>1563.9059999999999</v>
      </c>
      <c r="B78">
        <f t="shared" si="16"/>
        <v>21.170000000000073</v>
      </c>
      <c r="C78">
        <f t="shared" si="13"/>
        <v>42.276000000000067</v>
      </c>
      <c r="D78">
        <f t="shared" si="17"/>
        <v>2.0131428571428605</v>
      </c>
      <c r="E78">
        <f t="shared" si="14"/>
        <v>6.3942462014980443E-4</v>
      </c>
      <c r="F78">
        <f t="shared" si="15"/>
        <v>4.0886384485372171E-9</v>
      </c>
      <c r="G78">
        <f t="shared" si="18"/>
        <v>6.7343994214835278E-4</v>
      </c>
      <c r="H78">
        <f t="shared" si="19"/>
        <v>1484.913408625396</v>
      </c>
      <c r="I78">
        <f t="shared" si="20"/>
        <v>0.94949019226564513</v>
      </c>
      <c r="J78">
        <f t="shared" si="21"/>
        <v>2989.3428220498736</v>
      </c>
      <c r="K78">
        <f t="shared" si="22"/>
        <v>6.7702340813223418E-4</v>
      </c>
    </row>
    <row r="79" spans="1:11" x14ac:dyDescent="0.35">
      <c r="A79">
        <v>1585.076</v>
      </c>
      <c r="B79">
        <f t="shared" si="16"/>
        <v>21.105999999999995</v>
      </c>
      <c r="C79">
        <f t="shared" si="13"/>
        <v>42.276000000000067</v>
      </c>
      <c r="D79">
        <f t="shared" si="17"/>
        <v>2.0131428571428605</v>
      </c>
      <c r="E79">
        <f t="shared" si="14"/>
        <v>6.3088457588153502E-4</v>
      </c>
      <c r="F79">
        <f t="shared" si="15"/>
        <v>3.9801534808522429E-9</v>
      </c>
      <c r="G79">
        <f t="shared" si="18"/>
        <v>6.7343981180551242E-4</v>
      </c>
      <c r="H79">
        <f t="shared" si="19"/>
        <v>1484.9136960272217</v>
      </c>
      <c r="I79">
        <f t="shared" si="20"/>
        <v>0.93680914733881626</v>
      </c>
      <c r="J79">
        <f t="shared" si="21"/>
        <v>2989.3434006308057</v>
      </c>
      <c r="K79">
        <f t="shared" si="22"/>
        <v>6.780335140710007E-4</v>
      </c>
    </row>
    <row r="80" spans="1:11" x14ac:dyDescent="0.35">
      <c r="A80">
        <v>1606.182</v>
      </c>
      <c r="B80">
        <f t="shared" si="16"/>
        <v>21.170000000000073</v>
      </c>
      <c r="C80">
        <f t="shared" si="13"/>
        <v>42.275000000000091</v>
      </c>
      <c r="D80">
        <f t="shared" si="17"/>
        <v>2.0130952380952425</v>
      </c>
      <c r="E80">
        <f t="shared" si="14"/>
        <v>6.2259445069114214E-4</v>
      </c>
      <c r="F80">
        <f t="shared" si="15"/>
        <v>3.8762385003140501E-9</v>
      </c>
      <c r="G80">
        <f t="shared" si="18"/>
        <v>6.7343968695341002E-4</v>
      </c>
      <c r="H80">
        <f t="shared" si="19"/>
        <v>1484.9139713222487</v>
      </c>
      <c r="I80">
        <f t="shared" si="20"/>
        <v>0.92449919829897775</v>
      </c>
      <c r="J80">
        <f t="shared" si="21"/>
        <v>2989.2732446499144</v>
      </c>
      <c r="K80">
        <f t="shared" si="22"/>
        <v>1.9938258521815838E-3</v>
      </c>
    </row>
    <row r="81" spans="1:11" x14ac:dyDescent="0.35">
      <c r="A81">
        <v>1627.3520000000001</v>
      </c>
      <c r="B81">
        <f t="shared" si="16"/>
        <v>21.105000000000018</v>
      </c>
      <c r="C81">
        <f t="shared" si="13"/>
        <v>42.27599999999984</v>
      </c>
      <c r="D81">
        <f t="shared" si="17"/>
        <v>2.0131428571428494</v>
      </c>
      <c r="E81">
        <f t="shared" si="14"/>
        <v>6.1449520447942423E-4</v>
      </c>
      <c r="F81">
        <f t="shared" si="15"/>
        <v>3.7760435632820937E-9</v>
      </c>
      <c r="G81">
        <f t="shared" si="18"/>
        <v>6.7343956657085551E-4</v>
      </c>
      <c r="H81">
        <f t="shared" si="19"/>
        <v>1484.9142367621573</v>
      </c>
      <c r="I81">
        <f t="shared" si="20"/>
        <v>0.91247267755357009</v>
      </c>
      <c r="J81">
        <f t="shared" si="21"/>
        <v>2989.3444892074631</v>
      </c>
      <c r="K81">
        <f t="shared" si="22"/>
        <v>6.7997412821551521E-4</v>
      </c>
    </row>
    <row r="82" spans="1:11" x14ac:dyDescent="0.35">
      <c r="A82">
        <v>1648.4570000000001</v>
      </c>
      <c r="B82">
        <f t="shared" si="16"/>
        <v>21.170999999999822</v>
      </c>
      <c r="C82">
        <f t="shared" si="13"/>
        <v>42.27599999999984</v>
      </c>
      <c r="D82">
        <f t="shared" si="17"/>
        <v>2.0131428571428494</v>
      </c>
      <c r="E82">
        <f t="shared" si="14"/>
        <v>6.0662789505580063E-4</v>
      </c>
      <c r="F82">
        <f t="shared" si="15"/>
        <v>3.6799740305983151E-9</v>
      </c>
      <c r="G82">
        <f t="shared" si="18"/>
        <v>6.7343945114488562E-4</v>
      </c>
      <c r="H82">
        <f t="shared" si="19"/>
        <v>1484.9144912730353</v>
      </c>
      <c r="I82">
        <f t="shared" si="20"/>
        <v>0.90079055217881643</v>
      </c>
      <c r="J82">
        <f t="shared" si="21"/>
        <v>2989.3450015742192</v>
      </c>
      <c r="K82">
        <f t="shared" si="22"/>
        <v>6.809066530651535E-4</v>
      </c>
    </row>
    <row r="83" spans="1:11" x14ac:dyDescent="0.35">
      <c r="A83">
        <v>1669.6279999999999</v>
      </c>
      <c r="B83">
        <f t="shared" si="16"/>
        <v>21.105000000000018</v>
      </c>
      <c r="C83">
        <f t="shared" si="13"/>
        <v>42.275000000000091</v>
      </c>
      <c r="D83">
        <f t="shared" si="17"/>
        <v>2.0130952380952425</v>
      </c>
      <c r="E83">
        <f t="shared" si="14"/>
        <v>5.9893581085127944E-4</v>
      </c>
      <c r="F83">
        <f t="shared" si="15"/>
        <v>3.587241055200796E-9</v>
      </c>
      <c r="G83">
        <f t="shared" si="18"/>
        <v>6.7343933972771586E-4</v>
      </c>
      <c r="H83">
        <f t="shared" si="19"/>
        <v>1484.9147369447094</v>
      </c>
      <c r="I83">
        <f t="shared" si="20"/>
        <v>0.8893686120169938</v>
      </c>
      <c r="J83">
        <f t="shared" si="21"/>
        <v>2989.2747859208444</v>
      </c>
      <c r="K83">
        <f t="shared" si="22"/>
        <v>1.9890316470504896E-3</v>
      </c>
    </row>
    <row r="84" spans="1:11" x14ac:dyDescent="0.35">
      <c r="A84">
        <v>1690.7329999999999</v>
      </c>
      <c r="B84">
        <f t="shared" si="16"/>
        <v>21.170000000000073</v>
      </c>
      <c r="C84">
        <f t="shared" si="13"/>
        <v>42.275000000000091</v>
      </c>
      <c r="D84">
        <f t="shared" si="17"/>
        <v>2.0130952380952425</v>
      </c>
      <c r="E84">
        <f t="shared" si="14"/>
        <v>5.9145944392166008E-4</v>
      </c>
      <c r="F84">
        <f t="shared" si="15"/>
        <v>3.4982427380411932E-9</v>
      </c>
      <c r="G84">
        <f t="shared" si="18"/>
        <v>6.7343923279766034E-4</v>
      </c>
      <c r="H84">
        <f t="shared" si="19"/>
        <v>1484.9149727225013</v>
      </c>
      <c r="I84">
        <f t="shared" si="20"/>
        <v>0.87826698403739767</v>
      </c>
      <c r="J84">
        <f t="shared" si="21"/>
        <v>2989.2752605639944</v>
      </c>
      <c r="K84">
        <f t="shared" si="22"/>
        <v>1.9875178126860398E-3</v>
      </c>
    </row>
    <row r="85" spans="1:11" x14ac:dyDescent="0.35">
      <c r="A85">
        <v>1711.903</v>
      </c>
      <c r="B85">
        <f t="shared" si="16"/>
        <v>21.105000000000018</v>
      </c>
      <c r="C85">
        <f t="shared" si="13"/>
        <v>42.276000000000067</v>
      </c>
      <c r="D85">
        <f t="shared" si="17"/>
        <v>2.0131428571428605</v>
      </c>
      <c r="E85">
        <f t="shared" si="14"/>
        <v>5.8414524654726351E-4</v>
      </c>
      <c r="F85">
        <f t="shared" si="15"/>
        <v>3.4122566906376321E-9</v>
      </c>
      <c r="G85">
        <f t="shared" si="18"/>
        <v>6.7343912948678258E-4</v>
      </c>
      <c r="H85">
        <f t="shared" si="19"/>
        <v>1484.9152005201781</v>
      </c>
      <c r="I85">
        <f t="shared" si="20"/>
        <v>0.86740615590963877</v>
      </c>
      <c r="J85">
        <f t="shared" si="21"/>
        <v>2989.3464293900552</v>
      </c>
      <c r="K85">
        <f t="shared" si="22"/>
        <v>6.8357506584739954E-4</v>
      </c>
    </row>
    <row r="86" spans="1:11" x14ac:dyDescent="0.35">
      <c r="A86">
        <v>1733.008</v>
      </c>
      <c r="B86">
        <f t="shared" si="16"/>
        <v>21.171000000000049</v>
      </c>
      <c r="C86">
        <f t="shared" si="13"/>
        <v>42.274999999999864</v>
      </c>
      <c r="D86">
        <f t="shared" si="17"/>
        <v>2.0130952380952314</v>
      </c>
      <c r="E86">
        <f t="shared" si="14"/>
        <v>5.7703138127463923E-4</v>
      </c>
      <c r="F86">
        <f t="shared" si="15"/>
        <v>3.3296521497571805E-9</v>
      </c>
      <c r="G86">
        <f t="shared" si="18"/>
        <v>6.7343903023871655E-4</v>
      </c>
      <c r="H86">
        <f t="shared" si="19"/>
        <v>1484.9154193595316</v>
      </c>
      <c r="I86">
        <f t="shared" si="20"/>
        <v>0.85684279550904063</v>
      </c>
      <c r="J86">
        <f t="shared" si="21"/>
        <v>2989.2761596868563</v>
      </c>
      <c r="K86">
        <f t="shared" si="22"/>
        <v>1.9845979877077115E-3</v>
      </c>
    </row>
    <row r="87" spans="1:11" x14ac:dyDescent="0.35">
      <c r="A87">
        <v>1754.1790000000001</v>
      </c>
      <c r="B87">
        <f t="shared" si="16"/>
        <v>21.103999999999814</v>
      </c>
      <c r="C87">
        <f t="shared" si="13"/>
        <v>42.274999999999864</v>
      </c>
      <c r="D87">
        <f t="shared" si="17"/>
        <v>2.0130952380952314</v>
      </c>
      <c r="E87">
        <f t="shared" si="14"/>
        <v>5.7006725083358085E-4</v>
      </c>
      <c r="F87">
        <f t="shared" si="15"/>
        <v>3.2497667047295675E-9</v>
      </c>
      <c r="G87">
        <f t="shared" si="18"/>
        <v>6.734389342575879E-4</v>
      </c>
      <c r="H87">
        <f t="shared" si="19"/>
        <v>1484.9156309954358</v>
      </c>
      <c r="I87">
        <f t="shared" si="20"/>
        <v>0.84650177148138017</v>
      </c>
      <c r="J87">
        <f t="shared" si="21"/>
        <v>2989.2765857300878</v>
      </c>
      <c r="K87">
        <f t="shared" si="22"/>
        <v>1.9831894041038088E-3</v>
      </c>
    </row>
    <row r="88" spans="1:11" x14ac:dyDescent="0.35">
      <c r="A88">
        <v>1775.2829999999999</v>
      </c>
      <c r="B88">
        <f t="shared" si="16"/>
        <v>21.171000000000049</v>
      </c>
      <c r="C88">
        <f t="shared" si="13"/>
        <v>42.275000000000091</v>
      </c>
      <c r="D88">
        <f t="shared" si="17"/>
        <v>2.0130952380952425</v>
      </c>
      <c r="E88">
        <f t="shared" si="14"/>
        <v>5.6329047256127617E-4</v>
      </c>
      <c r="F88">
        <f t="shared" si="15"/>
        <v>3.1729615647830587E-9</v>
      </c>
      <c r="G88">
        <f t="shared" si="18"/>
        <v>6.7343884197738522E-4</v>
      </c>
      <c r="H88">
        <f t="shared" si="19"/>
        <v>1484.9158344709513</v>
      </c>
      <c r="I88">
        <f t="shared" si="20"/>
        <v>0.83643894211286385</v>
      </c>
      <c r="J88">
        <f t="shared" si="21"/>
        <v>2989.276995345695</v>
      </c>
      <c r="K88">
        <f t="shared" si="22"/>
        <v>1.9818191864673811E-3</v>
      </c>
    </row>
    <row r="89" spans="1:11" x14ac:dyDescent="0.35">
      <c r="A89">
        <v>1796.454</v>
      </c>
      <c r="B89">
        <f t="shared" si="16"/>
        <v>21.104000000000042</v>
      </c>
    </row>
    <row r="90" spans="1:11" x14ac:dyDescent="0.35">
      <c r="A90">
        <v>1817.558</v>
      </c>
    </row>
    <row r="92" spans="1:11" x14ac:dyDescent="0.35">
      <c r="A92" t="s">
        <v>28</v>
      </c>
      <c r="B92">
        <f>SUM(B5:B89)/COUNT(B5:B89)</f>
        <v>21.137517647058825</v>
      </c>
      <c r="C92">
        <f>(SUM(C5:C88)/COUNT(C5:C88))/20</f>
        <v>2.1137851190476176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F4AE-03C2-4898-AD25-6FA773BB2E20}">
  <dimension ref="A1:O90"/>
  <sheetViews>
    <sheetView workbookViewId="0"/>
  </sheetViews>
  <sheetFormatPr defaultColWidth="8.81640625" defaultRowHeight="14.5" x14ac:dyDescent="0.35"/>
  <cols>
    <col min="13" max="14" width="9.36328125" bestFit="1" customWidth="1"/>
  </cols>
  <sheetData>
    <row r="1" spans="1:15" x14ac:dyDescent="0.35">
      <c r="A1">
        <v>0.01</v>
      </c>
      <c r="C1">
        <f>SQRT($A$1^2+$A$1^2)</f>
        <v>1.4142135623730951E-2</v>
      </c>
      <c r="D1">
        <f>SQRT((1/21*C1)^2)</f>
        <v>6.7343502970147382E-4</v>
      </c>
      <c r="G1">
        <v>2.1278131924304944E-3</v>
      </c>
    </row>
    <row r="3" spans="1:15" x14ac:dyDescent="0.35">
      <c r="A3" s="1" t="s">
        <v>24</v>
      </c>
      <c r="B3" s="1"/>
      <c r="C3" s="1"/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20.48</v>
      </c>
      <c r="B5">
        <f>A6-A5</f>
        <v>20.865999999999996</v>
      </c>
      <c r="C5">
        <f>A7-A5</f>
        <v>42.137</v>
      </c>
      <c r="D5">
        <f>C5/21</f>
        <v>2.0065238095238094</v>
      </c>
      <c r="E5">
        <f t="shared" ref="E5:E36" si="0">1/A5</f>
        <v>4.8828125E-2</v>
      </c>
      <c r="F5">
        <f t="shared" ref="F5:F36" si="1">SQRT(((1/(A5^2))*$A$1)^2)</f>
        <v>2.384185791015625E-5</v>
      </c>
      <c r="G5">
        <f>SQRT($D$1^2+($G$1*F5))</f>
        <v>7.1010263977984813E-4</v>
      </c>
      <c r="H5">
        <f>1/G5</f>
        <v>1408.247123697538</v>
      </c>
      <c r="I5">
        <f>E5/G5</f>
        <v>68.76206658679385</v>
      </c>
      <c r="J5">
        <f>D5/G5</f>
        <v>2825.6813833925312</v>
      </c>
      <c r="K5">
        <f>(D5-$M$14-$M$15*E5)^2/G5^2</f>
        <v>2.5099314856927437E-4</v>
      </c>
      <c r="L5" t="s">
        <v>37</v>
      </c>
      <c r="M5">
        <f t="array" ref="M5:N6">MMULT(TRANSPOSE(H5:I88),H5:I88)</f>
        <v>184849339.72934195</v>
      </c>
      <c r="N5">
        <v>516934.39492002089</v>
      </c>
    </row>
    <row r="6" spans="1:15" x14ac:dyDescent="0.35">
      <c r="A6">
        <v>41.345999999999997</v>
      </c>
      <c r="B6">
        <f t="shared" ref="B6:B69" si="2">A7-A6</f>
        <v>21.271000000000001</v>
      </c>
      <c r="C6">
        <f t="shared" ref="C6:C36" si="3">A8-A6</f>
        <v>42.134999999999998</v>
      </c>
      <c r="D6">
        <f t="shared" ref="D6:D69" si="4">C6/21</f>
        <v>2.0064285714285712</v>
      </c>
      <c r="E6">
        <f t="shared" si="0"/>
        <v>2.4186136506554445E-2</v>
      </c>
      <c r="F6">
        <f t="shared" si="1"/>
        <v>5.8496919911368572E-6</v>
      </c>
      <c r="G6">
        <f t="shared" ref="G6:G69" si="5">SQRT($D$1^2+($G$1*F6))</f>
        <v>6.8261393995392512E-4</v>
      </c>
      <c r="H6">
        <f t="shared" ref="H6:H69" si="6">1/G6</f>
        <v>1464.9568979905357</v>
      </c>
      <c r="I6">
        <f t="shared" ref="I6:I69" si="7">E6/G6</f>
        <v>35.431647511017651</v>
      </c>
      <c r="J6">
        <f t="shared" ref="J6:J69" si="8">D6/G6</f>
        <v>2939.3313760395818</v>
      </c>
      <c r="K6">
        <f t="shared" ref="K6:K69" si="9">(D6-$M$14-$M$15*E6)^2/G6^2</f>
        <v>7.5832192479407751E-3</v>
      </c>
      <c r="M6">
        <v>516934.39492002089</v>
      </c>
      <c r="N6">
        <v>7900.1247190328841</v>
      </c>
    </row>
    <row r="7" spans="1:15" x14ac:dyDescent="0.35">
      <c r="A7">
        <v>62.616999999999997</v>
      </c>
      <c r="B7">
        <f t="shared" si="2"/>
        <v>20.863999999999997</v>
      </c>
      <c r="C7">
        <f t="shared" si="3"/>
        <v>42.137000000000008</v>
      </c>
      <c r="D7">
        <f t="shared" si="4"/>
        <v>2.0065238095238098</v>
      </c>
      <c r="E7">
        <f t="shared" si="0"/>
        <v>1.5970103965376816E-2</v>
      </c>
      <c r="F7">
        <f t="shared" si="1"/>
        <v>2.5504422066494428E-6</v>
      </c>
      <c r="G7">
        <f t="shared" si="5"/>
        <v>6.7745228894946184E-4</v>
      </c>
      <c r="H7">
        <f t="shared" si="6"/>
        <v>1476.1187116966112</v>
      </c>
      <c r="I7">
        <f t="shared" si="7"/>
        <v>23.573769291032967</v>
      </c>
      <c r="J7">
        <f t="shared" si="8"/>
        <v>2961.8673407028627</v>
      </c>
      <c r="K7">
        <f t="shared" si="9"/>
        <v>5.774671171393771E-3</v>
      </c>
    </row>
    <row r="8" spans="1:15" x14ac:dyDescent="0.35">
      <c r="A8">
        <v>83.480999999999995</v>
      </c>
      <c r="B8">
        <f t="shared" si="2"/>
        <v>21.27300000000001</v>
      </c>
      <c r="C8">
        <f t="shared" si="3"/>
        <v>42.134</v>
      </c>
      <c r="D8">
        <f t="shared" si="4"/>
        <v>2.0063809523809524</v>
      </c>
      <c r="E8">
        <f t="shared" si="0"/>
        <v>1.1978773613157486E-2</v>
      </c>
      <c r="F8">
        <f t="shared" si="1"/>
        <v>1.4349101727527807E-6</v>
      </c>
      <c r="G8">
        <f t="shared" si="5"/>
        <v>6.7569812788297783E-4</v>
      </c>
      <c r="H8">
        <f t="shared" si="6"/>
        <v>1479.9508223192636</v>
      </c>
      <c r="I8">
        <f t="shared" si="7"/>
        <v>17.727995859168718</v>
      </c>
      <c r="J8">
        <f t="shared" si="8"/>
        <v>2969.3451403618978</v>
      </c>
      <c r="K8">
        <f t="shared" si="9"/>
        <v>1.5365038978043782E-2</v>
      </c>
      <c r="L8" t="s">
        <v>38</v>
      </c>
      <c r="M8">
        <f t="array" ref="M8:M9">MMULT(TRANSPOSE(H5:I88),J5:J88)</f>
        <v>370890436.22164714</v>
      </c>
    </row>
    <row r="9" spans="1:15" x14ac:dyDescent="0.35">
      <c r="A9">
        <v>104.754</v>
      </c>
      <c r="B9">
        <f t="shared" si="2"/>
        <v>20.86099999999999</v>
      </c>
      <c r="C9">
        <f t="shared" si="3"/>
        <v>42.136999999999986</v>
      </c>
      <c r="D9">
        <f t="shared" si="4"/>
        <v>2.0065238095238089</v>
      </c>
      <c r="E9">
        <f t="shared" si="0"/>
        <v>9.5461748477385106E-3</v>
      </c>
      <c r="F9">
        <f t="shared" si="1"/>
        <v>9.1129454223595369E-7</v>
      </c>
      <c r="G9">
        <f t="shared" si="5"/>
        <v>6.7487317606953719E-4</v>
      </c>
      <c r="H9">
        <f t="shared" si="6"/>
        <v>1481.7598853520926</v>
      </c>
      <c r="I9">
        <f t="shared" si="7"/>
        <v>14.145138947936045</v>
      </c>
      <c r="J9">
        <f t="shared" si="8"/>
        <v>2973.1864899562429</v>
      </c>
      <c r="K9">
        <f t="shared" si="9"/>
        <v>8.9215962197977533E-3</v>
      </c>
      <c r="M9">
        <v>1037213.8809006958</v>
      </c>
    </row>
    <row r="10" spans="1:15" x14ac:dyDescent="0.35">
      <c r="A10">
        <v>125.61499999999999</v>
      </c>
      <c r="B10">
        <f t="shared" si="2"/>
        <v>21.275999999999996</v>
      </c>
      <c r="C10">
        <f t="shared" si="3"/>
        <v>42.135000000000005</v>
      </c>
      <c r="D10">
        <f t="shared" si="4"/>
        <v>2.0064285714285717</v>
      </c>
      <c r="E10">
        <f t="shared" si="0"/>
        <v>7.9608327031007453E-3</v>
      </c>
      <c r="F10">
        <f t="shared" si="1"/>
        <v>6.3374857326758309E-7</v>
      </c>
      <c r="G10">
        <f t="shared" si="5"/>
        <v>6.7443549565833775E-4</v>
      </c>
      <c r="H10">
        <f t="shared" si="6"/>
        <v>1482.7214855052498</v>
      </c>
      <c r="I10">
        <f t="shared" si="7"/>
        <v>11.803697691400311</v>
      </c>
      <c r="J10">
        <f t="shared" si="8"/>
        <v>2974.9747519887478</v>
      </c>
      <c r="K10">
        <f t="shared" si="9"/>
        <v>1.7815503826515433E-3</v>
      </c>
    </row>
    <row r="11" spans="1:15" x14ac:dyDescent="0.35">
      <c r="A11">
        <v>146.89099999999999</v>
      </c>
      <c r="B11">
        <f t="shared" si="2"/>
        <v>20.859000000000009</v>
      </c>
      <c r="C11">
        <f t="shared" si="3"/>
        <v>42.138000000000005</v>
      </c>
      <c r="D11">
        <f t="shared" si="4"/>
        <v>2.0065714285714287</v>
      </c>
      <c r="E11">
        <f t="shared" si="0"/>
        <v>6.8077690260124855E-3</v>
      </c>
      <c r="F11">
        <f t="shared" si="1"/>
        <v>4.6345719111534992E-7</v>
      </c>
      <c r="G11">
        <f t="shared" si="5"/>
        <v>6.7416681137119681E-4</v>
      </c>
      <c r="H11">
        <f t="shared" si="6"/>
        <v>1483.3124133863646</v>
      </c>
      <c r="I11">
        <f t="shared" si="7"/>
        <v>10.09804830375152</v>
      </c>
      <c r="J11">
        <f t="shared" si="8"/>
        <v>2976.372308346411</v>
      </c>
      <c r="K11">
        <f t="shared" si="9"/>
        <v>2.990887782793265E-2</v>
      </c>
      <c r="L11" t="s">
        <v>39</v>
      </c>
      <c r="M11">
        <f t="array" ref="M11:N12">MINVERSE(M5:N6)</f>
        <v>6.6214461909771877E-9</v>
      </c>
      <c r="N11">
        <v>-4.3326572705643148E-7</v>
      </c>
    </row>
    <row r="12" spans="1:15" x14ac:dyDescent="0.35">
      <c r="A12">
        <v>167.75</v>
      </c>
      <c r="B12">
        <f t="shared" si="2"/>
        <v>21.278999999999996</v>
      </c>
      <c r="C12">
        <f t="shared" si="3"/>
        <v>42.134999999999991</v>
      </c>
      <c r="D12">
        <f t="shared" si="4"/>
        <v>2.0064285714285708</v>
      </c>
      <c r="E12">
        <f t="shared" si="0"/>
        <v>5.9612518628912071E-3</v>
      </c>
      <c r="F12">
        <f t="shared" si="1"/>
        <v>3.5536523772823887E-7</v>
      </c>
      <c r="G12">
        <f t="shared" si="5"/>
        <v>6.7399620924007747E-4</v>
      </c>
      <c r="H12">
        <f t="shared" si="6"/>
        <v>1483.6878698880041</v>
      </c>
      <c r="I12">
        <f t="shared" si="7"/>
        <v>8.8446370783189519</v>
      </c>
      <c r="J12">
        <f t="shared" si="8"/>
        <v>2976.9137332252872</v>
      </c>
      <c r="K12">
        <f t="shared" si="9"/>
        <v>1.337510352790523E-3</v>
      </c>
      <c r="M12">
        <v>-4.3326572705643148E-7</v>
      </c>
      <c r="N12">
        <v>1.5493045995928719E-4</v>
      </c>
    </row>
    <row r="13" spans="1:15" x14ac:dyDescent="0.35">
      <c r="A13">
        <v>189.029</v>
      </c>
      <c r="B13">
        <f t="shared" si="2"/>
        <v>20.855999999999995</v>
      </c>
      <c r="C13">
        <f t="shared" si="3"/>
        <v>42.137</v>
      </c>
      <c r="D13">
        <f t="shared" si="4"/>
        <v>2.0065238095238094</v>
      </c>
      <c r="E13">
        <f t="shared" si="0"/>
        <v>5.2901935681826601E-3</v>
      </c>
      <c r="F13">
        <f t="shared" si="1"/>
        <v>2.7986147988841181E-7</v>
      </c>
      <c r="G13">
        <f t="shared" si="5"/>
        <v>6.7387701561782368E-4</v>
      </c>
      <c r="H13">
        <f t="shared" si="6"/>
        <v>1483.9503007580402</v>
      </c>
      <c r="I13">
        <f t="shared" si="7"/>
        <v>7.8503843365729082</v>
      </c>
      <c r="J13">
        <f t="shared" si="8"/>
        <v>2977.5816106210254</v>
      </c>
      <c r="K13">
        <f t="shared" si="9"/>
        <v>1.1374498366103304E-2</v>
      </c>
    </row>
    <row r="14" spans="1:15" x14ac:dyDescent="0.35">
      <c r="A14">
        <v>209.88499999999999</v>
      </c>
      <c r="B14">
        <f t="shared" si="2"/>
        <v>21.281000000000006</v>
      </c>
      <c r="C14">
        <f t="shared" si="3"/>
        <v>42.135000000000019</v>
      </c>
      <c r="D14">
        <f t="shared" si="4"/>
        <v>2.0064285714285726</v>
      </c>
      <c r="E14">
        <f t="shared" si="0"/>
        <v>4.7645139004693048E-3</v>
      </c>
      <c r="F14">
        <f t="shared" si="1"/>
        <v>2.2700592707765226E-7</v>
      </c>
      <c r="G14">
        <f t="shared" si="5"/>
        <v>6.7379356292222078E-4</v>
      </c>
      <c r="H14">
        <f t="shared" si="6"/>
        <v>1484.1340954090338</v>
      </c>
      <c r="I14">
        <f t="shared" si="7"/>
        <v>7.0711775277367783</v>
      </c>
      <c r="J14">
        <f t="shared" si="8"/>
        <v>2977.8090528599846</v>
      </c>
      <c r="K14">
        <f t="shared" si="9"/>
        <v>1.1017177244804274E-3</v>
      </c>
      <c r="L14" t="s">
        <v>40</v>
      </c>
      <c r="M14" s="11">
        <f t="array" ref="M14:M15">MMULT(M11:N12,M8:M9)</f>
        <v>2.0064418399682302</v>
      </c>
      <c r="N14" s="11">
        <f>SQRT(M11)</f>
        <v>8.1372269176772919E-5</v>
      </c>
      <c r="O14" t="s">
        <v>42</v>
      </c>
    </row>
    <row r="15" spans="1:15" x14ac:dyDescent="0.35">
      <c r="A15">
        <v>231.166</v>
      </c>
      <c r="B15">
        <f t="shared" si="2"/>
        <v>20.854000000000013</v>
      </c>
      <c r="C15">
        <f t="shared" si="3"/>
        <v>42.137</v>
      </c>
      <c r="D15">
        <f t="shared" si="4"/>
        <v>2.0065238095238094</v>
      </c>
      <c r="E15">
        <f t="shared" si="0"/>
        <v>4.3258956766998608E-3</v>
      </c>
      <c r="F15">
        <f t="shared" si="1"/>
        <v>1.8713373405690545E-7</v>
      </c>
      <c r="G15">
        <f t="shared" si="5"/>
        <v>6.7373060258318386E-4</v>
      </c>
      <c r="H15">
        <f t="shared" si="6"/>
        <v>1484.2727882121585</v>
      </c>
      <c r="I15">
        <f t="shared" si="7"/>
        <v>6.420809237570225</v>
      </c>
      <c r="J15">
        <f t="shared" si="8"/>
        <v>2978.2286893759865</v>
      </c>
      <c r="K15">
        <f t="shared" si="9"/>
        <v>1.19698875173534E-2</v>
      </c>
      <c r="M15">
        <v>1.9091362531469258E-3</v>
      </c>
      <c r="O15" t="s">
        <v>43</v>
      </c>
    </row>
    <row r="16" spans="1:15" x14ac:dyDescent="0.35">
      <c r="A16">
        <v>252.02</v>
      </c>
      <c r="B16">
        <f t="shared" si="2"/>
        <v>21.282999999999987</v>
      </c>
      <c r="C16">
        <f t="shared" si="3"/>
        <v>42.133999999999986</v>
      </c>
      <c r="D16">
        <f t="shared" si="4"/>
        <v>2.0063809523809519</v>
      </c>
      <c r="E16">
        <f t="shared" si="0"/>
        <v>3.9679390524561542E-3</v>
      </c>
      <c r="F16">
        <f t="shared" si="1"/>
        <v>1.5744540324006642E-7</v>
      </c>
      <c r="G16">
        <f t="shared" si="5"/>
        <v>6.7368371928904945E-4</v>
      </c>
      <c r="H16">
        <f t="shared" si="6"/>
        <v>1484.3760823778227</v>
      </c>
      <c r="I16">
        <f t="shared" si="7"/>
        <v>5.8899138257988355</v>
      </c>
      <c r="J16">
        <f t="shared" si="8"/>
        <v>2978.2238978527221</v>
      </c>
      <c r="K16">
        <f t="shared" si="9"/>
        <v>1.0327584991958747E-2</v>
      </c>
    </row>
    <row r="17" spans="1:15" x14ac:dyDescent="0.35">
      <c r="A17">
        <v>273.303</v>
      </c>
      <c r="B17">
        <f t="shared" si="2"/>
        <v>20.850999999999999</v>
      </c>
      <c r="C17">
        <f t="shared" si="3"/>
        <v>42.137</v>
      </c>
      <c r="D17">
        <f t="shared" si="4"/>
        <v>2.0065238095238094</v>
      </c>
      <c r="E17">
        <f t="shared" si="0"/>
        <v>3.6589426387562524E-3</v>
      </c>
      <c r="F17">
        <f t="shared" si="1"/>
        <v>1.3387861233708565E-7</v>
      </c>
      <c r="G17">
        <f t="shared" si="5"/>
        <v>6.7364650070087949E-4</v>
      </c>
      <c r="H17">
        <f t="shared" si="6"/>
        <v>1484.4580933168565</v>
      </c>
      <c r="I17">
        <f t="shared" si="7"/>
        <v>5.4315470130838541</v>
      </c>
      <c r="J17">
        <f t="shared" si="8"/>
        <v>2978.6005084805893</v>
      </c>
      <c r="K17">
        <f t="shared" si="9"/>
        <v>1.2390095726431063E-2</v>
      </c>
      <c r="L17" t="s">
        <v>41</v>
      </c>
      <c r="M17">
        <f>+SUM(K5:K88)/(COUNT(K5:K88)-2)</f>
        <v>1.2132637478316659E-2</v>
      </c>
    </row>
    <row r="18" spans="1:15" x14ac:dyDescent="0.35">
      <c r="A18">
        <v>294.154</v>
      </c>
      <c r="B18">
        <f t="shared" si="2"/>
        <v>21.286000000000001</v>
      </c>
      <c r="C18">
        <f t="shared" si="3"/>
        <v>42.134999999999991</v>
      </c>
      <c r="D18">
        <f t="shared" si="4"/>
        <v>2.0064285714285708</v>
      </c>
      <c r="E18">
        <f t="shared" si="0"/>
        <v>3.399579811935245E-3</v>
      </c>
      <c r="F18">
        <f t="shared" si="1"/>
        <v>1.1557142897717675E-7</v>
      </c>
      <c r="G18">
        <f t="shared" si="5"/>
        <v>6.7361758709246194E-4</v>
      </c>
      <c r="H18">
        <f t="shared" si="6"/>
        <v>1484.5218105369008</v>
      </c>
      <c r="I18">
        <f t="shared" si="7"/>
        <v>5.0467503774788067</v>
      </c>
      <c r="J18">
        <f t="shared" si="8"/>
        <v>2978.5869755701092</v>
      </c>
      <c r="K18">
        <f t="shared" si="9"/>
        <v>8.6038796646116945E-4</v>
      </c>
      <c r="O18" s="3"/>
    </row>
    <row r="19" spans="1:15" x14ac:dyDescent="0.35">
      <c r="A19">
        <v>315.44</v>
      </c>
      <c r="B19">
        <f t="shared" si="2"/>
        <v>20.84899999999999</v>
      </c>
      <c r="C19">
        <f t="shared" si="3"/>
        <v>42.137</v>
      </c>
      <c r="D19">
        <f t="shared" si="4"/>
        <v>2.0065238095238094</v>
      </c>
      <c r="E19">
        <f t="shared" si="0"/>
        <v>3.1701749936596502E-3</v>
      </c>
      <c r="F19">
        <f t="shared" si="1"/>
        <v>1.0050009490424963E-7</v>
      </c>
      <c r="G19">
        <f t="shared" si="5"/>
        <v>6.7359378311917541E-4</v>
      </c>
      <c r="H19">
        <f t="shared" si="6"/>
        <v>1484.5742717062387</v>
      </c>
      <c r="I19">
        <f t="shared" si="7"/>
        <v>4.7063602323936058</v>
      </c>
      <c r="J19">
        <f t="shared" si="8"/>
        <v>2978.8336231850371</v>
      </c>
      <c r="K19">
        <f t="shared" si="9"/>
        <v>1.2702374272867866E-2</v>
      </c>
    </row>
    <row r="20" spans="1:15" x14ac:dyDescent="0.35">
      <c r="A20">
        <v>336.28899999999999</v>
      </c>
      <c r="B20">
        <f t="shared" si="2"/>
        <v>21.288000000000011</v>
      </c>
      <c r="C20">
        <f t="shared" si="3"/>
        <v>42.134999999999991</v>
      </c>
      <c r="D20">
        <f t="shared" si="4"/>
        <v>2.0064285714285708</v>
      </c>
      <c r="E20">
        <f t="shared" si="0"/>
        <v>2.9736327979803089E-3</v>
      </c>
      <c r="F20">
        <f t="shared" si="1"/>
        <v>8.8424920172242006E-8</v>
      </c>
      <c r="G20">
        <f t="shared" si="5"/>
        <v>6.7357471073423408E-4</v>
      </c>
      <c r="H20">
        <f t="shared" si="6"/>
        <v>1484.6163076846281</v>
      </c>
      <c r="I20">
        <f t="shared" si="7"/>
        <v>4.4147037449474356</v>
      </c>
      <c r="J20">
        <f t="shared" si="8"/>
        <v>2978.7765773472279</v>
      </c>
      <c r="K20">
        <f t="shared" si="9"/>
        <v>7.9112595331875342E-4</v>
      </c>
    </row>
    <row r="21" spans="1:15" x14ac:dyDescent="0.35">
      <c r="A21">
        <v>357.577</v>
      </c>
      <c r="B21">
        <f t="shared" si="2"/>
        <v>20.84699999999998</v>
      </c>
      <c r="C21">
        <f t="shared" si="3"/>
        <v>42.137</v>
      </c>
      <c r="D21">
        <f t="shared" si="4"/>
        <v>2.0065238095238094</v>
      </c>
      <c r="E21">
        <f t="shared" si="0"/>
        <v>2.7966004524899533E-3</v>
      </c>
      <c r="F21">
        <f t="shared" si="1"/>
        <v>7.8209740908670125E-8</v>
      </c>
      <c r="G21">
        <f t="shared" si="5"/>
        <v>6.7355857573599858E-4</v>
      </c>
      <c r="H21">
        <f t="shared" si="6"/>
        <v>1484.6518714534936</v>
      </c>
      <c r="I21">
        <f t="shared" si="7"/>
        <v>4.1519780954968963</v>
      </c>
      <c r="J21">
        <f t="shared" si="8"/>
        <v>2978.9893289255169</v>
      </c>
      <c r="K21">
        <f t="shared" si="9"/>
        <v>1.2943513280543873E-2</v>
      </c>
    </row>
    <row r="22" spans="1:15" x14ac:dyDescent="0.35">
      <c r="A22">
        <v>378.42399999999998</v>
      </c>
      <c r="B22">
        <f t="shared" si="2"/>
        <v>21.29000000000002</v>
      </c>
      <c r="C22">
        <f t="shared" si="3"/>
        <v>42.135000000000048</v>
      </c>
      <c r="D22">
        <f t="shared" si="4"/>
        <v>2.0064285714285739</v>
      </c>
      <c r="E22">
        <f t="shared" si="0"/>
        <v>2.6425385282117415E-3</v>
      </c>
      <c r="F22">
        <f t="shared" si="1"/>
        <v>6.9830098730834779E-8</v>
      </c>
      <c r="G22">
        <f t="shared" si="5"/>
        <v>6.7354533970203755E-4</v>
      </c>
      <c r="H22">
        <f t="shared" si="6"/>
        <v>1484.6810467761222</v>
      </c>
      <c r="I22">
        <f t="shared" si="7"/>
        <v>3.923326868211642</v>
      </c>
      <c r="J22">
        <f t="shared" si="8"/>
        <v>2978.9064717100946</v>
      </c>
      <c r="K22">
        <f t="shared" si="9"/>
        <v>7.3928059651725631E-4</v>
      </c>
    </row>
    <row r="23" spans="1:15" x14ac:dyDescent="0.35">
      <c r="A23">
        <v>399.714</v>
      </c>
      <c r="B23">
        <f t="shared" si="2"/>
        <v>20.845000000000027</v>
      </c>
      <c r="C23">
        <f t="shared" si="3"/>
        <v>42.137</v>
      </c>
      <c r="D23">
        <f t="shared" si="4"/>
        <v>2.0065238095238094</v>
      </c>
      <c r="E23">
        <f t="shared" si="0"/>
        <v>2.5017887789769684E-3</v>
      </c>
      <c r="F23">
        <f t="shared" si="1"/>
        <v>6.2589470946150721E-8</v>
      </c>
      <c r="G23">
        <f t="shared" si="5"/>
        <v>6.7353390258472617E-4</v>
      </c>
      <c r="H23">
        <f t="shared" si="6"/>
        <v>1484.7062577881245</v>
      </c>
      <c r="I23">
        <f t="shared" si="7"/>
        <v>3.7144214558112161</v>
      </c>
      <c r="J23">
        <f t="shared" si="8"/>
        <v>2979.0984564008668</v>
      </c>
      <c r="K23">
        <f t="shared" si="9"/>
        <v>1.3135308942351208E-2</v>
      </c>
    </row>
    <row r="24" spans="1:15" x14ac:dyDescent="0.35">
      <c r="A24">
        <v>420.55900000000003</v>
      </c>
      <c r="B24">
        <f t="shared" si="2"/>
        <v>21.291999999999973</v>
      </c>
      <c r="C24">
        <f t="shared" si="3"/>
        <v>42.133999999999958</v>
      </c>
      <c r="D24">
        <f t="shared" si="4"/>
        <v>2.0063809523809502</v>
      </c>
      <c r="E24">
        <f t="shared" si="0"/>
        <v>2.377787658806493E-3</v>
      </c>
      <c r="F24">
        <f t="shared" si="1"/>
        <v>5.6538741503724638E-8</v>
      </c>
      <c r="G24">
        <f t="shared" si="5"/>
        <v>6.7352434485256729E-4</v>
      </c>
      <c r="H24">
        <f t="shared" si="6"/>
        <v>1484.7273266995232</v>
      </c>
      <c r="I24">
        <f t="shared" si="7"/>
        <v>3.5303663141188824</v>
      </c>
      <c r="J24">
        <f t="shared" si="8"/>
        <v>2978.9286277694114</v>
      </c>
      <c r="K24">
        <f t="shared" si="9"/>
        <v>9.4364545098908105E-3</v>
      </c>
    </row>
    <row r="25" spans="1:15" x14ac:dyDescent="0.35">
      <c r="A25">
        <v>441.851</v>
      </c>
      <c r="B25">
        <f t="shared" si="2"/>
        <v>20.841999999999985</v>
      </c>
      <c r="C25">
        <f t="shared" si="3"/>
        <v>42.137</v>
      </c>
      <c r="D25">
        <f t="shared" si="4"/>
        <v>2.0065238095238094</v>
      </c>
      <c r="E25">
        <f t="shared" si="0"/>
        <v>2.2632063749997173E-3</v>
      </c>
      <c r="F25">
        <f t="shared" si="1"/>
        <v>5.1221030958393602E-8</v>
      </c>
      <c r="G25">
        <f t="shared" si="5"/>
        <v>6.7351594488506957E-4</v>
      </c>
      <c r="H25">
        <f t="shared" si="6"/>
        <v>1484.7458439467866</v>
      </c>
      <c r="I25">
        <f t="shared" si="7"/>
        <v>3.3602862592747029</v>
      </c>
      <c r="J25">
        <f t="shared" si="8"/>
        <v>2979.1778869707496</v>
      </c>
      <c r="K25">
        <f t="shared" si="9"/>
        <v>1.3291487266288208E-2</v>
      </c>
    </row>
    <row r="26" spans="1:15" x14ac:dyDescent="0.35">
      <c r="A26">
        <v>462.69299999999998</v>
      </c>
      <c r="B26">
        <f t="shared" si="2"/>
        <v>21.295000000000016</v>
      </c>
      <c r="C26">
        <f t="shared" si="3"/>
        <v>42.134999999999991</v>
      </c>
      <c r="D26">
        <f t="shared" si="4"/>
        <v>2.0064285714285708</v>
      </c>
      <c r="E26">
        <f t="shared" si="0"/>
        <v>2.161260274091028E-3</v>
      </c>
      <c r="F26">
        <f t="shared" si="1"/>
        <v>4.6710459723640261E-8</v>
      </c>
      <c r="G26">
        <f t="shared" si="5"/>
        <v>6.7350881980969589E-4</v>
      </c>
      <c r="H26">
        <f t="shared" si="6"/>
        <v>1484.7615511294362</v>
      </c>
      <c r="I26">
        <f t="shared" si="7"/>
        <v>3.2089561569538252</v>
      </c>
      <c r="J26">
        <f t="shared" si="8"/>
        <v>2979.0679979447036</v>
      </c>
      <c r="K26">
        <f t="shared" si="9"/>
        <v>6.6703145270802136E-4</v>
      </c>
    </row>
    <row r="27" spans="1:15" x14ac:dyDescent="0.35">
      <c r="A27">
        <v>483.988</v>
      </c>
      <c r="B27">
        <f t="shared" si="2"/>
        <v>20.839999999999975</v>
      </c>
      <c r="C27">
        <f t="shared" si="3"/>
        <v>42.137</v>
      </c>
      <c r="D27">
        <f t="shared" si="4"/>
        <v>2.0065238095238094</v>
      </c>
      <c r="E27">
        <f t="shared" si="0"/>
        <v>2.0661669297585891E-3</v>
      </c>
      <c r="F27">
        <f t="shared" si="1"/>
        <v>4.2690457816280341E-8</v>
      </c>
      <c r="G27">
        <f t="shared" si="5"/>
        <v>6.7350246959336189E-4</v>
      </c>
      <c r="H27">
        <f t="shared" si="6"/>
        <v>1484.7755504204258</v>
      </c>
      <c r="I27">
        <f t="shared" si="7"/>
        <v>3.0677941403927904</v>
      </c>
      <c r="J27">
        <f t="shared" si="8"/>
        <v>2979.2374937174036</v>
      </c>
      <c r="K27">
        <f t="shared" si="9"/>
        <v>1.3421119391876745E-2</v>
      </c>
    </row>
    <row r="28" spans="1:15" x14ac:dyDescent="0.35">
      <c r="A28">
        <v>504.82799999999997</v>
      </c>
      <c r="B28">
        <f t="shared" si="2"/>
        <v>21.297000000000025</v>
      </c>
      <c r="C28">
        <f t="shared" si="3"/>
        <v>42.134000000000015</v>
      </c>
      <c r="D28">
        <f t="shared" si="4"/>
        <v>2.0063809523809533</v>
      </c>
      <c r="E28">
        <f t="shared" si="0"/>
        <v>1.9808726932737486E-3</v>
      </c>
      <c r="F28">
        <f t="shared" si="1"/>
        <v>3.923856626957595E-8</v>
      </c>
      <c r="G28">
        <f t="shared" si="5"/>
        <v>6.734970167476508E-4</v>
      </c>
      <c r="H28">
        <f t="shared" si="6"/>
        <v>1484.7875716347605</v>
      </c>
      <c r="I28">
        <f t="shared" si="7"/>
        <v>2.9411751559635366</v>
      </c>
      <c r="J28">
        <f t="shared" si="8"/>
        <v>2979.0495020599533</v>
      </c>
      <c r="K28">
        <f t="shared" si="9"/>
        <v>9.2198859083050203E-3</v>
      </c>
    </row>
    <row r="29" spans="1:15" x14ac:dyDescent="0.35">
      <c r="A29">
        <v>526.125</v>
      </c>
      <c r="B29">
        <f t="shared" si="2"/>
        <v>20.836999999999989</v>
      </c>
      <c r="C29">
        <f t="shared" si="3"/>
        <v>42.136999999999944</v>
      </c>
      <c r="D29">
        <f t="shared" si="4"/>
        <v>2.0065238095238067</v>
      </c>
      <c r="E29">
        <f t="shared" si="0"/>
        <v>1.9006889997624139E-3</v>
      </c>
      <c r="F29">
        <f t="shared" si="1"/>
        <v>3.6126186738178455E-8</v>
      </c>
      <c r="G29">
        <f t="shared" si="5"/>
        <v>6.7349210018066187E-4</v>
      </c>
      <c r="H29">
        <f t="shared" si="6"/>
        <v>1484.7984107486243</v>
      </c>
      <c r="I29">
        <f t="shared" si="7"/>
        <v>2.8221400061746245</v>
      </c>
      <c r="J29">
        <f t="shared" si="8"/>
        <v>2979.2833635102234</v>
      </c>
      <c r="K29">
        <f t="shared" si="9"/>
        <v>1.353043919062607E-2</v>
      </c>
    </row>
    <row r="30" spans="1:15" x14ac:dyDescent="0.35">
      <c r="A30">
        <v>546.96199999999999</v>
      </c>
      <c r="B30">
        <f t="shared" si="2"/>
        <v>21.299999999999955</v>
      </c>
      <c r="C30">
        <f t="shared" si="3"/>
        <v>42.134999999999991</v>
      </c>
      <c r="D30">
        <f t="shared" si="4"/>
        <v>2.0064285714285708</v>
      </c>
      <c r="E30">
        <f t="shared" si="0"/>
        <v>1.8282805752502002E-3</v>
      </c>
      <c r="F30">
        <f t="shared" si="1"/>
        <v>3.3426098618372031E-8</v>
      </c>
      <c r="G30">
        <f t="shared" si="5"/>
        <v>6.7348783487353105E-4</v>
      </c>
      <c r="H30">
        <f t="shared" si="6"/>
        <v>1484.8078142165434</v>
      </c>
      <c r="I30">
        <f t="shared" si="7"/>
        <v>2.7146452847118145</v>
      </c>
      <c r="J30">
        <f t="shared" si="8"/>
        <v>2979.1608215244783</v>
      </c>
      <c r="K30">
        <f t="shared" si="9"/>
        <v>6.1920644356207603E-4</v>
      </c>
    </row>
    <row r="31" spans="1:15" x14ac:dyDescent="0.35">
      <c r="A31">
        <v>568.26199999999994</v>
      </c>
      <c r="B31">
        <f t="shared" si="2"/>
        <v>20.835000000000036</v>
      </c>
      <c r="C31">
        <f t="shared" si="3"/>
        <v>42.137000000000057</v>
      </c>
      <c r="D31">
        <f t="shared" si="4"/>
        <v>2.006523809523812</v>
      </c>
      <c r="E31">
        <f t="shared" si="0"/>
        <v>1.7597516638451984E-3</v>
      </c>
      <c r="F31">
        <f t="shared" si="1"/>
        <v>3.0967259184059441E-8</v>
      </c>
      <c r="G31">
        <f t="shared" si="5"/>
        <v>6.7348395064147602E-4</v>
      </c>
      <c r="H31">
        <f t="shared" si="6"/>
        <v>1484.816377654621</v>
      </c>
      <c r="I31">
        <f t="shared" si="7"/>
        <v>2.6129080910823199</v>
      </c>
      <c r="J31">
        <f t="shared" si="8"/>
        <v>2979.3194145348975</v>
      </c>
      <c r="K31">
        <f t="shared" si="9"/>
        <v>1.3623871452805145E-2</v>
      </c>
    </row>
    <row r="32" spans="1:15" x14ac:dyDescent="0.35">
      <c r="A32">
        <v>589.09699999999998</v>
      </c>
      <c r="B32">
        <f t="shared" si="2"/>
        <v>21.302000000000021</v>
      </c>
      <c r="C32">
        <f t="shared" si="3"/>
        <v>42.134000000000015</v>
      </c>
      <c r="D32">
        <f t="shared" si="4"/>
        <v>2.0063809523809533</v>
      </c>
      <c r="E32">
        <f t="shared" si="0"/>
        <v>1.6975133127481554E-3</v>
      </c>
      <c r="F32">
        <f t="shared" si="1"/>
        <v>2.8815514469572162E-8</v>
      </c>
      <c r="G32">
        <f t="shared" si="5"/>
        <v>6.734805515089949E-4</v>
      </c>
      <c r="H32">
        <f t="shared" si="6"/>
        <v>1484.823871690739</v>
      </c>
      <c r="I32">
        <f t="shared" si="7"/>
        <v>2.5205082892812882</v>
      </c>
      <c r="J32">
        <f t="shared" si="8"/>
        <v>2979.1223338008394</v>
      </c>
      <c r="K32">
        <f t="shared" si="9"/>
        <v>9.0667221063270784E-3</v>
      </c>
    </row>
    <row r="33" spans="1:11" x14ac:dyDescent="0.35">
      <c r="A33">
        <v>610.399</v>
      </c>
      <c r="B33">
        <f t="shared" si="2"/>
        <v>20.831999999999994</v>
      </c>
      <c r="C33">
        <f t="shared" si="3"/>
        <v>42.135999999999967</v>
      </c>
      <c r="D33">
        <f t="shared" si="4"/>
        <v>2.0064761904761887</v>
      </c>
      <c r="E33">
        <f t="shared" si="0"/>
        <v>1.638272670826787E-3</v>
      </c>
      <c r="F33">
        <f t="shared" si="1"/>
        <v>2.6839373439779344E-8</v>
      </c>
      <c r="G33">
        <f t="shared" si="5"/>
        <v>6.734774297642844E-4</v>
      </c>
      <c r="H33">
        <f t="shared" si="6"/>
        <v>1484.8307542392292</v>
      </c>
      <c r="I33">
        <f t="shared" si="7"/>
        <v>2.4325576454732549</v>
      </c>
      <c r="J33">
        <f t="shared" si="8"/>
        <v>2979.2775552678149</v>
      </c>
      <c r="K33">
        <f t="shared" si="9"/>
        <v>2.1493058491149912E-3</v>
      </c>
    </row>
    <row r="34" spans="1:11" x14ac:dyDescent="0.35">
      <c r="A34">
        <v>631.23099999999999</v>
      </c>
      <c r="B34">
        <f t="shared" si="2"/>
        <v>21.303999999999974</v>
      </c>
      <c r="C34">
        <f t="shared" si="3"/>
        <v>42.134999999999991</v>
      </c>
      <c r="D34">
        <f t="shared" si="4"/>
        <v>2.0064285714285708</v>
      </c>
      <c r="E34">
        <f t="shared" si="0"/>
        <v>1.5842060988766394E-3</v>
      </c>
      <c r="F34">
        <f t="shared" si="1"/>
        <v>2.5097089637179408E-8</v>
      </c>
      <c r="G34">
        <f t="shared" si="5"/>
        <v>6.7347467743594227E-4</v>
      </c>
      <c r="H34">
        <f t="shared" si="6"/>
        <v>1484.8368223838902</v>
      </c>
      <c r="I34">
        <f t="shared" si="7"/>
        <v>2.3522875498571683</v>
      </c>
      <c r="J34">
        <f t="shared" si="8"/>
        <v>2979.2190243402474</v>
      </c>
      <c r="K34">
        <f t="shared" si="9"/>
        <v>5.8527481626152636E-4</v>
      </c>
    </row>
    <row r="35" spans="1:11" x14ac:dyDescent="0.35">
      <c r="A35">
        <v>652.53499999999997</v>
      </c>
      <c r="B35">
        <f t="shared" si="2"/>
        <v>20.831000000000017</v>
      </c>
      <c r="C35">
        <f t="shared" si="3"/>
        <v>42.138000000000034</v>
      </c>
      <c r="D35">
        <f t="shared" si="4"/>
        <v>2.00657142857143</v>
      </c>
      <c r="E35">
        <f t="shared" si="0"/>
        <v>1.5324848475560698E-3</v>
      </c>
      <c r="F35">
        <f t="shared" si="1"/>
        <v>2.348509807988951E-8</v>
      </c>
      <c r="G35">
        <f t="shared" si="5"/>
        <v>6.7347213092342937E-4</v>
      </c>
      <c r="H35">
        <f t="shared" si="6"/>
        <v>1484.8424368041078</v>
      </c>
      <c r="I35">
        <f t="shared" si="7"/>
        <v>2.2754985354105264</v>
      </c>
      <c r="J35">
        <f t="shared" si="8"/>
        <v>2979.4424096215021</v>
      </c>
      <c r="K35">
        <f t="shared" si="9"/>
        <v>3.5371987687512423E-2</v>
      </c>
    </row>
    <row r="36" spans="1:11" x14ac:dyDescent="0.35">
      <c r="A36">
        <v>673.36599999999999</v>
      </c>
      <c r="B36">
        <f t="shared" si="2"/>
        <v>21.307000000000016</v>
      </c>
      <c r="C36">
        <f t="shared" si="3"/>
        <v>42.134000000000015</v>
      </c>
      <c r="D36">
        <f t="shared" si="4"/>
        <v>2.0063809523809533</v>
      </c>
      <c r="E36">
        <f t="shared" si="0"/>
        <v>1.4850764665872646E-3</v>
      </c>
      <c r="F36">
        <f t="shared" si="1"/>
        <v>2.205452111611315E-8</v>
      </c>
      <c r="G36">
        <f t="shared" si="5"/>
        <v>6.7346987098905063E-4</v>
      </c>
      <c r="H36">
        <f t="shared" si="6"/>
        <v>1484.8474194271091</v>
      </c>
      <c r="I36">
        <f t="shared" si="7"/>
        <v>2.2051119590640296</v>
      </c>
      <c r="J36">
        <f t="shared" si="8"/>
        <v>2979.1695795305641</v>
      </c>
      <c r="K36">
        <f t="shared" si="9"/>
        <v>8.9526862835402794E-3</v>
      </c>
    </row>
    <row r="37" spans="1:11" x14ac:dyDescent="0.35">
      <c r="A37">
        <v>694.673</v>
      </c>
      <c r="B37">
        <f t="shared" si="2"/>
        <v>20.826999999999998</v>
      </c>
      <c r="C37">
        <f t="shared" ref="C37:C68" si="10">A39-A37</f>
        <v>42.135999999999967</v>
      </c>
      <c r="D37">
        <f t="shared" si="4"/>
        <v>2.0064761904761887</v>
      </c>
      <c r="E37">
        <f t="shared" ref="E37:E68" si="11">1/A37</f>
        <v>1.4395262231294437E-3</v>
      </c>
      <c r="F37">
        <f t="shared" ref="F37:F68" si="12">SQRT(((1/(A37^2))*$A$1)^2)</f>
        <v>2.0722357470773209E-8</v>
      </c>
      <c r="G37">
        <f t="shared" si="5"/>
        <v>6.7346776651494578E-4</v>
      </c>
      <c r="H37">
        <f t="shared" si="6"/>
        <v>1484.8520593268925</v>
      </c>
      <c r="I37">
        <f t="shared" si="7"/>
        <v>2.1374834768688182</v>
      </c>
      <c r="J37">
        <f t="shared" si="8"/>
        <v>2979.3203034189469</v>
      </c>
      <c r="K37">
        <f t="shared" si="9"/>
        <v>2.2019251505977825E-3</v>
      </c>
    </row>
    <row r="38" spans="1:11" x14ac:dyDescent="0.35">
      <c r="A38">
        <v>715.5</v>
      </c>
      <c r="B38">
        <f t="shared" si="2"/>
        <v>21.308999999999969</v>
      </c>
      <c r="C38">
        <f t="shared" si="10"/>
        <v>42.134000000000015</v>
      </c>
      <c r="D38">
        <f t="shared" si="4"/>
        <v>2.0063809523809533</v>
      </c>
      <c r="E38">
        <f t="shared" si="11"/>
        <v>1.397624039133473E-3</v>
      </c>
      <c r="F38">
        <f t="shared" si="12"/>
        <v>1.9533529547637641E-8</v>
      </c>
      <c r="G38">
        <f t="shared" si="5"/>
        <v>6.7346588846866706E-4</v>
      </c>
      <c r="H38">
        <f t="shared" si="6"/>
        <v>1484.8562000279023</v>
      </c>
      <c r="I38">
        <f t="shared" si="7"/>
        <v>2.0752707198153768</v>
      </c>
      <c r="J38">
        <f t="shared" si="8"/>
        <v>2979.1871967607458</v>
      </c>
      <c r="K38">
        <f t="shared" si="9"/>
        <v>8.9059396286974256E-3</v>
      </c>
    </row>
    <row r="39" spans="1:11" x14ac:dyDescent="0.35">
      <c r="A39">
        <v>736.80899999999997</v>
      </c>
      <c r="B39">
        <f t="shared" si="2"/>
        <v>20.825000000000045</v>
      </c>
      <c r="C39">
        <f t="shared" si="10"/>
        <v>42.137000000000057</v>
      </c>
      <c r="D39">
        <f t="shared" si="4"/>
        <v>2.006523809523812</v>
      </c>
      <c r="E39">
        <f t="shared" si="11"/>
        <v>1.3572038343722728E-3</v>
      </c>
      <c r="F39">
        <f t="shared" si="12"/>
        <v>1.8420022480348003E-8</v>
      </c>
      <c r="G39">
        <f t="shared" si="5"/>
        <v>6.7346412940546695E-4</v>
      </c>
      <c r="H39">
        <f t="shared" si="6"/>
        <v>1484.8600784169432</v>
      </c>
      <c r="I39">
        <f t="shared" si="7"/>
        <v>2.0152577919337888</v>
      </c>
      <c r="J39">
        <f t="shared" si="8"/>
        <v>2979.4071011549909</v>
      </c>
      <c r="K39">
        <f t="shared" si="9"/>
        <v>1.389237486619403E-2</v>
      </c>
    </row>
    <row r="40" spans="1:11" x14ac:dyDescent="0.35">
      <c r="A40">
        <v>757.63400000000001</v>
      </c>
      <c r="B40">
        <f t="shared" si="2"/>
        <v>21.312000000000012</v>
      </c>
      <c r="C40">
        <f t="shared" si="10"/>
        <v>42.134000000000015</v>
      </c>
      <c r="D40">
        <f t="shared" si="4"/>
        <v>2.0063809523809533</v>
      </c>
      <c r="E40">
        <f t="shared" si="11"/>
        <v>1.3198985262013055E-3</v>
      </c>
      <c r="F40">
        <f t="shared" si="12"/>
        <v>1.7421321194683784E-8</v>
      </c>
      <c r="G40">
        <f t="shared" si="5"/>
        <v>6.7346255170283413E-4</v>
      </c>
      <c r="H40">
        <f t="shared" si="6"/>
        <v>1484.8635569587702</v>
      </c>
      <c r="I40">
        <f t="shared" si="7"/>
        <v>1.9598692204399091</v>
      </c>
      <c r="J40">
        <f t="shared" si="8"/>
        <v>2979.2019575667073</v>
      </c>
      <c r="K40">
        <f t="shared" si="9"/>
        <v>8.8644892852347626E-3</v>
      </c>
    </row>
    <row r="41" spans="1:11" x14ac:dyDescent="0.35">
      <c r="A41">
        <v>778.94600000000003</v>
      </c>
      <c r="B41">
        <f t="shared" si="2"/>
        <v>20.822000000000003</v>
      </c>
      <c r="C41">
        <f t="shared" si="10"/>
        <v>42.136999999999944</v>
      </c>
      <c r="D41">
        <f t="shared" si="4"/>
        <v>2.0065238095238067</v>
      </c>
      <c r="E41">
        <f t="shared" si="11"/>
        <v>1.2837860390835822E-3</v>
      </c>
      <c r="F41">
        <f t="shared" si="12"/>
        <v>1.6481065941459129E-8</v>
      </c>
      <c r="G41">
        <f t="shared" si="5"/>
        <v>6.734610663271935E-4</v>
      </c>
      <c r="H41">
        <f t="shared" si="6"/>
        <v>1484.8668319515909</v>
      </c>
      <c r="I41">
        <f t="shared" si="7"/>
        <v>1.9062513087577198</v>
      </c>
      <c r="J41">
        <f t="shared" si="8"/>
        <v>2979.4206522830523</v>
      </c>
      <c r="K41">
        <f t="shared" si="9"/>
        <v>1.3941606636806431E-2</v>
      </c>
    </row>
    <row r="42" spans="1:11" x14ac:dyDescent="0.35">
      <c r="A42">
        <v>799.76800000000003</v>
      </c>
      <c r="B42">
        <f t="shared" si="2"/>
        <v>21.314999999999941</v>
      </c>
      <c r="C42">
        <f t="shared" si="10"/>
        <v>42.134000000000015</v>
      </c>
      <c r="D42">
        <f t="shared" si="4"/>
        <v>2.0063809523809533</v>
      </c>
      <c r="E42">
        <f t="shared" si="11"/>
        <v>1.250362605155495E-3</v>
      </c>
      <c r="F42">
        <f t="shared" si="12"/>
        <v>1.5634066443712367E-8</v>
      </c>
      <c r="G42">
        <f t="shared" si="5"/>
        <v>6.7345972827026208E-4</v>
      </c>
      <c r="H42">
        <f t="shared" si="6"/>
        <v>1484.8697821448591</v>
      </c>
      <c r="I42">
        <f t="shared" si="7"/>
        <v>1.8566256491193183</v>
      </c>
      <c r="J42">
        <f t="shared" si="8"/>
        <v>2979.2144476615008</v>
      </c>
      <c r="K42">
        <f t="shared" si="9"/>
        <v>8.8274837336328356E-3</v>
      </c>
    </row>
    <row r="43" spans="1:11" x14ac:dyDescent="0.35">
      <c r="A43">
        <v>821.08299999999997</v>
      </c>
      <c r="B43">
        <f t="shared" si="2"/>
        <v>20.819000000000074</v>
      </c>
      <c r="C43">
        <f t="shared" si="10"/>
        <v>42.137000000000057</v>
      </c>
      <c r="D43">
        <f t="shared" si="4"/>
        <v>2.006523809523812</v>
      </c>
      <c r="E43">
        <f t="shared" si="11"/>
        <v>1.2179036711270359E-3</v>
      </c>
      <c r="F43">
        <f t="shared" si="12"/>
        <v>1.4832893521447113E-8</v>
      </c>
      <c r="G43">
        <f t="shared" si="5"/>
        <v>6.7345846260592919E-4</v>
      </c>
      <c r="H43">
        <f t="shared" si="6"/>
        <v>1484.8725727352614</v>
      </c>
      <c r="I43">
        <f t="shared" si="7"/>
        <v>1.8084317574901216</v>
      </c>
      <c r="J43">
        <f t="shared" si="8"/>
        <v>2979.4321713021804</v>
      </c>
      <c r="K43">
        <f t="shared" si="9"/>
        <v>1.3985853872168661E-2</v>
      </c>
    </row>
    <row r="44" spans="1:11" x14ac:dyDescent="0.35">
      <c r="A44">
        <v>841.90200000000004</v>
      </c>
      <c r="B44">
        <f t="shared" si="2"/>
        <v>21.317999999999984</v>
      </c>
      <c r="C44">
        <f t="shared" si="10"/>
        <v>42.134999999999991</v>
      </c>
      <c r="D44">
        <f t="shared" si="4"/>
        <v>2.0064285714285708</v>
      </c>
      <c r="E44">
        <f t="shared" si="11"/>
        <v>1.1877867020151989E-3</v>
      </c>
      <c r="F44">
        <f t="shared" si="12"/>
        <v>1.4108372494841426E-8</v>
      </c>
      <c r="G44">
        <f t="shared" si="5"/>
        <v>6.7345731803147195E-4</v>
      </c>
      <c r="H44">
        <f t="shared" si="6"/>
        <v>1484.875096350602</v>
      </c>
      <c r="I44">
        <f t="shared" si="7"/>
        <v>1.7637148935987825</v>
      </c>
      <c r="J44">
        <f t="shared" si="8"/>
        <v>2979.2958183206001</v>
      </c>
      <c r="K44">
        <f t="shared" si="9"/>
        <v>5.3219242480223063E-4</v>
      </c>
    </row>
    <row r="45" spans="1:11" x14ac:dyDescent="0.35">
      <c r="A45">
        <v>863.22</v>
      </c>
      <c r="B45">
        <f t="shared" si="2"/>
        <v>20.817000000000007</v>
      </c>
      <c r="C45">
        <f t="shared" si="10"/>
        <v>42.136999999999944</v>
      </c>
      <c r="D45">
        <f t="shared" si="4"/>
        <v>2.0065238095238067</v>
      </c>
      <c r="E45">
        <f t="shared" si="11"/>
        <v>1.158453233242974E-3</v>
      </c>
      <c r="F45">
        <f t="shared" si="12"/>
        <v>1.3420138936111001E-8</v>
      </c>
      <c r="G45">
        <f t="shared" si="5"/>
        <v>6.7345623078095978E-4</v>
      </c>
      <c r="H45">
        <f t="shared" si="6"/>
        <v>1484.8774935831693</v>
      </c>
      <c r="I45">
        <f t="shared" si="7"/>
        <v>1.720161133411146</v>
      </c>
      <c r="J45">
        <f t="shared" si="8"/>
        <v>2979.4420451006627</v>
      </c>
      <c r="K45">
        <f t="shared" si="9"/>
        <v>1.4025836920929895E-2</v>
      </c>
    </row>
    <row r="46" spans="1:11" x14ac:dyDescent="0.35">
      <c r="A46">
        <v>884.03700000000003</v>
      </c>
      <c r="B46">
        <f t="shared" si="2"/>
        <v>21.319999999999936</v>
      </c>
      <c r="C46">
        <f t="shared" si="10"/>
        <v>42.132999999999925</v>
      </c>
      <c r="D46">
        <f t="shared" si="4"/>
        <v>2.0063333333333295</v>
      </c>
      <c r="E46">
        <f t="shared" si="11"/>
        <v>1.1311743739232634E-3</v>
      </c>
      <c r="F46">
        <f t="shared" si="12"/>
        <v>1.2795554642206869E-8</v>
      </c>
      <c r="G46">
        <f t="shared" si="5"/>
        <v>6.7345524408010747E-4</v>
      </c>
      <c r="H46">
        <f t="shared" si="6"/>
        <v>1484.8796691247533</v>
      </c>
      <c r="I46">
        <f t="shared" si="7"/>
        <v>1.6796578300735754</v>
      </c>
      <c r="J46">
        <f t="shared" si="8"/>
        <v>2979.1635761539578</v>
      </c>
      <c r="K46">
        <f t="shared" si="9"/>
        <v>2.7003031576275444E-2</v>
      </c>
    </row>
    <row r="47" spans="1:11" x14ac:dyDescent="0.35">
      <c r="A47">
        <v>905.35699999999997</v>
      </c>
      <c r="B47">
        <f t="shared" si="2"/>
        <v>20.812999999999988</v>
      </c>
      <c r="C47">
        <f t="shared" si="10"/>
        <v>42.136000000000081</v>
      </c>
      <c r="D47">
        <f t="shared" si="4"/>
        <v>2.0064761904761945</v>
      </c>
      <c r="E47">
        <f t="shared" si="11"/>
        <v>1.1045366634377378E-3</v>
      </c>
      <c r="F47">
        <f t="shared" si="12"/>
        <v>1.2200012408781706E-8</v>
      </c>
      <c r="G47">
        <f t="shared" si="5"/>
        <v>6.7345430325774604E-4</v>
      </c>
      <c r="H47">
        <f t="shared" si="6"/>
        <v>1484.8817435164233</v>
      </c>
      <c r="I47">
        <f t="shared" si="7"/>
        <v>1.640106326583241</v>
      </c>
      <c r="J47">
        <f t="shared" si="8"/>
        <v>2979.3798640384825</v>
      </c>
      <c r="K47">
        <f t="shared" si="9"/>
        <v>2.2920401092601608E-3</v>
      </c>
    </row>
    <row r="48" spans="1:11" x14ac:dyDescent="0.35">
      <c r="A48">
        <v>926.17</v>
      </c>
      <c r="B48">
        <f t="shared" si="2"/>
        <v>21.323000000000093</v>
      </c>
      <c r="C48">
        <f t="shared" si="10"/>
        <v>42.134000000000015</v>
      </c>
      <c r="D48">
        <f t="shared" si="4"/>
        <v>2.0063809523809533</v>
      </c>
      <c r="E48">
        <f t="shared" si="11"/>
        <v>1.0797153870239805E-3</v>
      </c>
      <c r="F48">
        <f t="shared" si="12"/>
        <v>1.1657853169763442E-8</v>
      </c>
      <c r="G48">
        <f t="shared" si="5"/>
        <v>6.734534467673285E-4</v>
      </c>
      <c r="H48">
        <f t="shared" si="6"/>
        <v>1484.8836319720999</v>
      </c>
      <c r="I48">
        <f t="shared" si="7"/>
        <v>1.6032517053803297</v>
      </c>
      <c r="J48">
        <f t="shared" si="8"/>
        <v>2979.2422356910706</v>
      </c>
      <c r="K48">
        <f t="shared" si="9"/>
        <v>8.7369788331148803E-3</v>
      </c>
    </row>
    <row r="49" spans="1:11" x14ac:dyDescent="0.35">
      <c r="A49">
        <v>947.49300000000005</v>
      </c>
      <c r="B49">
        <f t="shared" si="2"/>
        <v>20.810999999999922</v>
      </c>
      <c r="C49">
        <f t="shared" si="10"/>
        <v>42.136999999999944</v>
      </c>
      <c r="D49">
        <f t="shared" si="4"/>
        <v>2.0065238095238067</v>
      </c>
      <c r="E49">
        <f t="shared" si="11"/>
        <v>1.0554167682505305E-3</v>
      </c>
      <c r="F49">
        <f t="shared" si="12"/>
        <v>1.1139045547043941E-8</v>
      </c>
      <c r="G49">
        <f t="shared" si="5"/>
        <v>6.7345262716622537E-4</v>
      </c>
      <c r="H49">
        <f t="shared" si="6"/>
        <v>1484.8854390958882</v>
      </c>
      <c r="I49">
        <f t="shared" si="7"/>
        <v>1.567172991352852</v>
      </c>
      <c r="J49">
        <f t="shared" si="8"/>
        <v>2979.4579879611119</v>
      </c>
      <c r="K49">
        <f t="shared" si="9"/>
        <v>1.409525823334329E-2</v>
      </c>
    </row>
    <row r="50" spans="1:11" x14ac:dyDescent="0.35">
      <c r="A50">
        <v>968.30399999999997</v>
      </c>
      <c r="B50">
        <f t="shared" si="2"/>
        <v>21.326000000000022</v>
      </c>
      <c r="C50">
        <f t="shared" si="10"/>
        <v>42.134000000000015</v>
      </c>
      <c r="D50">
        <f t="shared" si="4"/>
        <v>2.0063809523809533</v>
      </c>
      <c r="E50">
        <f t="shared" si="11"/>
        <v>1.0327335217039278E-3</v>
      </c>
      <c r="F50">
        <f t="shared" si="12"/>
        <v>1.0665385268509969E-8</v>
      </c>
      <c r="G50">
        <f t="shared" si="5"/>
        <v>6.734518788870528E-4</v>
      </c>
      <c r="H50">
        <f t="shared" si="6"/>
        <v>1484.8870889670707</v>
      </c>
      <c r="I50">
        <f t="shared" si="7"/>
        <v>1.5334926727216562</v>
      </c>
      <c r="J50">
        <f t="shared" si="8"/>
        <v>2979.2491717399321</v>
      </c>
      <c r="K50">
        <f t="shared" si="9"/>
        <v>8.7121388063811801E-3</v>
      </c>
    </row>
    <row r="51" spans="1:11" x14ac:dyDescent="0.35">
      <c r="A51">
        <v>989.63</v>
      </c>
      <c r="B51">
        <f t="shared" si="2"/>
        <v>20.807999999999993</v>
      </c>
      <c r="C51">
        <f t="shared" si="10"/>
        <v>42.137000000000057</v>
      </c>
      <c r="D51">
        <f t="shared" si="4"/>
        <v>2.006523809523812</v>
      </c>
      <c r="E51">
        <f t="shared" si="11"/>
        <v>1.0104786637430152E-3</v>
      </c>
      <c r="F51">
        <f t="shared" si="12"/>
        <v>1.0210671298798695E-8</v>
      </c>
      <c r="G51">
        <f t="shared" si="5"/>
        <v>6.7345116053810325E-4</v>
      </c>
      <c r="H51">
        <f t="shared" si="6"/>
        <v>1484.8886728489363</v>
      </c>
      <c r="I51">
        <f t="shared" si="7"/>
        <v>1.5004483219475322</v>
      </c>
      <c r="J51">
        <f t="shared" si="8"/>
        <v>2979.4644765636049</v>
      </c>
      <c r="K51">
        <f t="shared" si="9"/>
        <v>1.4125584996775947E-2</v>
      </c>
    </row>
    <row r="52" spans="1:11" x14ac:dyDescent="0.35">
      <c r="A52">
        <v>1010.438</v>
      </c>
      <c r="B52">
        <f t="shared" si="2"/>
        <v>21.329000000000065</v>
      </c>
      <c r="C52">
        <f t="shared" si="10"/>
        <v>42.133999999999901</v>
      </c>
      <c r="D52">
        <f t="shared" si="4"/>
        <v>2.0063809523809475</v>
      </c>
      <c r="E52">
        <f t="shared" si="11"/>
        <v>9.8966982635253229E-4</v>
      </c>
      <c r="F52">
        <f t="shared" si="12"/>
        <v>9.7944636519265132E-9</v>
      </c>
      <c r="G52">
        <f t="shared" si="5"/>
        <v>6.7345050302007809E-4</v>
      </c>
      <c r="H52">
        <f t="shared" si="6"/>
        <v>1484.8901226081439</v>
      </c>
      <c r="I52">
        <f t="shared" si="7"/>
        <v>1.4695509497941923</v>
      </c>
      <c r="J52">
        <f t="shared" si="8"/>
        <v>2979.25525837959</v>
      </c>
      <c r="K52">
        <f t="shared" si="9"/>
        <v>8.6893997560546551E-3</v>
      </c>
    </row>
    <row r="53" spans="1:11" x14ac:dyDescent="0.35">
      <c r="A53">
        <v>1031.7670000000001</v>
      </c>
      <c r="B53">
        <f t="shared" si="2"/>
        <v>20.804999999999836</v>
      </c>
      <c r="C53">
        <f t="shared" si="10"/>
        <v>42.135999999999967</v>
      </c>
      <c r="D53">
        <f t="shared" si="4"/>
        <v>2.0064761904761887</v>
      </c>
      <c r="E53">
        <f t="shared" si="11"/>
        <v>9.6921107187960067E-4</v>
      </c>
      <c r="F53">
        <f t="shared" si="12"/>
        <v>9.3937010185400443E-9</v>
      </c>
      <c r="G53">
        <f t="shared" si="5"/>
        <v>6.7344986990122582E-4</v>
      </c>
      <c r="H53">
        <f t="shared" si="6"/>
        <v>1484.8915185723756</v>
      </c>
      <c r="I53">
        <f t="shared" si="7"/>
        <v>1.4391733003404601</v>
      </c>
      <c r="J53">
        <f t="shared" si="8"/>
        <v>2979.3994774555031</v>
      </c>
      <c r="K53">
        <f t="shared" si="9"/>
        <v>2.3289503850285279E-3</v>
      </c>
    </row>
    <row r="54" spans="1:11" x14ac:dyDescent="0.35">
      <c r="A54">
        <v>1052.5719999999999</v>
      </c>
      <c r="B54">
        <f t="shared" si="2"/>
        <v>21.331000000000131</v>
      </c>
      <c r="C54">
        <f t="shared" si="10"/>
        <v>42.133000000000038</v>
      </c>
      <c r="D54">
        <f t="shared" si="4"/>
        <v>2.0063333333333353</v>
      </c>
      <c r="E54">
        <f t="shared" si="11"/>
        <v>9.5005377304355437E-4</v>
      </c>
      <c r="F54">
        <f t="shared" si="12"/>
        <v>9.0260217167429358E-9</v>
      </c>
      <c r="G54">
        <f t="shared" si="5"/>
        <v>6.7344928904640542E-4</v>
      </c>
      <c r="H54">
        <f t="shared" si="6"/>
        <v>1484.8927993019129</v>
      </c>
      <c r="I54">
        <f t="shared" si="7"/>
        <v>1.4107280065419876</v>
      </c>
      <c r="J54">
        <f t="shared" si="8"/>
        <v>2979.1899196660743</v>
      </c>
      <c r="K54">
        <f t="shared" si="9"/>
        <v>2.6835024241197155E-2</v>
      </c>
    </row>
    <row r="55" spans="1:11" x14ac:dyDescent="0.35">
      <c r="A55">
        <v>1073.903</v>
      </c>
      <c r="B55">
        <f t="shared" si="2"/>
        <v>20.801999999999907</v>
      </c>
      <c r="C55">
        <f t="shared" si="10"/>
        <v>42.136999999999944</v>
      </c>
      <c r="D55">
        <f t="shared" si="4"/>
        <v>2.0065238095238067</v>
      </c>
      <c r="E55">
        <f t="shared" si="11"/>
        <v>9.3118279770146837E-4</v>
      </c>
      <c r="F55">
        <f t="shared" si="12"/>
        <v>8.6710140273513373E-9</v>
      </c>
      <c r="G55">
        <f t="shared" si="5"/>
        <v>6.7344872820955276E-4</v>
      </c>
      <c r="H55">
        <f t="shared" si="6"/>
        <v>1484.8940358958348</v>
      </c>
      <c r="I55">
        <f t="shared" si="7"/>
        <v>1.3827077826357081</v>
      </c>
      <c r="J55">
        <f t="shared" si="8"/>
        <v>2979.475237644891</v>
      </c>
      <c r="K55">
        <f t="shared" si="9"/>
        <v>1.4179171567319638E-2</v>
      </c>
    </row>
    <row r="56" spans="1:11" x14ac:dyDescent="0.35">
      <c r="A56">
        <v>1094.7049999999999</v>
      </c>
      <c r="B56">
        <f t="shared" si="2"/>
        <v>21.335000000000036</v>
      </c>
      <c r="C56">
        <f t="shared" si="10"/>
        <v>42.134000000000015</v>
      </c>
      <c r="D56">
        <f t="shared" si="4"/>
        <v>2.0063809523809533</v>
      </c>
      <c r="E56">
        <f t="shared" si="11"/>
        <v>9.1348810866854547E-4</v>
      </c>
      <c r="F56">
        <f t="shared" si="12"/>
        <v>8.3446052467883641E-9</v>
      </c>
      <c r="G56">
        <f t="shared" si="5"/>
        <v>6.7344821255249817E-4</v>
      </c>
      <c r="H56">
        <f t="shared" si="6"/>
        <v>1484.8951728742554</v>
      </c>
      <c r="I56">
        <f t="shared" si="7"/>
        <v>1.3564340830399564</v>
      </c>
      <c r="J56">
        <f t="shared" si="8"/>
        <v>2979.2653911373286</v>
      </c>
      <c r="K56">
        <f t="shared" si="9"/>
        <v>8.649242158527002E-3</v>
      </c>
    </row>
    <row r="57" spans="1:11" x14ac:dyDescent="0.35">
      <c r="A57">
        <v>1116.04</v>
      </c>
      <c r="B57">
        <f t="shared" si="2"/>
        <v>20.798999999999978</v>
      </c>
      <c r="C57">
        <f t="shared" si="10"/>
        <v>42.135999999999967</v>
      </c>
      <c r="D57">
        <f t="shared" si="4"/>
        <v>2.0064761904761887</v>
      </c>
      <c r="E57">
        <f t="shared" si="11"/>
        <v>8.9602523207053515E-4</v>
      </c>
      <c r="F57">
        <f t="shared" si="12"/>
        <v>8.028612165070564E-9</v>
      </c>
      <c r="G57">
        <f t="shared" si="5"/>
        <v>6.7344771334967553E-4</v>
      </c>
      <c r="H57">
        <f t="shared" si="6"/>
        <v>1484.8962735742011</v>
      </c>
      <c r="I57">
        <f t="shared" si="7"/>
        <v>1.3305045281299965</v>
      </c>
      <c r="J57">
        <f t="shared" si="8"/>
        <v>2979.4090182534519</v>
      </c>
      <c r="K57">
        <f t="shared" si="9"/>
        <v>2.3490333032954325E-3</v>
      </c>
    </row>
    <row r="58" spans="1:11" x14ac:dyDescent="0.35">
      <c r="A58">
        <v>1136.8389999999999</v>
      </c>
      <c r="B58">
        <f t="shared" si="2"/>
        <v>21.336999999999989</v>
      </c>
      <c r="C58">
        <f t="shared" si="10"/>
        <v>42.134000000000015</v>
      </c>
      <c r="D58">
        <f t="shared" si="4"/>
        <v>2.0063809523809533</v>
      </c>
      <c r="E58">
        <f t="shared" si="11"/>
        <v>8.7963203232823653E-4</v>
      </c>
      <c r="F58">
        <f t="shared" si="12"/>
        <v>7.7375251229790381E-9</v>
      </c>
      <c r="G58">
        <f t="shared" si="5"/>
        <v>6.7344725349284659E-4</v>
      </c>
      <c r="H58">
        <f t="shared" si="6"/>
        <v>1484.8972875210072</v>
      </c>
      <c r="I58">
        <f t="shared" si="7"/>
        <v>1.3061632188207892</v>
      </c>
      <c r="J58">
        <f t="shared" si="8"/>
        <v>2979.2696339242925</v>
      </c>
      <c r="K58">
        <f t="shared" si="9"/>
        <v>8.6314238929659417E-3</v>
      </c>
    </row>
    <row r="59" spans="1:11" x14ac:dyDescent="0.35">
      <c r="A59">
        <v>1158.1759999999999</v>
      </c>
      <c r="B59">
        <f t="shared" si="2"/>
        <v>20.797000000000025</v>
      </c>
      <c r="C59">
        <f t="shared" si="10"/>
        <v>42.137000000000171</v>
      </c>
      <c r="D59">
        <f t="shared" si="4"/>
        <v>2.0065238095238178</v>
      </c>
      <c r="E59">
        <f t="shared" si="11"/>
        <v>8.6342662945873517E-4</v>
      </c>
      <c r="F59">
        <f t="shared" si="12"/>
        <v>7.4550554445847197E-9</v>
      </c>
      <c r="G59">
        <f t="shared" si="5"/>
        <v>6.7344680724935521E-4</v>
      </c>
      <c r="H59">
        <f t="shared" si="6"/>
        <v>1484.8982714528379</v>
      </c>
      <c r="I59">
        <f t="shared" si="7"/>
        <v>1.2821007096096257</v>
      </c>
      <c r="J59">
        <f t="shared" si="8"/>
        <v>2979.48373639088</v>
      </c>
      <c r="K59">
        <f t="shared" si="9"/>
        <v>1.4225033881870226E-2</v>
      </c>
    </row>
    <row r="60" spans="1:11" x14ac:dyDescent="0.35">
      <c r="A60">
        <v>1178.973</v>
      </c>
      <c r="B60">
        <f t="shared" si="2"/>
        <v>21.340000000000146</v>
      </c>
      <c r="C60">
        <f t="shared" si="10"/>
        <v>42.133000000000038</v>
      </c>
      <c r="D60">
        <f t="shared" si="4"/>
        <v>2.0063333333333353</v>
      </c>
      <c r="E60">
        <f t="shared" si="11"/>
        <v>8.4819584502783356E-4</v>
      </c>
      <c r="F60">
        <f t="shared" si="12"/>
        <v>7.1943619152248069E-9</v>
      </c>
      <c r="G60">
        <f t="shared" si="5"/>
        <v>6.7344639540739938E-4</v>
      </c>
      <c r="H60">
        <f t="shared" si="6"/>
        <v>1484.8991795331431</v>
      </c>
      <c r="I60">
        <f t="shared" si="7"/>
        <v>1.2594853143652511</v>
      </c>
      <c r="J60">
        <f t="shared" si="8"/>
        <v>2979.2027205366658</v>
      </c>
      <c r="K60">
        <f t="shared" si="9"/>
        <v>2.6740733773488054E-2</v>
      </c>
    </row>
    <row r="61" spans="1:11" x14ac:dyDescent="0.35">
      <c r="A61">
        <v>1200.3130000000001</v>
      </c>
      <c r="B61">
        <f t="shared" si="2"/>
        <v>20.792999999999893</v>
      </c>
      <c r="C61">
        <f t="shared" si="10"/>
        <v>42.136999999999944</v>
      </c>
      <c r="D61">
        <f t="shared" si="4"/>
        <v>2.0065238095238067</v>
      </c>
      <c r="E61">
        <f t="shared" si="11"/>
        <v>8.3311602890246122E-4</v>
      </c>
      <c r="F61">
        <f t="shared" si="12"/>
        <v>6.9408231761420661E-9</v>
      </c>
      <c r="G61">
        <f t="shared" si="5"/>
        <v>6.7344599486829338E-4</v>
      </c>
      <c r="H61">
        <f t="shared" si="6"/>
        <v>1484.9000626925863</v>
      </c>
      <c r="I61">
        <f t="shared" si="7"/>
        <v>1.2370940435474631</v>
      </c>
      <c r="J61">
        <f t="shared" si="8"/>
        <v>2979.4873305560677</v>
      </c>
      <c r="K61">
        <f t="shared" si="9"/>
        <v>1.4245572371496725E-2</v>
      </c>
    </row>
    <row r="62" spans="1:11" x14ac:dyDescent="0.35">
      <c r="A62">
        <v>1221.106</v>
      </c>
      <c r="B62">
        <f t="shared" si="2"/>
        <v>21.344000000000051</v>
      </c>
      <c r="C62">
        <f t="shared" si="10"/>
        <v>42.134000000000015</v>
      </c>
      <c r="D62">
        <f t="shared" si="4"/>
        <v>2.0063809523809533</v>
      </c>
      <c r="E62">
        <f t="shared" si="11"/>
        <v>8.1892972436463341E-4</v>
      </c>
      <c r="F62">
        <f t="shared" si="12"/>
        <v>6.7064589344793435E-9</v>
      </c>
      <c r="G62">
        <f t="shared" si="5"/>
        <v>6.7344562462074114E-4</v>
      </c>
      <c r="H62">
        <f t="shared" si="6"/>
        <v>1484.9008790623027</v>
      </c>
      <c r="I62">
        <f t="shared" si="7"/>
        <v>1.2160294675992933</v>
      </c>
      <c r="J62">
        <f t="shared" si="8"/>
        <v>2979.2768399243373</v>
      </c>
      <c r="K62">
        <f t="shared" si="9"/>
        <v>8.599520163348336E-3</v>
      </c>
    </row>
    <row r="63" spans="1:11" x14ac:dyDescent="0.35">
      <c r="A63">
        <v>1242.45</v>
      </c>
      <c r="B63">
        <f t="shared" si="2"/>
        <v>20.789999999999964</v>
      </c>
      <c r="C63">
        <f t="shared" si="10"/>
        <v>42.135999999999967</v>
      </c>
      <c r="D63">
        <f t="shared" si="4"/>
        <v>2.0064761904761887</v>
      </c>
      <c r="E63">
        <f t="shared" si="11"/>
        <v>8.0486136263028694E-4</v>
      </c>
      <c r="F63">
        <f t="shared" si="12"/>
        <v>6.4780181305508225E-9</v>
      </c>
      <c r="G63">
        <f t="shared" si="5"/>
        <v>6.7344526373081274E-4</v>
      </c>
      <c r="H63">
        <f t="shared" si="6"/>
        <v>1484.9016747999829</v>
      </c>
      <c r="I63">
        <f t="shared" si="7"/>
        <v>1.1951399853515094</v>
      </c>
      <c r="J63">
        <f t="shared" si="8"/>
        <v>2979.4198556843821</v>
      </c>
      <c r="K63">
        <f t="shared" si="9"/>
        <v>2.3741686712207208E-3</v>
      </c>
    </row>
    <row r="64" spans="1:11" x14ac:dyDescent="0.35">
      <c r="A64">
        <v>1263.24</v>
      </c>
      <c r="B64">
        <f t="shared" si="2"/>
        <v>21.346000000000004</v>
      </c>
      <c r="C64">
        <f t="shared" si="10"/>
        <v>42.133000000000038</v>
      </c>
      <c r="D64">
        <f t="shared" si="4"/>
        <v>2.0063333333333353</v>
      </c>
      <c r="E64">
        <f t="shared" si="11"/>
        <v>7.9161521167790759E-4</v>
      </c>
      <c r="F64">
        <f t="shared" si="12"/>
        <v>6.2665464335985852E-9</v>
      </c>
      <c r="G64">
        <f t="shared" si="5"/>
        <v>6.7344492964844366E-4</v>
      </c>
      <c r="H64">
        <f t="shared" si="6"/>
        <v>1484.9024114295833</v>
      </c>
      <c r="I64">
        <f t="shared" si="7"/>
        <v>1.1754713367448648</v>
      </c>
      <c r="J64">
        <f t="shared" si="8"/>
        <v>2979.2092047982233</v>
      </c>
      <c r="K64">
        <f t="shared" si="9"/>
        <v>2.6688416876059839E-2</v>
      </c>
    </row>
    <row r="65" spans="1:11" x14ac:dyDescent="0.35">
      <c r="A65">
        <v>1284.586</v>
      </c>
      <c r="B65">
        <f t="shared" si="2"/>
        <v>20.787000000000035</v>
      </c>
      <c r="C65">
        <f t="shared" si="10"/>
        <v>42.136999999999944</v>
      </c>
      <c r="D65">
        <f t="shared" si="4"/>
        <v>2.0065238095238067</v>
      </c>
      <c r="E65">
        <f t="shared" si="11"/>
        <v>7.7846092048333086E-4</v>
      </c>
      <c r="F65">
        <f t="shared" si="12"/>
        <v>6.0600140471975473E-9</v>
      </c>
      <c r="G65">
        <f t="shared" si="5"/>
        <v>6.7344460336902308E-4</v>
      </c>
      <c r="H65">
        <f t="shared" si="6"/>
        <v>1484.903130854902</v>
      </c>
      <c r="I65">
        <f t="shared" si="7"/>
        <v>1.1559390580738869</v>
      </c>
      <c r="J65">
        <f t="shared" si="8"/>
        <v>2979.4934868968053</v>
      </c>
      <c r="K65">
        <f t="shared" si="9"/>
        <v>1.4282641187090633E-2</v>
      </c>
    </row>
    <row r="66" spans="1:11" x14ac:dyDescent="0.35">
      <c r="A66">
        <v>1305.373</v>
      </c>
      <c r="B66">
        <f t="shared" si="2"/>
        <v>21.349999999999909</v>
      </c>
      <c r="C66">
        <f t="shared" si="10"/>
        <v>42.134000000000015</v>
      </c>
      <c r="D66">
        <f t="shared" si="4"/>
        <v>2.0063809523809533</v>
      </c>
      <c r="E66">
        <f t="shared" si="11"/>
        <v>7.6606456545370556E-4</v>
      </c>
      <c r="F66">
        <f t="shared" si="12"/>
        <v>5.8685491844377479E-9</v>
      </c>
      <c r="G66">
        <f t="shared" si="5"/>
        <v>6.7344430089310279E-4</v>
      </c>
      <c r="H66">
        <f t="shared" si="6"/>
        <v>1484.903797795643</v>
      </c>
      <c r="I66">
        <f t="shared" si="7"/>
        <v>1.1375321825988762</v>
      </c>
      <c r="J66">
        <f t="shared" si="8"/>
        <v>2979.2826960153166</v>
      </c>
      <c r="K66">
        <f t="shared" si="9"/>
        <v>8.5717810417697739E-3</v>
      </c>
    </row>
    <row r="67" spans="1:11" x14ac:dyDescent="0.35">
      <c r="A67">
        <v>1326.723</v>
      </c>
      <c r="B67">
        <f t="shared" si="2"/>
        <v>20.784000000000106</v>
      </c>
      <c r="C67">
        <f t="shared" si="10"/>
        <v>42.136999999999944</v>
      </c>
      <c r="D67">
        <f t="shared" si="4"/>
        <v>2.0065238095238067</v>
      </c>
      <c r="E67">
        <f t="shared" si="11"/>
        <v>7.5373683881262328E-4</v>
      </c>
      <c r="F67">
        <f t="shared" si="12"/>
        <v>5.6811922218324659E-9</v>
      </c>
      <c r="G67">
        <f t="shared" si="5"/>
        <v>6.7344400490670583E-4</v>
      </c>
      <c r="H67">
        <f t="shared" si="6"/>
        <v>1484.9044504279652</v>
      </c>
      <c r="I67">
        <f t="shared" si="7"/>
        <v>1.1192271864043704</v>
      </c>
      <c r="J67">
        <f t="shared" si="8"/>
        <v>2979.4961346515756</v>
      </c>
      <c r="K67">
        <f t="shared" si="9"/>
        <v>1.4299424394204721E-2</v>
      </c>
    </row>
    <row r="68" spans="1:11" x14ac:dyDescent="0.35">
      <c r="A68">
        <v>1347.5070000000001</v>
      </c>
      <c r="B68">
        <f t="shared" si="2"/>
        <v>21.352999999999838</v>
      </c>
      <c r="C68">
        <f t="shared" si="10"/>
        <v>42.133000000000038</v>
      </c>
      <c r="D68">
        <f t="shared" si="4"/>
        <v>2.0063333333333353</v>
      </c>
      <c r="E68">
        <f t="shared" si="11"/>
        <v>7.4211117270633843E-4</v>
      </c>
      <c r="F68">
        <f t="shared" si="12"/>
        <v>5.5072899265557682E-9</v>
      </c>
      <c r="G68">
        <f t="shared" si="5"/>
        <v>6.7344373017586641E-4</v>
      </c>
      <c r="H68">
        <f t="shared" si="6"/>
        <v>1484.9050561935667</v>
      </c>
      <c r="I68">
        <f t="shared" si="7"/>
        <v>1.101964632609379</v>
      </c>
      <c r="J68">
        <f t="shared" si="8"/>
        <v>2979.2145110763622</v>
      </c>
      <c r="K68">
        <f t="shared" si="9"/>
        <v>2.6642678570419413E-2</v>
      </c>
    </row>
    <row r="69" spans="1:11" x14ac:dyDescent="0.35">
      <c r="A69">
        <v>1368.86</v>
      </c>
      <c r="B69">
        <f t="shared" si="2"/>
        <v>20.7800000000002</v>
      </c>
      <c r="C69">
        <f t="shared" ref="C69:C88" si="13">A71-A69</f>
        <v>42.136000000000195</v>
      </c>
      <c r="D69">
        <f t="shared" si="4"/>
        <v>2.0064761904761999</v>
      </c>
      <c r="E69">
        <f t="shared" ref="E69:E88" si="14">1/A69</f>
        <v>7.3053489765206089E-4</v>
      </c>
      <c r="F69">
        <f t="shared" ref="F69:F88" si="15">SQRT(((1/(A69^2))*$A$1)^2)</f>
        <v>5.3368123668750708E-9</v>
      </c>
      <c r="G69">
        <f t="shared" si="5"/>
        <v>6.7344346085531541E-4</v>
      </c>
      <c r="H69">
        <f t="shared" si="6"/>
        <v>1484.9056500302747</v>
      </c>
      <c r="I69">
        <f t="shared" si="7"/>
        <v>1.0847753970678338</v>
      </c>
      <c r="J69">
        <f t="shared" si="8"/>
        <v>2979.4278318893307</v>
      </c>
      <c r="K69">
        <f t="shared" si="9"/>
        <v>2.3947594345116179E-3</v>
      </c>
    </row>
    <row r="70" spans="1:11" x14ac:dyDescent="0.35">
      <c r="A70">
        <v>1389.64</v>
      </c>
      <c r="B70">
        <f t="shared" ref="B70:B89" si="16">A71-A70</f>
        <v>21.355999999999995</v>
      </c>
      <c r="C70">
        <f t="shared" si="13"/>
        <v>42.133999999999787</v>
      </c>
      <c r="D70">
        <f t="shared" ref="D70:D88" si="17">C70/21</f>
        <v>2.0063809523809422</v>
      </c>
      <c r="E70">
        <f t="shared" si="14"/>
        <v>7.1961083446072359E-4</v>
      </c>
      <c r="F70">
        <f t="shared" si="15"/>
        <v>5.1783975307325898E-9</v>
      </c>
      <c r="G70">
        <f t="shared" ref="G70:G88" si="18">SQRT($D$1^2+($G$1*F70))</f>
        <v>6.7344321059136566E-4</v>
      </c>
      <c r="H70">
        <f t="shared" ref="H70:H88" si="19">1/G70</f>
        <v>1484.9062018486718</v>
      </c>
      <c r="I70">
        <f t="shared" ref="I70:I88" si="20">E70/G70</f>
        <v>1.0685545910082264</v>
      </c>
      <c r="J70">
        <f t="shared" ref="J70:J88" si="21">D70/G70</f>
        <v>2979.2875194615058</v>
      </c>
      <c r="K70">
        <f t="shared" ref="K70:K88" si="22">(D70-$M$14-$M$15*E70)^2/G70^2</f>
        <v>8.5474411416427993E-3</v>
      </c>
    </row>
    <row r="71" spans="1:11" x14ac:dyDescent="0.35">
      <c r="A71">
        <v>1410.9960000000001</v>
      </c>
      <c r="B71">
        <f t="shared" si="16"/>
        <v>20.777999999999793</v>
      </c>
      <c r="C71">
        <f t="shared" si="13"/>
        <v>42.136999999999944</v>
      </c>
      <c r="D71">
        <f t="shared" si="17"/>
        <v>2.0065238095238067</v>
      </c>
      <c r="E71">
        <f t="shared" si="14"/>
        <v>7.0871923095458804E-4</v>
      </c>
      <c r="F71">
        <f t="shared" si="15"/>
        <v>5.0228294832486281E-9</v>
      </c>
      <c r="G71">
        <f t="shared" si="18"/>
        <v>6.7344296482468554E-4</v>
      </c>
      <c r="H71">
        <f t="shared" si="19"/>
        <v>1484.9067437512331</v>
      </c>
      <c r="I71">
        <f t="shared" si="20"/>
        <v>1.0523819654706554</v>
      </c>
      <c r="J71">
        <f t="shared" si="21"/>
        <v>2979.5007362593151</v>
      </c>
      <c r="K71">
        <f t="shared" si="22"/>
        <v>1.4330006531799113E-2</v>
      </c>
    </row>
    <row r="72" spans="1:11" x14ac:dyDescent="0.35">
      <c r="A72">
        <v>1431.7739999999999</v>
      </c>
      <c r="B72">
        <f t="shared" si="16"/>
        <v>21.359000000000151</v>
      </c>
      <c r="C72">
        <f t="shared" si="13"/>
        <v>42.133000000000038</v>
      </c>
      <c r="D72">
        <f t="shared" si="17"/>
        <v>2.0063333333333353</v>
      </c>
      <c r="E72">
        <f t="shared" si="14"/>
        <v>6.9843425009813009E-4</v>
      </c>
      <c r="F72">
        <f t="shared" si="15"/>
        <v>4.8781040171013735E-9</v>
      </c>
      <c r="G72">
        <f t="shared" si="18"/>
        <v>6.7344273618705436E-4</v>
      </c>
      <c r="H72">
        <f t="shared" si="19"/>
        <v>1484.9072478855005</v>
      </c>
      <c r="I72">
        <f t="shared" si="20"/>
        <v>1.0371100801421878</v>
      </c>
      <c r="J72">
        <f t="shared" si="21"/>
        <v>2979.2189083409453</v>
      </c>
      <c r="K72">
        <f t="shared" si="22"/>
        <v>2.6602351474611707E-2</v>
      </c>
    </row>
    <row r="73" spans="1:11" x14ac:dyDescent="0.35">
      <c r="A73">
        <v>1453.133</v>
      </c>
      <c r="B73">
        <f t="shared" si="16"/>
        <v>20.773999999999887</v>
      </c>
      <c r="C73">
        <f t="shared" si="13"/>
        <v>42.136999999999944</v>
      </c>
      <c r="D73">
        <f t="shared" si="17"/>
        <v>2.0065238095238067</v>
      </c>
      <c r="E73">
        <f t="shared" si="14"/>
        <v>6.8816825438552422E-4</v>
      </c>
      <c r="F73">
        <f t="shared" si="15"/>
        <v>4.735755463440196E-9</v>
      </c>
      <c r="G73">
        <f t="shared" si="18"/>
        <v>6.7344251130439944E-4</v>
      </c>
      <c r="H73">
        <f t="shared" si="19"/>
        <v>1484.9077437405713</v>
      </c>
      <c r="I73">
        <f t="shared" si="20"/>
        <v>1.0218663699334962</v>
      </c>
      <c r="J73">
        <f t="shared" si="21"/>
        <v>2979.502742761732</v>
      </c>
      <c r="K73">
        <f t="shared" si="22"/>
        <v>1.4343977560844323E-2</v>
      </c>
    </row>
    <row r="74" spans="1:11" x14ac:dyDescent="0.35">
      <c r="A74">
        <v>1473.9069999999999</v>
      </c>
      <c r="B74">
        <f t="shared" si="16"/>
        <v>21.363000000000056</v>
      </c>
      <c r="C74">
        <f t="shared" si="13"/>
        <v>42.134000000000015</v>
      </c>
      <c r="D74">
        <f t="shared" si="17"/>
        <v>2.0063809523809533</v>
      </c>
      <c r="E74">
        <f t="shared" si="14"/>
        <v>6.784688586186239E-4</v>
      </c>
      <c r="F74">
        <f t="shared" si="15"/>
        <v>4.6031999211525832E-9</v>
      </c>
      <c r="G74">
        <f t="shared" si="18"/>
        <v>6.7344230189270453E-4</v>
      </c>
      <c r="H74">
        <f t="shared" si="19"/>
        <v>1484.9082054832427</v>
      </c>
      <c r="I74">
        <f t="shared" si="20"/>
        <v>1.0074639753276446</v>
      </c>
      <c r="J74">
        <f t="shared" si="21"/>
        <v>2979.2915395157606</v>
      </c>
      <c r="K74">
        <f t="shared" si="22"/>
        <v>8.5259117729941346E-3</v>
      </c>
    </row>
    <row r="75" spans="1:11" x14ac:dyDescent="0.35">
      <c r="A75">
        <v>1495.27</v>
      </c>
      <c r="B75">
        <f t="shared" si="16"/>
        <v>20.770999999999958</v>
      </c>
      <c r="C75">
        <f t="shared" si="13"/>
        <v>42.135999999999967</v>
      </c>
      <c r="D75">
        <f t="shared" si="17"/>
        <v>2.0064761904761887</v>
      </c>
      <c r="E75">
        <f t="shared" si="14"/>
        <v>6.6877553886589042E-4</v>
      </c>
      <c r="F75">
        <f t="shared" si="15"/>
        <v>4.472607213853622E-9</v>
      </c>
      <c r="G75">
        <f t="shared" si="18"/>
        <v>6.7344209558183922E-4</v>
      </c>
      <c r="H75">
        <f t="shared" si="19"/>
        <v>1484.9086603890153</v>
      </c>
      <c r="I75">
        <f t="shared" si="20"/>
        <v>0.99307058951829108</v>
      </c>
      <c r="J75">
        <f t="shared" si="21"/>
        <v>2979.4338721024519</v>
      </c>
      <c r="K75">
        <f t="shared" si="22"/>
        <v>2.4119354730781609E-3</v>
      </c>
    </row>
    <row r="76" spans="1:11" x14ac:dyDescent="0.35">
      <c r="A76">
        <v>1516.0409999999999</v>
      </c>
      <c r="B76">
        <f t="shared" si="16"/>
        <v>21.365000000000009</v>
      </c>
      <c r="C76">
        <f t="shared" si="13"/>
        <v>42.133000000000038</v>
      </c>
      <c r="D76">
        <f t="shared" si="17"/>
        <v>2.0063333333333353</v>
      </c>
      <c r="E76">
        <f t="shared" si="14"/>
        <v>6.5961276772857728E-4</v>
      </c>
      <c r="F76">
        <f t="shared" si="15"/>
        <v>4.3508900335055405E-9</v>
      </c>
      <c r="G76">
        <f t="shared" si="18"/>
        <v>6.7344190329250903E-4</v>
      </c>
      <c r="H76">
        <f t="shared" si="19"/>
        <v>1484.9090843782121</v>
      </c>
      <c r="I76">
        <f t="shared" si="20"/>
        <v>0.97946499097201989</v>
      </c>
      <c r="J76">
        <f t="shared" si="21"/>
        <v>2979.2225929574888</v>
      </c>
      <c r="K76">
        <f t="shared" si="22"/>
        <v>2.6566528975413589E-2</v>
      </c>
    </row>
    <row r="77" spans="1:11" x14ac:dyDescent="0.35">
      <c r="A77">
        <v>1537.4059999999999</v>
      </c>
      <c r="B77">
        <f t="shared" si="16"/>
        <v>20.768000000000029</v>
      </c>
      <c r="C77">
        <f t="shared" si="13"/>
        <v>42.136999999999944</v>
      </c>
      <c r="D77">
        <f t="shared" si="17"/>
        <v>2.0065238095238067</v>
      </c>
      <c r="E77">
        <f t="shared" si="14"/>
        <v>6.5044627118666118E-4</v>
      </c>
      <c r="F77">
        <f t="shared" si="15"/>
        <v>4.2308035170063158E-9</v>
      </c>
      <c r="G77">
        <f t="shared" si="18"/>
        <v>6.734417135792547E-4</v>
      </c>
      <c r="H77">
        <f t="shared" si="19"/>
        <v>1484.9095026875164</v>
      </c>
      <c r="I77">
        <f t="shared" si="20"/>
        <v>0.96585384907273453</v>
      </c>
      <c r="J77">
        <f t="shared" si="21"/>
        <v>2979.5062721306567</v>
      </c>
      <c r="K77">
        <f t="shared" si="22"/>
        <v>1.436963811906998E-2</v>
      </c>
    </row>
    <row r="78" spans="1:11" x14ac:dyDescent="0.35">
      <c r="A78">
        <v>1558.174</v>
      </c>
      <c r="B78">
        <f t="shared" si="16"/>
        <v>21.368999999999915</v>
      </c>
      <c r="C78">
        <f t="shared" si="13"/>
        <v>42.134000000000015</v>
      </c>
      <c r="D78">
        <f t="shared" si="17"/>
        <v>2.0063809523809533</v>
      </c>
      <c r="E78">
        <f t="shared" si="14"/>
        <v>6.417768490553687E-4</v>
      </c>
      <c r="F78">
        <f t="shared" si="15"/>
        <v>4.1187752398343745E-9</v>
      </c>
      <c r="G78">
        <f t="shared" si="18"/>
        <v>6.7344153659639741E-4</v>
      </c>
      <c r="H78">
        <f t="shared" si="19"/>
        <v>1484.9098929270731</v>
      </c>
      <c r="I78">
        <f t="shared" si="20"/>
        <v>0.95298079221388188</v>
      </c>
      <c r="J78">
        <f t="shared" si="21"/>
        <v>2979.2949251709201</v>
      </c>
      <c r="K78">
        <f t="shared" si="22"/>
        <v>8.506732763681326E-3</v>
      </c>
    </row>
    <row r="79" spans="1:11" x14ac:dyDescent="0.35">
      <c r="A79">
        <v>1579.5429999999999</v>
      </c>
      <c r="B79">
        <f t="shared" si="16"/>
        <v>20.7650000000001</v>
      </c>
      <c r="C79">
        <f t="shared" si="13"/>
        <v>42.137000000000171</v>
      </c>
      <c r="D79">
        <f t="shared" si="17"/>
        <v>2.0065238095238178</v>
      </c>
      <c r="E79">
        <f t="shared" si="14"/>
        <v>6.3309450898139529E-4</v>
      </c>
      <c r="F79">
        <f t="shared" si="15"/>
        <v>4.0080865730239401E-9</v>
      </c>
      <c r="G79">
        <f t="shared" si="18"/>
        <v>6.7344136172981786E-4</v>
      </c>
      <c r="H79">
        <f t="shared" si="19"/>
        <v>1484.91027850053</v>
      </c>
      <c r="I79">
        <f t="shared" si="20"/>
        <v>0.94008854364871997</v>
      </c>
      <c r="J79">
        <f t="shared" si="21"/>
        <v>2979.5078288179566</v>
      </c>
      <c r="K79">
        <f t="shared" si="22"/>
        <v>1.4381448817723711E-2</v>
      </c>
    </row>
    <row r="80" spans="1:11" x14ac:dyDescent="0.35">
      <c r="A80">
        <v>1600.308</v>
      </c>
      <c r="B80">
        <f t="shared" si="16"/>
        <v>21.372000000000071</v>
      </c>
      <c r="C80">
        <f t="shared" si="13"/>
        <v>42.132000000000062</v>
      </c>
      <c r="D80">
        <f t="shared" si="17"/>
        <v>2.0062857142857173</v>
      </c>
      <c r="E80">
        <f t="shared" si="14"/>
        <v>6.2487971065569874E-4</v>
      </c>
      <c r="F80">
        <f t="shared" si="15"/>
        <v>3.9047465278914982E-9</v>
      </c>
      <c r="G80">
        <f t="shared" si="18"/>
        <v>6.7344119847259122E-4</v>
      </c>
      <c r="H80">
        <f t="shared" si="19"/>
        <v>1484.9106384760325</v>
      </c>
      <c r="I80">
        <f t="shared" si="20"/>
        <v>0.92789053012047207</v>
      </c>
      <c r="J80">
        <f t="shared" si="21"/>
        <v>2979.1550009653474</v>
      </c>
      <c r="K80">
        <f t="shared" si="22"/>
        <v>5.4570901865266697E-2</v>
      </c>
    </row>
    <row r="81" spans="1:11" x14ac:dyDescent="0.35">
      <c r="A81">
        <v>1621.68</v>
      </c>
      <c r="B81">
        <f t="shared" si="16"/>
        <v>20.759999999999991</v>
      </c>
      <c r="C81">
        <f t="shared" si="13"/>
        <v>42.135999999999967</v>
      </c>
      <c r="D81">
        <f t="shared" si="17"/>
        <v>2.0064761904761887</v>
      </c>
      <c r="E81">
        <f t="shared" si="14"/>
        <v>6.1664446746583792E-4</v>
      </c>
      <c r="F81">
        <f t="shared" si="15"/>
        <v>3.8025039925622675E-9</v>
      </c>
      <c r="G81">
        <f t="shared" si="18"/>
        <v>6.734410369491783E-4</v>
      </c>
      <c r="H81">
        <f t="shared" si="19"/>
        <v>1484.9109946287185</v>
      </c>
      <c r="I81">
        <f t="shared" si="20"/>
        <v>0.91566214951699387</v>
      </c>
      <c r="J81">
        <f t="shared" si="21"/>
        <v>2979.4385556988395</v>
      </c>
      <c r="K81">
        <f t="shared" si="22"/>
        <v>2.4264809155624492E-3</v>
      </c>
    </row>
    <row r="82" spans="1:11" x14ac:dyDescent="0.35">
      <c r="A82">
        <v>1642.44</v>
      </c>
      <c r="B82">
        <f t="shared" si="16"/>
        <v>21.375999999999976</v>
      </c>
      <c r="C82">
        <f t="shared" si="13"/>
        <v>42.134000000000015</v>
      </c>
      <c r="D82">
        <f t="shared" si="17"/>
        <v>2.0063809523809533</v>
      </c>
      <c r="E82">
        <f t="shared" si="14"/>
        <v>6.0885024719320034E-4</v>
      </c>
      <c r="F82">
        <f t="shared" si="15"/>
        <v>3.7069862350722117E-9</v>
      </c>
      <c r="G82">
        <f t="shared" si="18"/>
        <v>6.7344088604957754E-4</v>
      </c>
      <c r="H82">
        <f t="shared" si="19"/>
        <v>1484.9113273564767</v>
      </c>
      <c r="I82">
        <f t="shared" si="20"/>
        <v>0.90408862872097406</v>
      </c>
      <c r="J82">
        <f t="shared" si="21"/>
        <v>2979.2978031827533</v>
      </c>
      <c r="K82">
        <f t="shared" si="22"/>
        <v>8.4895393779974224E-3</v>
      </c>
    </row>
    <row r="83" spans="1:11" x14ac:dyDescent="0.35">
      <c r="A83">
        <v>1663.816</v>
      </c>
      <c r="B83">
        <f t="shared" si="16"/>
        <v>20.758000000000038</v>
      </c>
      <c r="C83">
        <f t="shared" si="13"/>
        <v>42.136999999999944</v>
      </c>
      <c r="D83">
        <f t="shared" si="17"/>
        <v>2.0065238095238067</v>
      </c>
      <c r="E83">
        <f t="shared" si="14"/>
        <v>6.0102799828827221E-4</v>
      </c>
      <c r="F83">
        <f t="shared" si="15"/>
        <v>3.6123465472640736E-9</v>
      </c>
      <c r="G83">
        <f t="shared" si="18"/>
        <v>6.734407365371238E-4</v>
      </c>
      <c r="H83">
        <f t="shared" si="19"/>
        <v>1484.9116570257765</v>
      </c>
      <c r="I83">
        <f t="shared" si="20"/>
        <v>0.89247348085712397</v>
      </c>
      <c r="J83">
        <f t="shared" si="21"/>
        <v>2979.5105948616697</v>
      </c>
      <c r="K83">
        <f t="shared" si="22"/>
        <v>1.4403287016230027E-2</v>
      </c>
    </row>
    <row r="84" spans="1:11" x14ac:dyDescent="0.35">
      <c r="A84">
        <v>1684.5740000000001</v>
      </c>
      <c r="B84">
        <f t="shared" si="16"/>
        <v>21.378999999999905</v>
      </c>
      <c r="C84">
        <f t="shared" si="13"/>
        <v>42.133000000000038</v>
      </c>
      <c r="D84">
        <f t="shared" si="17"/>
        <v>2.0063333333333353</v>
      </c>
      <c r="E84">
        <f t="shared" si="14"/>
        <v>5.9362188897608536E-4</v>
      </c>
      <c r="F84">
        <f t="shared" si="15"/>
        <v>3.5238694707153579E-9</v>
      </c>
      <c r="G84">
        <f t="shared" si="18"/>
        <v>6.7344059676037731E-4</v>
      </c>
      <c r="H84">
        <f t="shared" si="19"/>
        <v>1484.911965228343</v>
      </c>
      <c r="I84">
        <f t="shared" si="20"/>
        <v>0.8814762457620402</v>
      </c>
      <c r="J84">
        <f t="shared" si="21"/>
        <v>2979.2283729031351</v>
      </c>
      <c r="K84">
        <f t="shared" si="22"/>
        <v>2.6505682510994586E-2</v>
      </c>
    </row>
    <row r="85" spans="1:11" x14ac:dyDescent="0.35">
      <c r="A85">
        <v>1705.953</v>
      </c>
      <c r="B85">
        <f t="shared" si="16"/>
        <v>20.754000000000133</v>
      </c>
      <c r="C85">
        <f t="shared" si="13"/>
        <v>42.135999999999967</v>
      </c>
      <c r="D85">
        <f t="shared" si="17"/>
        <v>2.0064761904761887</v>
      </c>
      <c r="E85">
        <f t="shared" si="14"/>
        <v>5.8618262050595768E-4</v>
      </c>
      <c r="F85">
        <f t="shared" si="15"/>
        <v>3.4361006458323158E-9</v>
      </c>
      <c r="G85">
        <f t="shared" si="18"/>
        <v>6.7344045810250339E-4</v>
      </c>
      <c r="H85">
        <f t="shared" si="19"/>
        <v>1484.9122709639632</v>
      </c>
      <c r="I85">
        <f t="shared" si="20"/>
        <v>0.87042976621510859</v>
      </c>
      <c r="J85">
        <f t="shared" si="21"/>
        <v>2979.4411166351188</v>
      </c>
      <c r="K85">
        <f t="shared" si="22"/>
        <v>2.4350002559126427E-3</v>
      </c>
    </row>
    <row r="86" spans="1:11" x14ac:dyDescent="0.35">
      <c r="A86">
        <v>1726.7070000000001</v>
      </c>
      <c r="B86">
        <f t="shared" si="16"/>
        <v>21.381999999999834</v>
      </c>
      <c r="C86">
        <f t="shared" si="13"/>
        <v>42.132999999999811</v>
      </c>
      <c r="D86">
        <f t="shared" si="17"/>
        <v>2.0063333333333242</v>
      </c>
      <c r="E86">
        <f t="shared" si="14"/>
        <v>5.7913705104571873E-4</v>
      </c>
      <c r="F86">
        <f t="shared" si="15"/>
        <v>3.3539972389393149E-9</v>
      </c>
      <c r="G86">
        <f t="shared" si="18"/>
        <v>6.7344032839487518E-4</v>
      </c>
      <c r="H86">
        <f t="shared" si="19"/>
        <v>1484.9125569647276</v>
      </c>
      <c r="I86">
        <f t="shared" si="20"/>
        <v>0.85996787930131025</v>
      </c>
      <c r="J86">
        <f t="shared" si="21"/>
        <v>2979.2295601235519</v>
      </c>
      <c r="K86">
        <f t="shared" si="22"/>
        <v>2.6492334720981243E-2</v>
      </c>
    </row>
    <row r="87" spans="1:11" x14ac:dyDescent="0.35">
      <c r="A87">
        <v>1748.0889999999999</v>
      </c>
      <c r="B87">
        <f t="shared" si="16"/>
        <v>20.750999999999976</v>
      </c>
      <c r="C87">
        <f t="shared" si="13"/>
        <v>42.137000000000171</v>
      </c>
      <c r="D87">
        <f t="shared" si="17"/>
        <v>2.0065238095238178</v>
      </c>
      <c r="E87">
        <f t="shared" si="14"/>
        <v>5.7205325358148241E-4</v>
      </c>
      <c r="F87">
        <f t="shared" si="15"/>
        <v>3.2724492493315983E-9</v>
      </c>
      <c r="G87">
        <f t="shared" si="18"/>
        <v>6.7344019956467498E-4</v>
      </c>
      <c r="H87">
        <f t="shared" si="19"/>
        <v>1484.9128410309033</v>
      </c>
      <c r="I87">
        <f t="shared" si="20"/>
        <v>0.84944922199665074</v>
      </c>
      <c r="J87">
        <f t="shared" si="21"/>
        <v>2979.5129705961635</v>
      </c>
      <c r="K87">
        <f t="shared" si="22"/>
        <v>1.4423032729391338E-2</v>
      </c>
    </row>
    <row r="88" spans="1:11" x14ac:dyDescent="0.35">
      <c r="A88">
        <v>1768.84</v>
      </c>
      <c r="B88">
        <f t="shared" si="16"/>
        <v>21.386000000000195</v>
      </c>
      <c r="C88">
        <f t="shared" si="13"/>
        <v>42.133000000000038</v>
      </c>
      <c r="D88">
        <f t="shared" si="17"/>
        <v>2.0063333333333353</v>
      </c>
      <c r="E88">
        <f t="shared" si="14"/>
        <v>5.6534225820311615E-4</v>
      </c>
      <c r="F88">
        <f t="shared" si="15"/>
        <v>3.1961186891019888E-9</v>
      </c>
      <c r="G88">
        <f t="shared" si="18"/>
        <v>6.7344007897699116E-4</v>
      </c>
      <c r="H88">
        <f t="shared" si="19"/>
        <v>1484.9131069227112</v>
      </c>
      <c r="I88">
        <f t="shared" si="20"/>
        <v>0.83948412910309089</v>
      </c>
      <c r="J88">
        <f t="shared" si="21"/>
        <v>2979.2306635226028</v>
      </c>
      <c r="K88">
        <f t="shared" si="22"/>
        <v>2.6479625428361676E-2</v>
      </c>
    </row>
    <row r="89" spans="1:11" x14ac:dyDescent="0.35">
      <c r="A89">
        <v>1790.2260000000001</v>
      </c>
      <c r="B89">
        <f t="shared" si="16"/>
        <v>20.746999999999844</v>
      </c>
    </row>
    <row r="90" spans="1:11" x14ac:dyDescent="0.35">
      <c r="A90">
        <v>1810.973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7657-674F-466D-9F29-A252E43AABE5}">
  <dimension ref="A1:Q89"/>
  <sheetViews>
    <sheetView workbookViewId="0"/>
  </sheetViews>
  <sheetFormatPr defaultColWidth="8.81640625" defaultRowHeight="14.5" x14ac:dyDescent="0.35"/>
  <cols>
    <col min="7" max="7" width="11.81640625" bestFit="1" customWidth="1"/>
    <col min="13" max="14" width="12.36328125" bestFit="1" customWidth="1"/>
  </cols>
  <sheetData>
    <row r="1" spans="1:15" x14ac:dyDescent="0.35">
      <c r="A1">
        <v>0.01</v>
      </c>
      <c r="C1">
        <f>SQRT($A$1^2+$A$1^2)</f>
        <v>1.4142135623730951E-2</v>
      </c>
      <c r="D1">
        <f>SQRT((1/21*C1)^2)</f>
        <v>6.7343502970147382E-4</v>
      </c>
      <c r="G1">
        <v>9.7047544244333039E-4</v>
      </c>
    </row>
    <row r="3" spans="1:15" x14ac:dyDescent="0.35">
      <c r="A3" s="1" t="s">
        <v>25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F4" t="s">
        <v>50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20.341000000000001</v>
      </c>
      <c r="B5">
        <f>A6-A5</f>
        <v>21.445</v>
      </c>
      <c r="C5">
        <f>A7-A5</f>
        <v>42.186</v>
      </c>
      <c r="D5">
        <f>C5/21</f>
        <v>2.0088571428571429</v>
      </c>
      <c r="E5">
        <f>1/A5</f>
        <v>4.9161791455680642E-2</v>
      </c>
      <c r="F5">
        <f t="shared" ref="F5:F36" si="0">SQRT(((1/(A5^2))*$A$1)^2)</f>
        <v>2.416881739131834E-5</v>
      </c>
      <c r="G5">
        <f>SQRT($D$1^2+($G$1*F5))*1.883544242</f>
        <v>1.3008324135992194E-3</v>
      </c>
      <c r="H5">
        <f>1/G5</f>
        <v>768.7385319936343</v>
      </c>
      <c r="I5">
        <f>E5/G5</f>
        <v>37.792563393817133</v>
      </c>
      <c r="J5">
        <f>D5/G5</f>
        <v>1544.2858909849265</v>
      </c>
      <c r="K5">
        <f>(D5-$M$14-$M$15*E5)^2/G5^2</f>
        <v>2.6181373437934173E-3</v>
      </c>
      <c r="L5" t="s">
        <v>37</v>
      </c>
      <c r="M5" cm="1">
        <f t="array" ref="M5:N6">MMULT(TRANSPOSE(H5:I87),H5:I87)</f>
        <v>51536730.460930988</v>
      </c>
      <c r="N5">
        <v>147152.42854336271</v>
      </c>
    </row>
    <row r="6" spans="1:15" x14ac:dyDescent="0.35">
      <c r="A6">
        <v>41.786000000000001</v>
      </c>
      <c r="B6">
        <f t="shared" ref="B6:B69" si="1">A7-A6</f>
        <v>20.741</v>
      </c>
      <c r="C6">
        <f t="shared" ref="C6:C36" si="2">A8-A6</f>
        <v>42.188999999999993</v>
      </c>
      <c r="D6">
        <f t="shared" ref="D6:D69" si="3">C6/21</f>
        <v>2.0089999999999995</v>
      </c>
      <c r="E6">
        <f t="shared" ref="E6:E36" si="4">1/A6</f>
        <v>2.3931460297707364E-2</v>
      </c>
      <c r="F6">
        <f t="shared" si="0"/>
        <v>5.7271479198074389E-6</v>
      </c>
      <c r="G6">
        <f t="shared" ref="G6:G69" si="5">SQRT($D$1^2+($G$1*F6))*1.883544242</f>
        <v>1.2761937236710687E-3</v>
      </c>
      <c r="H6">
        <f t="shared" ref="H6:H69" si="6">1/G6</f>
        <v>783.58009560133519</v>
      </c>
      <c r="I6">
        <f t="shared" ref="I6:I69" si="7">E6/G6</f>
        <v>18.752215947957094</v>
      </c>
      <c r="J6">
        <f t="shared" ref="J6:J69" si="8">D6/G6</f>
        <v>1574.212412063082</v>
      </c>
      <c r="K6">
        <f t="shared" ref="K6:K69" si="9">(D6-$M$14-$M$15*E6)^2/G6^2</f>
        <v>5.2951334418290981E-3</v>
      </c>
      <c r="M6">
        <v>147152.42854336271</v>
      </c>
      <c r="N6">
        <v>2320.0815830440392</v>
      </c>
    </row>
    <row r="7" spans="1:15" x14ac:dyDescent="0.35">
      <c r="A7">
        <v>62.527000000000001</v>
      </c>
      <c r="B7">
        <f t="shared" si="1"/>
        <v>21.447999999999993</v>
      </c>
      <c r="C7">
        <f t="shared" si="2"/>
        <v>42.185000000000002</v>
      </c>
      <c r="D7">
        <f t="shared" si="3"/>
        <v>2.008809523809524</v>
      </c>
      <c r="E7">
        <f t="shared" si="4"/>
        <v>1.5993090984694612E-2</v>
      </c>
      <c r="F7">
        <f t="shared" si="0"/>
        <v>2.5577895924472006E-6</v>
      </c>
      <c r="G7">
        <f t="shared" si="5"/>
        <v>1.2719112941747266E-3</v>
      </c>
      <c r="H7">
        <f t="shared" si="6"/>
        <v>786.21835074500621</v>
      </c>
      <c r="I7">
        <f t="shared" si="7"/>
        <v>12.574061617301426</v>
      </c>
      <c r="J7">
        <f t="shared" si="8"/>
        <v>1579.3629107703853</v>
      </c>
      <c r="K7">
        <f t="shared" si="9"/>
        <v>5.2772165074875628E-3</v>
      </c>
    </row>
    <row r="8" spans="1:15" x14ac:dyDescent="0.35">
      <c r="A8">
        <v>83.974999999999994</v>
      </c>
      <c r="B8">
        <f t="shared" si="1"/>
        <v>20.737000000000009</v>
      </c>
      <c r="C8">
        <f t="shared" si="2"/>
        <v>42.189000000000007</v>
      </c>
      <c r="D8">
        <f t="shared" si="3"/>
        <v>2.0090000000000003</v>
      </c>
      <c r="E8">
        <f t="shared" si="4"/>
        <v>1.1908306043465319E-2</v>
      </c>
      <c r="F8">
        <f t="shared" si="0"/>
        <v>1.4180775282483262E-6</v>
      </c>
      <c r="G8">
        <f t="shared" si="5"/>
        <v>1.2703677888831458E-3</v>
      </c>
      <c r="H8">
        <f t="shared" si="6"/>
        <v>787.17361125722357</v>
      </c>
      <c r="I8">
        <f t="shared" si="7"/>
        <v>9.3739042721908135</v>
      </c>
      <c r="J8">
        <f t="shared" si="8"/>
        <v>1581.4317850157624</v>
      </c>
      <c r="K8">
        <f t="shared" si="9"/>
        <v>6.2911453090039038E-3</v>
      </c>
      <c r="L8" t="s">
        <v>38</v>
      </c>
      <c r="M8" cm="1">
        <f t="array" ref="M8:M9">MMULT(TRANSPOSE(H5:I87),J5:J87)</f>
        <v>103531792.18227458</v>
      </c>
    </row>
    <row r="9" spans="1:15" x14ac:dyDescent="0.35">
      <c r="A9">
        <v>104.712</v>
      </c>
      <c r="B9">
        <f t="shared" si="1"/>
        <v>21.451999999999998</v>
      </c>
      <c r="C9">
        <f t="shared" si="2"/>
        <v>42.185999999999993</v>
      </c>
      <c r="D9">
        <f t="shared" si="3"/>
        <v>2.0088571428571425</v>
      </c>
      <c r="E9">
        <f t="shared" si="4"/>
        <v>9.5500038200015281E-3</v>
      </c>
      <c r="F9">
        <f t="shared" si="0"/>
        <v>9.1202572962043772E-7</v>
      </c>
      <c r="G9">
        <f t="shared" si="5"/>
        <v>1.2696818443939546E-3</v>
      </c>
      <c r="H9">
        <f t="shared" si="6"/>
        <v>787.59888110184068</v>
      </c>
      <c r="I9">
        <f t="shared" si="7"/>
        <v>7.5215723231515073</v>
      </c>
      <c r="J9">
        <f t="shared" si="8"/>
        <v>1582.1736380077259</v>
      </c>
      <c r="K9">
        <f t="shared" si="9"/>
        <v>1.0198285024668485E-3</v>
      </c>
      <c r="M9">
        <v>295614.77450138523</v>
      </c>
    </row>
    <row r="10" spans="1:15" x14ac:dyDescent="0.35">
      <c r="A10">
        <v>126.164</v>
      </c>
      <c r="B10">
        <f t="shared" si="1"/>
        <v>20.733999999999995</v>
      </c>
      <c r="C10">
        <f t="shared" si="2"/>
        <v>42.189000000000007</v>
      </c>
      <c r="D10">
        <f t="shared" si="3"/>
        <v>2.0090000000000003</v>
      </c>
      <c r="E10">
        <f t="shared" si="4"/>
        <v>7.9261913065533755E-3</v>
      </c>
      <c r="F10">
        <f t="shared" si="0"/>
        <v>6.2824508628082302E-7</v>
      </c>
      <c r="G10">
        <f t="shared" si="5"/>
        <v>1.2692970224010068E-3</v>
      </c>
      <c r="H10">
        <f t="shared" si="6"/>
        <v>787.83766317232539</v>
      </c>
      <c r="I10">
        <f t="shared" si="7"/>
        <v>6.2445520368118119</v>
      </c>
      <c r="J10">
        <f t="shared" si="8"/>
        <v>1582.7658653132021</v>
      </c>
      <c r="K10">
        <f t="shared" si="9"/>
        <v>6.6331151044788216E-3</v>
      </c>
    </row>
    <row r="11" spans="1:15" x14ac:dyDescent="0.35">
      <c r="A11">
        <v>146.898</v>
      </c>
      <c r="B11">
        <f t="shared" si="1"/>
        <v>21.455000000000013</v>
      </c>
      <c r="C11">
        <f t="shared" si="2"/>
        <v>42.185000000000002</v>
      </c>
      <c r="D11">
        <f t="shared" si="3"/>
        <v>2.008809523809524</v>
      </c>
      <c r="E11">
        <f t="shared" si="4"/>
        <v>6.8074446214380045E-3</v>
      </c>
      <c r="F11">
        <f t="shared" si="0"/>
        <v>4.6341302273945224E-7</v>
      </c>
      <c r="G11">
        <f t="shared" si="5"/>
        <v>1.2690734475807007E-3</v>
      </c>
      <c r="H11">
        <f t="shared" si="6"/>
        <v>787.97645786881037</v>
      </c>
      <c r="I11">
        <f t="shared" si="7"/>
        <v>5.3641060999388035</v>
      </c>
      <c r="J11">
        <f t="shared" si="8"/>
        <v>1582.8946131045604</v>
      </c>
      <c r="K11">
        <f t="shared" si="9"/>
        <v>4.6312846347775971E-3</v>
      </c>
      <c r="L11" t="s">
        <v>39</v>
      </c>
      <c r="M11">
        <f t="array" ref="M11:N12">MINVERSE(M5:N6)</f>
        <v>2.3694712694837295E-8</v>
      </c>
      <c r="N11">
        <v>-1.5028499610379309E-6</v>
      </c>
    </row>
    <row r="12" spans="1:15" x14ac:dyDescent="0.35">
      <c r="A12">
        <v>168.35300000000001</v>
      </c>
      <c r="B12">
        <f t="shared" si="1"/>
        <v>20.72999999999999</v>
      </c>
      <c r="C12">
        <f t="shared" si="2"/>
        <v>42.188999999999993</v>
      </c>
      <c r="D12">
        <f t="shared" si="3"/>
        <v>2.0089999999999995</v>
      </c>
      <c r="E12">
        <f t="shared" si="4"/>
        <v>5.9399000908804712E-3</v>
      </c>
      <c r="F12">
        <f t="shared" si="0"/>
        <v>3.5282413089641831E-7</v>
      </c>
      <c r="G12">
        <f t="shared" si="5"/>
        <v>1.2689234250023507E-3</v>
      </c>
      <c r="H12">
        <f t="shared" si="6"/>
        <v>788.06961893555354</v>
      </c>
      <c r="I12">
        <f t="shared" si="7"/>
        <v>4.6810548011354332</v>
      </c>
      <c r="J12">
        <f t="shared" si="8"/>
        <v>1583.2318644415266</v>
      </c>
      <c r="K12">
        <f t="shared" si="9"/>
        <v>6.8055730919580892E-3</v>
      </c>
      <c r="M12">
        <v>-1.5028499610379307E-6</v>
      </c>
      <c r="N12">
        <v>5.2633839707517309E-4</v>
      </c>
    </row>
    <row r="13" spans="1:15" x14ac:dyDescent="0.35">
      <c r="A13">
        <v>189.083</v>
      </c>
      <c r="B13">
        <f t="shared" si="1"/>
        <v>21.459000000000003</v>
      </c>
      <c r="C13">
        <f t="shared" si="2"/>
        <v>42.185000000000002</v>
      </c>
      <c r="D13">
        <f t="shared" si="3"/>
        <v>2.008809523809524</v>
      </c>
      <c r="E13">
        <f t="shared" si="4"/>
        <v>5.2886827477880089E-3</v>
      </c>
      <c r="F13">
        <f t="shared" si="0"/>
        <v>2.797016520675052E-7</v>
      </c>
      <c r="G13">
        <f t="shared" si="5"/>
        <v>1.2688242188345572E-3</v>
      </c>
      <c r="H13">
        <f t="shared" si="6"/>
        <v>788.13123611284925</v>
      </c>
      <c r="I13">
        <f t="shared" si="7"/>
        <v>4.1681760714228639</v>
      </c>
      <c r="J13">
        <f t="shared" si="8"/>
        <v>1583.2055331152644</v>
      </c>
      <c r="K13">
        <f t="shared" si="9"/>
        <v>4.5267103706949832E-3</v>
      </c>
    </row>
    <row r="14" spans="1:15" x14ac:dyDescent="0.35">
      <c r="A14">
        <v>210.542</v>
      </c>
      <c r="B14">
        <f t="shared" si="1"/>
        <v>20.725999999999999</v>
      </c>
      <c r="C14">
        <f t="shared" si="2"/>
        <v>42.19</v>
      </c>
      <c r="D14">
        <f t="shared" si="3"/>
        <v>2.0090476190476187</v>
      </c>
      <c r="E14">
        <f t="shared" si="4"/>
        <v>4.7496461513617232E-3</v>
      </c>
      <c r="F14">
        <f t="shared" si="0"/>
        <v>2.2559138563145233E-7</v>
      </c>
      <c r="G14">
        <f t="shared" si="5"/>
        <v>1.2687508017755298E-3</v>
      </c>
      <c r="H14">
        <f t="shared" si="6"/>
        <v>788.1768418199764</v>
      </c>
      <c r="I14">
        <f t="shared" si="7"/>
        <v>3.7435611033426888</v>
      </c>
      <c r="J14">
        <f t="shared" si="8"/>
        <v>1583.4848074468953</v>
      </c>
      <c r="K14">
        <f t="shared" si="9"/>
        <v>1.4557734493370951E-2</v>
      </c>
      <c r="L14" t="s">
        <v>40</v>
      </c>
      <c r="M14" s="11">
        <f t="array" ref="M14:M15">MMULT(M11:N12,M8:M9)</f>
        <v>2.0088914181989548</v>
      </c>
      <c r="N14" s="11">
        <f>SQRT(M11)</f>
        <v>1.5393086985669019E-4</v>
      </c>
      <c r="O14" t="s">
        <v>42</v>
      </c>
    </row>
    <row r="15" spans="1:15" x14ac:dyDescent="0.35">
      <c r="A15">
        <v>231.268</v>
      </c>
      <c r="B15">
        <f t="shared" si="1"/>
        <v>21.463999999999999</v>
      </c>
      <c r="C15">
        <f t="shared" si="2"/>
        <v>42.186000000000007</v>
      </c>
      <c r="D15">
        <f t="shared" si="3"/>
        <v>2.0088571428571433</v>
      </c>
      <c r="E15">
        <f t="shared" si="4"/>
        <v>4.3239877544666797E-3</v>
      </c>
      <c r="F15">
        <f t="shared" si="0"/>
        <v>1.8696870100777797E-7</v>
      </c>
      <c r="G15">
        <f t="shared" si="5"/>
        <v>1.2686983957404252E-3</v>
      </c>
      <c r="H15">
        <f t="shared" si="6"/>
        <v>788.20939898516224</v>
      </c>
      <c r="I15">
        <f t="shared" si="7"/>
        <v>3.4082077891673825</v>
      </c>
      <c r="J15">
        <f t="shared" si="8"/>
        <v>1583.400081218479</v>
      </c>
      <c r="K15">
        <f t="shared" si="9"/>
        <v>8.558181278916473E-4</v>
      </c>
      <c r="M15">
        <v>6.5671547935153285E-4</v>
      </c>
      <c r="O15" t="s">
        <v>43</v>
      </c>
    </row>
    <row r="16" spans="1:15" x14ac:dyDescent="0.35">
      <c r="A16">
        <v>252.732</v>
      </c>
      <c r="B16">
        <f t="shared" si="1"/>
        <v>20.722000000000008</v>
      </c>
      <c r="C16">
        <f t="shared" si="2"/>
        <v>42.188999999999993</v>
      </c>
      <c r="D16">
        <f t="shared" si="3"/>
        <v>2.0089999999999995</v>
      </c>
      <c r="E16">
        <f t="shared" si="4"/>
        <v>3.9567605210262258E-3</v>
      </c>
      <c r="F16">
        <f t="shared" si="0"/>
        <v>1.5655953820751726E-7</v>
      </c>
      <c r="G16">
        <f t="shared" si="5"/>
        <v>1.2686571328790041E-3</v>
      </c>
      <c r="H16">
        <f t="shared" si="6"/>
        <v>788.23503536425801</v>
      </c>
      <c r="I16">
        <f t="shared" si="7"/>
        <v>3.1188572692190073</v>
      </c>
      <c r="J16">
        <f t="shared" si="8"/>
        <v>1583.564186046794</v>
      </c>
      <c r="K16">
        <f t="shared" si="9"/>
        <v>6.9788944982273034E-3</v>
      </c>
    </row>
    <row r="17" spans="1:17" x14ac:dyDescent="0.35">
      <c r="A17">
        <v>273.45400000000001</v>
      </c>
      <c r="B17">
        <f t="shared" si="1"/>
        <v>21.466999999999985</v>
      </c>
      <c r="C17">
        <f t="shared" si="2"/>
        <v>42.185000000000002</v>
      </c>
      <c r="D17">
        <f t="shared" si="3"/>
        <v>2.008809523809524</v>
      </c>
      <c r="E17">
        <f t="shared" si="4"/>
        <v>3.6569221880096833E-3</v>
      </c>
      <c r="F17">
        <f t="shared" si="0"/>
        <v>1.3373079889157532E-7</v>
      </c>
      <c r="G17">
        <f t="shared" si="5"/>
        <v>1.2686261551788721E-3</v>
      </c>
      <c r="H17">
        <f t="shared" si="6"/>
        <v>788.25428272760416</v>
      </c>
      <c r="I17">
        <f t="shared" si="7"/>
        <v>2.8825845763002338</v>
      </c>
      <c r="J17">
        <f t="shared" si="8"/>
        <v>1583.4527103268563</v>
      </c>
      <c r="K17">
        <f t="shared" si="9"/>
        <v>4.4151561150585251E-3</v>
      </c>
      <c r="L17" t="s">
        <v>41</v>
      </c>
      <c r="M17">
        <f>+SUM(K5:K88)/(COUNT(K5:K88)-2)</f>
        <v>1.0029635781485201E-2</v>
      </c>
    </row>
    <row r="18" spans="1:17" x14ac:dyDescent="0.35">
      <c r="A18">
        <v>294.92099999999999</v>
      </c>
      <c r="B18">
        <f t="shared" si="1"/>
        <v>20.718000000000018</v>
      </c>
      <c r="C18">
        <f t="shared" si="2"/>
        <v>42.189000000000021</v>
      </c>
      <c r="D18">
        <f t="shared" si="3"/>
        <v>2.0090000000000012</v>
      </c>
      <c r="E18">
        <f t="shared" si="4"/>
        <v>3.3907385367606918E-3</v>
      </c>
      <c r="F18">
        <f t="shared" si="0"/>
        <v>1.1497107824674039E-7</v>
      </c>
      <c r="G18">
        <f t="shared" si="5"/>
        <v>1.2686006984106053E-3</v>
      </c>
      <c r="H18">
        <f t="shared" si="6"/>
        <v>788.27010047595934</v>
      </c>
      <c r="I18">
        <f t="shared" si="7"/>
        <v>2.6728178070600577</v>
      </c>
      <c r="J18">
        <f t="shared" si="8"/>
        <v>1583.6346318562032</v>
      </c>
      <c r="K18">
        <f t="shared" si="9"/>
        <v>7.0285598042441159E-3</v>
      </c>
      <c r="P18" t="s">
        <v>72</v>
      </c>
      <c r="Q18">
        <f>SQRT(M17)</f>
        <v>0.10014806928486041</v>
      </c>
    </row>
    <row r="19" spans="1:17" x14ac:dyDescent="0.35">
      <c r="A19">
        <v>315.63900000000001</v>
      </c>
      <c r="B19">
        <f t="shared" si="1"/>
        <v>21.471000000000004</v>
      </c>
      <c r="C19">
        <f t="shared" si="2"/>
        <v>42.185000000000002</v>
      </c>
      <c r="D19">
        <f t="shared" si="3"/>
        <v>2.008809523809524</v>
      </c>
      <c r="E19">
        <f t="shared" si="4"/>
        <v>3.1681763026748912E-3</v>
      </c>
      <c r="F19">
        <f t="shared" si="0"/>
        <v>1.0037341084830744E-7</v>
      </c>
      <c r="G19">
        <f t="shared" si="5"/>
        <v>1.2685808891568782E-3</v>
      </c>
      <c r="H19">
        <f t="shared" si="6"/>
        <v>788.28240953922784</v>
      </c>
      <c r="I19">
        <f t="shared" si="7"/>
        <v>2.497417649717645</v>
      </c>
      <c r="J19">
        <f t="shared" si="8"/>
        <v>1583.5092117339204</v>
      </c>
      <c r="K19">
        <f t="shared" si="9"/>
        <v>4.3819103441350123E-3</v>
      </c>
    </row>
    <row r="20" spans="1:17" x14ac:dyDescent="0.35">
      <c r="A20">
        <v>337.11</v>
      </c>
      <c r="B20">
        <f t="shared" si="1"/>
        <v>20.713999999999999</v>
      </c>
      <c r="C20">
        <f t="shared" si="2"/>
        <v>42.188999999999965</v>
      </c>
      <c r="D20">
        <f t="shared" si="3"/>
        <v>2.0089999999999981</v>
      </c>
      <c r="E20">
        <f t="shared" si="4"/>
        <v>2.9663907923229804E-3</v>
      </c>
      <c r="F20">
        <f t="shared" si="0"/>
        <v>8.79947433277856E-8</v>
      </c>
      <c r="G20">
        <f t="shared" si="5"/>
        <v>1.2685640908769128E-3</v>
      </c>
      <c r="H20">
        <f t="shared" si="6"/>
        <v>788.29284794648095</v>
      </c>
      <c r="I20">
        <f t="shared" si="7"/>
        <v>2.3383846458025004</v>
      </c>
      <c r="J20">
        <f t="shared" si="8"/>
        <v>1583.6803315244786</v>
      </c>
      <c r="K20">
        <f t="shared" si="9"/>
        <v>7.065848870457722E-3</v>
      </c>
    </row>
    <row r="21" spans="1:17" x14ac:dyDescent="0.35">
      <c r="A21">
        <v>357.82400000000001</v>
      </c>
      <c r="B21">
        <f t="shared" si="1"/>
        <v>21.474999999999966</v>
      </c>
      <c r="C21">
        <f t="shared" si="2"/>
        <v>42.185000000000002</v>
      </c>
      <c r="D21">
        <f t="shared" si="3"/>
        <v>2.008809523809524</v>
      </c>
      <c r="E21">
        <f t="shared" si="4"/>
        <v>2.7946700053657664E-3</v>
      </c>
      <c r="F21">
        <f t="shared" si="0"/>
        <v>7.8101804388910927E-8</v>
      </c>
      <c r="G21">
        <f t="shared" si="5"/>
        <v>1.2685506656566802E-3</v>
      </c>
      <c r="H21">
        <f t="shared" si="6"/>
        <v>788.30119054199406</v>
      </c>
      <c r="I21">
        <f t="shared" si="7"/>
        <v>2.2030416924018343</v>
      </c>
      <c r="J21">
        <f t="shared" si="8"/>
        <v>1583.5469391911438</v>
      </c>
      <c r="K21">
        <f t="shared" si="9"/>
        <v>4.3565565651550947E-3</v>
      </c>
    </row>
    <row r="22" spans="1:17" x14ac:dyDescent="0.35">
      <c r="A22">
        <v>379.29899999999998</v>
      </c>
      <c r="B22">
        <f t="shared" si="1"/>
        <v>20.710000000000036</v>
      </c>
      <c r="C22">
        <f t="shared" si="2"/>
        <v>42.19</v>
      </c>
      <c r="D22">
        <f t="shared" si="3"/>
        <v>2.0090476190476187</v>
      </c>
      <c r="E22">
        <f t="shared" si="4"/>
        <v>2.6364424899617453E-3</v>
      </c>
      <c r="F22">
        <f t="shared" si="0"/>
        <v>6.950829002875687E-8</v>
      </c>
      <c r="G22">
        <f t="shared" si="5"/>
        <v>1.2685390037062358E-3</v>
      </c>
      <c r="H22">
        <f t="shared" si="6"/>
        <v>788.30843756348293</v>
      </c>
      <c r="I22">
        <f t="shared" si="7"/>
        <v>2.078329859987722</v>
      </c>
      <c r="J22">
        <f t="shared" si="8"/>
        <v>1583.7491895620637</v>
      </c>
      <c r="K22">
        <f t="shared" si="9"/>
        <v>1.4827829533555433E-2</v>
      </c>
    </row>
    <row r="23" spans="1:17" x14ac:dyDescent="0.35">
      <c r="A23">
        <v>400.00900000000001</v>
      </c>
      <c r="B23">
        <f t="shared" si="1"/>
        <v>21.479999999999961</v>
      </c>
      <c r="C23">
        <f t="shared" si="2"/>
        <v>42.185000000000002</v>
      </c>
      <c r="D23">
        <f t="shared" si="3"/>
        <v>2.008809523809524</v>
      </c>
      <c r="E23">
        <f t="shared" si="4"/>
        <v>2.4999437512655963E-3</v>
      </c>
      <c r="F23">
        <f t="shared" si="0"/>
        <v>6.2497187594919027E-8</v>
      </c>
      <c r="G23">
        <f t="shared" si="5"/>
        <v>1.2685294891109046E-3</v>
      </c>
      <c r="H23">
        <f t="shared" si="6"/>
        <v>788.31435026464123</v>
      </c>
      <c r="I23">
        <f t="shared" si="7"/>
        <v>1.9707415339770884</v>
      </c>
      <c r="J23">
        <f t="shared" si="8"/>
        <v>1583.5733745673283</v>
      </c>
      <c r="K23">
        <f t="shared" si="9"/>
        <v>4.3365832160975363E-3</v>
      </c>
    </row>
    <row r="24" spans="1:17" x14ac:dyDescent="0.35">
      <c r="A24">
        <v>421.48899999999998</v>
      </c>
      <c r="B24">
        <f t="shared" si="1"/>
        <v>20.705000000000041</v>
      </c>
      <c r="C24">
        <f t="shared" si="2"/>
        <v>42.189000000000021</v>
      </c>
      <c r="D24">
        <f t="shared" si="3"/>
        <v>2.0090000000000012</v>
      </c>
      <c r="E24">
        <f t="shared" si="4"/>
        <v>2.3725411576577325E-3</v>
      </c>
      <c r="F24">
        <f t="shared" si="0"/>
        <v>5.628951544779894E-8</v>
      </c>
      <c r="G24">
        <f t="shared" si="5"/>
        <v>1.2685210647715641E-3</v>
      </c>
      <c r="H24">
        <f t="shared" si="6"/>
        <v>788.31958551676121</v>
      </c>
      <c r="I24">
        <f t="shared" si="7"/>
        <v>1.8703206620262005</v>
      </c>
      <c r="J24">
        <f t="shared" si="8"/>
        <v>1583.7340473031743</v>
      </c>
      <c r="K24">
        <f t="shared" si="9"/>
        <v>7.118109914611692E-3</v>
      </c>
    </row>
    <row r="25" spans="1:17" x14ac:dyDescent="0.35">
      <c r="A25">
        <v>442.19400000000002</v>
      </c>
      <c r="B25">
        <f t="shared" si="1"/>
        <v>21.48399999999998</v>
      </c>
      <c r="C25">
        <f t="shared" si="2"/>
        <v>42.185000000000002</v>
      </c>
      <c r="D25">
        <f t="shared" si="3"/>
        <v>2.008809523809524</v>
      </c>
      <c r="E25">
        <f t="shared" si="4"/>
        <v>2.2614508564114391E-3</v>
      </c>
      <c r="F25">
        <f t="shared" si="0"/>
        <v>5.114159975964032E-8</v>
      </c>
      <c r="G25">
        <f t="shared" si="5"/>
        <v>1.268514078569482E-3</v>
      </c>
      <c r="H25">
        <f t="shared" si="6"/>
        <v>788.32392710036891</v>
      </c>
      <c r="I25">
        <f t="shared" si="7"/>
        <v>1.7827558200707583</v>
      </c>
      <c r="J25">
        <f t="shared" si="8"/>
        <v>1583.5926126061461</v>
      </c>
      <c r="K25">
        <f t="shared" si="9"/>
        <v>4.3204421056846224E-3</v>
      </c>
    </row>
    <row r="26" spans="1:17" x14ac:dyDescent="0.35">
      <c r="A26">
        <v>463.678</v>
      </c>
      <c r="B26">
        <f t="shared" si="1"/>
        <v>20.701000000000022</v>
      </c>
      <c r="C26">
        <f t="shared" si="2"/>
        <v>42.189000000000021</v>
      </c>
      <c r="D26">
        <f t="shared" si="3"/>
        <v>2.0090000000000012</v>
      </c>
      <c r="E26">
        <f t="shared" si="4"/>
        <v>2.1566690677582287E-3</v>
      </c>
      <c r="F26">
        <f t="shared" si="0"/>
        <v>4.651221467825147E-8</v>
      </c>
      <c r="G26">
        <f t="shared" si="5"/>
        <v>1.2685077960289737E-3</v>
      </c>
      <c r="H26">
        <f t="shared" si="6"/>
        <v>788.32783143349263</v>
      </c>
      <c r="I26">
        <f t="shared" si="7"/>
        <v>1.7001622493055364</v>
      </c>
      <c r="J26">
        <f t="shared" si="8"/>
        <v>1583.7506133498875</v>
      </c>
      <c r="K26">
        <f t="shared" si="9"/>
        <v>7.1371293986941461E-3</v>
      </c>
    </row>
    <row r="27" spans="1:17" x14ac:dyDescent="0.35">
      <c r="A27">
        <v>484.37900000000002</v>
      </c>
      <c r="B27">
        <f t="shared" si="1"/>
        <v>21.488</v>
      </c>
      <c r="C27">
        <f t="shared" si="2"/>
        <v>42.184999999999945</v>
      </c>
      <c r="D27">
        <f t="shared" si="3"/>
        <v>2.0088095238095214</v>
      </c>
      <c r="E27">
        <f t="shared" si="4"/>
        <v>2.0644990802656596E-3</v>
      </c>
      <c r="F27">
        <f t="shared" si="0"/>
        <v>4.2621564524177548E-8</v>
      </c>
      <c r="G27">
        <f t="shared" si="5"/>
        <v>1.268502516001893E-3</v>
      </c>
      <c r="H27">
        <f t="shared" si="6"/>
        <v>788.33111277684498</v>
      </c>
      <c r="I27">
        <f t="shared" si="7"/>
        <v>1.6275088572726004</v>
      </c>
      <c r="J27">
        <f t="shared" si="8"/>
        <v>1583.6070472614842</v>
      </c>
      <c r="K27">
        <f t="shared" si="9"/>
        <v>4.3071269739981283E-3</v>
      </c>
    </row>
    <row r="28" spans="1:17" x14ac:dyDescent="0.35">
      <c r="A28">
        <v>505.86700000000002</v>
      </c>
      <c r="B28">
        <f t="shared" si="1"/>
        <v>20.696999999999946</v>
      </c>
      <c r="C28">
        <f t="shared" si="2"/>
        <v>42.189000000000021</v>
      </c>
      <c r="D28">
        <f t="shared" si="3"/>
        <v>2.0090000000000012</v>
      </c>
      <c r="E28">
        <f t="shared" si="4"/>
        <v>1.9768041797547575E-3</v>
      </c>
      <c r="F28">
        <f t="shared" si="0"/>
        <v>3.9077547650958801E-8</v>
      </c>
      <c r="G28">
        <f t="shared" si="5"/>
        <v>1.2684977063740046E-3</v>
      </c>
      <c r="H28">
        <f t="shared" si="6"/>
        <v>788.33410180811109</v>
      </c>
      <c r="I28">
        <f t="shared" si="7"/>
        <v>1.5583821474974866</v>
      </c>
      <c r="J28">
        <f t="shared" si="8"/>
        <v>1583.7632105324963</v>
      </c>
      <c r="K28">
        <f t="shared" si="9"/>
        <v>7.1529852473016858E-3</v>
      </c>
    </row>
    <row r="29" spans="1:17" x14ac:dyDescent="0.35">
      <c r="A29">
        <v>526.56399999999996</v>
      </c>
      <c r="B29">
        <f t="shared" si="1"/>
        <v>21.492000000000075</v>
      </c>
      <c r="C29">
        <f t="shared" si="2"/>
        <v>42.185000000000059</v>
      </c>
      <c r="D29">
        <f t="shared" si="3"/>
        <v>2.0088095238095267</v>
      </c>
      <c r="E29">
        <f t="shared" si="4"/>
        <v>1.8991043823732728E-3</v>
      </c>
      <c r="F29">
        <f t="shared" si="0"/>
        <v>3.6065974551493701E-8</v>
      </c>
      <c r="G29">
        <f t="shared" si="5"/>
        <v>1.2684936193176277E-3</v>
      </c>
      <c r="H29">
        <f t="shared" si="6"/>
        <v>788.33664180190294</v>
      </c>
      <c r="I29">
        <f t="shared" si="7"/>
        <v>1.4971335712314229</v>
      </c>
      <c r="J29">
        <f t="shared" si="8"/>
        <v>1583.6181540196819</v>
      </c>
      <c r="K29">
        <f t="shared" si="9"/>
        <v>4.2959554699101375E-3</v>
      </c>
    </row>
    <row r="30" spans="1:17" x14ac:dyDescent="0.35">
      <c r="A30">
        <v>548.05600000000004</v>
      </c>
      <c r="B30">
        <f t="shared" si="1"/>
        <v>20.692999999999984</v>
      </c>
      <c r="C30">
        <f t="shared" si="2"/>
        <v>42.188999999999965</v>
      </c>
      <c r="D30">
        <f t="shared" si="3"/>
        <v>2.0089999999999981</v>
      </c>
      <c r="E30">
        <f t="shared" si="4"/>
        <v>1.8246310595997487E-3</v>
      </c>
      <c r="F30">
        <f t="shared" si="0"/>
        <v>3.3292785036561019E-8</v>
      </c>
      <c r="G30">
        <f t="shared" si="5"/>
        <v>1.2684898557639664E-3</v>
      </c>
      <c r="H30">
        <f t="shared" si="6"/>
        <v>788.33898076207754</v>
      </c>
      <c r="I30">
        <f t="shared" si="7"/>
        <v>1.4384277897916953</v>
      </c>
      <c r="J30">
        <f t="shared" si="8"/>
        <v>1583.7730123510123</v>
      </c>
      <c r="K30">
        <f t="shared" si="9"/>
        <v>7.1664061380421048E-3</v>
      </c>
    </row>
    <row r="31" spans="1:17" x14ac:dyDescent="0.35">
      <c r="A31">
        <v>568.74900000000002</v>
      </c>
      <c r="B31">
        <f t="shared" si="1"/>
        <v>21.495999999999981</v>
      </c>
      <c r="C31">
        <f t="shared" si="2"/>
        <v>42.183999999999969</v>
      </c>
      <c r="D31">
        <f t="shared" si="3"/>
        <v>2.0087619047619034</v>
      </c>
      <c r="E31">
        <f t="shared" si="4"/>
        <v>1.758244849661274E-3</v>
      </c>
      <c r="F31">
        <f t="shared" si="0"/>
        <v>3.0914249513603964E-8</v>
      </c>
      <c r="G31">
        <f t="shared" si="5"/>
        <v>1.2684866277946202E-3</v>
      </c>
      <c r="H31">
        <f t="shared" si="6"/>
        <v>788.34098688024108</v>
      </c>
      <c r="I31">
        <f t="shared" si="7"/>
        <v>1.38609647995907</v>
      </c>
      <c r="J31">
        <f t="shared" si="8"/>
        <v>1583.5893424074318</v>
      </c>
      <c r="K31">
        <f t="shared" si="9"/>
        <v>1.0611270610959256E-2</v>
      </c>
    </row>
    <row r="32" spans="1:17" x14ac:dyDescent="0.35">
      <c r="A32">
        <v>590.245</v>
      </c>
      <c r="B32">
        <f t="shared" si="1"/>
        <v>20.687999999999988</v>
      </c>
      <c r="C32">
        <f t="shared" si="2"/>
        <v>42.189999999999941</v>
      </c>
      <c r="D32">
        <f t="shared" si="3"/>
        <v>2.0090476190476161</v>
      </c>
      <c r="E32">
        <f t="shared" si="4"/>
        <v>1.6942117256393532E-3</v>
      </c>
      <c r="F32">
        <f t="shared" si="0"/>
        <v>2.8703533712938748E-8</v>
      </c>
      <c r="G32">
        <f t="shared" si="5"/>
        <v>1.2684836275702015E-3</v>
      </c>
      <c r="H32">
        <f t="shared" si="6"/>
        <v>788.34285146865818</v>
      </c>
      <c r="I32">
        <f t="shared" si="7"/>
        <v>1.3356197027821637</v>
      </c>
      <c r="J32">
        <f t="shared" si="8"/>
        <v>1583.8183287363161</v>
      </c>
      <c r="K32">
        <f t="shared" si="9"/>
        <v>1.4948167885168971E-2</v>
      </c>
    </row>
    <row r="33" spans="1:11" x14ac:dyDescent="0.35">
      <c r="A33">
        <v>610.93299999999999</v>
      </c>
      <c r="B33">
        <f t="shared" si="1"/>
        <v>21.501999999999953</v>
      </c>
      <c r="C33">
        <f t="shared" si="2"/>
        <v>42.185000000000059</v>
      </c>
      <c r="D33">
        <f t="shared" si="3"/>
        <v>2.0088095238095267</v>
      </c>
      <c r="E33">
        <f t="shared" si="4"/>
        <v>1.6368407010261354E-3</v>
      </c>
      <c r="F33">
        <f t="shared" si="0"/>
        <v>2.6792474805357306E-8</v>
      </c>
      <c r="G33">
        <f t="shared" si="5"/>
        <v>1.2684810340128385E-3</v>
      </c>
      <c r="H33">
        <f t="shared" si="6"/>
        <v>788.34446332752884</v>
      </c>
      <c r="I33">
        <f t="shared" si="7"/>
        <v>1.290394304003105</v>
      </c>
      <c r="J33">
        <f t="shared" si="8"/>
        <v>1583.6338659748501</v>
      </c>
      <c r="K33">
        <f t="shared" si="9"/>
        <v>4.2782601506774313E-3</v>
      </c>
    </row>
    <row r="34" spans="1:11" x14ac:dyDescent="0.35">
      <c r="A34">
        <v>632.43499999999995</v>
      </c>
      <c r="B34">
        <f t="shared" si="1"/>
        <v>20.683000000000106</v>
      </c>
      <c r="C34">
        <f t="shared" si="2"/>
        <v>42.189000000000078</v>
      </c>
      <c r="D34">
        <f t="shared" si="3"/>
        <v>2.0090000000000039</v>
      </c>
      <c r="E34">
        <f t="shared" si="4"/>
        <v>1.5811901618348132E-3</v>
      </c>
      <c r="F34">
        <f t="shared" si="0"/>
        <v>2.5001623278832026E-8</v>
      </c>
      <c r="G34">
        <f t="shared" si="5"/>
        <v>1.2684786035878307E-3</v>
      </c>
      <c r="H34">
        <f t="shared" si="6"/>
        <v>788.34597380795242</v>
      </c>
      <c r="I34">
        <f t="shared" si="7"/>
        <v>1.2465248979072197</v>
      </c>
      <c r="J34">
        <f t="shared" si="8"/>
        <v>1583.7870613801795</v>
      </c>
      <c r="K34">
        <f t="shared" si="9"/>
        <v>7.1878880733676279E-3</v>
      </c>
    </row>
    <row r="35" spans="1:11" x14ac:dyDescent="0.35">
      <c r="A35">
        <v>653.11800000000005</v>
      </c>
      <c r="B35">
        <f t="shared" si="1"/>
        <v>21.505999999999972</v>
      </c>
      <c r="C35">
        <f t="shared" si="2"/>
        <v>42.184999999999945</v>
      </c>
      <c r="D35">
        <f t="shared" si="3"/>
        <v>2.0088095238095214</v>
      </c>
      <c r="E35">
        <f t="shared" si="4"/>
        <v>1.5311168885255037E-3</v>
      </c>
      <c r="F35">
        <f t="shared" si="0"/>
        <v>2.3443189263280195E-8</v>
      </c>
      <c r="G35">
        <f t="shared" si="5"/>
        <v>1.2684764885806765E-3</v>
      </c>
      <c r="H35">
        <f t="shared" si="6"/>
        <v>788.34728826461719</v>
      </c>
      <c r="I35">
        <f t="shared" si="7"/>
        <v>1.2070518470852392</v>
      </c>
      <c r="J35">
        <f t="shared" si="8"/>
        <v>1583.6395407353732</v>
      </c>
      <c r="K35">
        <f t="shared" si="9"/>
        <v>4.2711334825252991E-3</v>
      </c>
    </row>
    <row r="36" spans="1:11" x14ac:dyDescent="0.35">
      <c r="A36">
        <v>674.62400000000002</v>
      </c>
      <c r="B36">
        <f t="shared" si="1"/>
        <v>20.678999999999974</v>
      </c>
      <c r="C36">
        <f t="shared" si="2"/>
        <v>42.188999999999965</v>
      </c>
      <c r="D36">
        <f t="shared" si="3"/>
        <v>2.0089999999999981</v>
      </c>
      <c r="E36">
        <f t="shared" si="4"/>
        <v>1.4823071814818328E-3</v>
      </c>
      <c r="F36">
        <f t="shared" si="0"/>
        <v>2.197234580272615E-8</v>
      </c>
      <c r="G36">
        <f t="shared" si="5"/>
        <v>1.2684744924425968E-3</v>
      </c>
      <c r="H36">
        <f t="shared" si="6"/>
        <v>788.34852884931286</v>
      </c>
      <c r="I36">
        <f t="shared" si="7"/>
        <v>1.1685746858239743</v>
      </c>
      <c r="J36">
        <f t="shared" si="8"/>
        <v>1583.7921944582681</v>
      </c>
      <c r="K36">
        <f t="shared" si="9"/>
        <v>7.1966178730690526E-3</v>
      </c>
    </row>
    <row r="37" spans="1:11" x14ac:dyDescent="0.35">
      <c r="A37">
        <v>695.303</v>
      </c>
      <c r="B37">
        <f t="shared" si="1"/>
        <v>21.509999999999991</v>
      </c>
      <c r="C37">
        <f t="shared" ref="C37:C68" si="10">A39-A37</f>
        <v>42.185000000000059</v>
      </c>
      <c r="D37">
        <f t="shared" si="3"/>
        <v>2.0088095238095267</v>
      </c>
      <c r="E37">
        <f t="shared" ref="E37:E68" si="11">1/A37</f>
        <v>1.4382218975036783E-3</v>
      </c>
      <c r="F37">
        <f t="shared" ref="F37:F68" si="12">SQRT(((1/(A37^2))*$A$1)^2)</f>
        <v>2.0684822264590808E-8</v>
      </c>
      <c r="G37">
        <f t="shared" si="5"/>
        <v>1.2684727450924375E-3</v>
      </c>
      <c r="H37">
        <f t="shared" si="6"/>
        <v>788.34961481740538</v>
      </c>
      <c r="I37">
        <f t="shared" si="7"/>
        <v>1.1338216789189828</v>
      </c>
      <c r="J37">
        <f t="shared" si="8"/>
        <v>1583.644214336776</v>
      </c>
      <c r="K37">
        <f t="shared" si="9"/>
        <v>4.2648747603993E-3</v>
      </c>
    </row>
    <row r="38" spans="1:11" x14ac:dyDescent="0.35">
      <c r="A38">
        <v>716.81299999999999</v>
      </c>
      <c r="B38">
        <f t="shared" si="1"/>
        <v>20.675000000000068</v>
      </c>
      <c r="C38">
        <f t="shared" si="10"/>
        <v>42.188999999999965</v>
      </c>
      <c r="D38">
        <f t="shared" si="3"/>
        <v>2.0089999999999981</v>
      </c>
      <c r="E38">
        <f t="shared" si="11"/>
        <v>1.3950639846096542E-3</v>
      </c>
      <c r="F38">
        <f t="shared" si="12"/>
        <v>1.9462035211549652E-8</v>
      </c>
      <c r="G38">
        <f t="shared" si="5"/>
        <v>1.2684710855965463E-3</v>
      </c>
      <c r="H38">
        <f t="shared" si="6"/>
        <v>788.35064618734475</v>
      </c>
      <c r="I38">
        <f t="shared" si="7"/>
        <v>1.0997995937397129</v>
      </c>
      <c r="J38">
        <f t="shared" si="8"/>
        <v>1583.7964481903741</v>
      </c>
      <c r="K38">
        <f t="shared" si="9"/>
        <v>7.2043220082253267E-3</v>
      </c>
    </row>
    <row r="39" spans="1:11" x14ac:dyDescent="0.35">
      <c r="A39">
        <v>737.48800000000006</v>
      </c>
      <c r="B39">
        <f t="shared" si="1"/>
        <v>21.513999999999896</v>
      </c>
      <c r="C39">
        <f t="shared" si="10"/>
        <v>42.183999999999969</v>
      </c>
      <c r="D39">
        <f t="shared" si="3"/>
        <v>2.0087619047619034</v>
      </c>
      <c r="E39">
        <f t="shared" si="11"/>
        <v>1.3559542663745035E-3</v>
      </c>
      <c r="F39">
        <f t="shared" si="12"/>
        <v>1.8386119724992184E-8</v>
      </c>
      <c r="G39">
        <f t="shared" si="5"/>
        <v>1.268469625424458E-3</v>
      </c>
      <c r="H39">
        <f t="shared" si="6"/>
        <v>788.35155368058406</v>
      </c>
      <c r="I39">
        <f t="shared" si="7"/>
        <v>1.0689686526161564</v>
      </c>
      <c r="J39">
        <f t="shared" si="8"/>
        <v>1583.610568593416</v>
      </c>
      <c r="K39">
        <f t="shared" si="9"/>
        <v>1.0568688648116293E-2</v>
      </c>
    </row>
    <row r="40" spans="1:11" x14ac:dyDescent="0.35">
      <c r="A40">
        <v>759.00199999999995</v>
      </c>
      <c r="B40">
        <f t="shared" si="1"/>
        <v>20.670000000000073</v>
      </c>
      <c r="C40">
        <f t="shared" si="10"/>
        <v>42.190000000000055</v>
      </c>
      <c r="D40">
        <f t="shared" si="3"/>
        <v>2.0090476190476219</v>
      </c>
      <c r="E40">
        <f t="shared" si="11"/>
        <v>1.3175195849286301E-3</v>
      </c>
      <c r="F40">
        <f t="shared" si="12"/>
        <v>1.7358578566705098E-8</v>
      </c>
      <c r="G40">
        <f t="shared" si="5"/>
        <v>1.2684682309017227E-3</v>
      </c>
      <c r="H40">
        <f t="shared" si="6"/>
        <v>788.35242037486796</v>
      </c>
      <c r="I40">
        <f t="shared" si="7"/>
        <v>1.0386697536697771</v>
      </c>
      <c r="J40">
        <f t="shared" si="8"/>
        <v>1583.8375531245583</v>
      </c>
      <c r="K40">
        <f t="shared" si="9"/>
        <v>1.4996257282602555E-2</v>
      </c>
    </row>
    <row r="41" spans="1:11" x14ac:dyDescent="0.35">
      <c r="A41">
        <v>779.67200000000003</v>
      </c>
      <c r="B41">
        <f t="shared" si="1"/>
        <v>21.519999999999982</v>
      </c>
      <c r="C41">
        <f t="shared" si="10"/>
        <v>42.184999999999945</v>
      </c>
      <c r="D41">
        <f t="shared" si="3"/>
        <v>2.0088095238095214</v>
      </c>
      <c r="E41">
        <f t="shared" si="11"/>
        <v>1.2825906278537641E-3</v>
      </c>
      <c r="F41">
        <f t="shared" si="12"/>
        <v>1.6450387186583127E-8</v>
      </c>
      <c r="G41">
        <f t="shared" si="5"/>
        <v>1.268466998352711E-3</v>
      </c>
      <c r="H41">
        <f t="shared" si="6"/>
        <v>788.35318640425453</v>
      </c>
      <c r="I41">
        <f t="shared" si="7"/>
        <v>1.0111344083207483</v>
      </c>
      <c r="J41">
        <f t="shared" si="8"/>
        <v>1583.6513889744494</v>
      </c>
      <c r="K41">
        <f t="shared" si="9"/>
        <v>4.2543959161410938E-3</v>
      </c>
    </row>
    <row r="42" spans="1:11" x14ac:dyDescent="0.35">
      <c r="A42">
        <v>801.19200000000001</v>
      </c>
      <c r="B42">
        <f t="shared" si="1"/>
        <v>20.664999999999964</v>
      </c>
      <c r="C42">
        <f t="shared" si="10"/>
        <v>42.188999999999965</v>
      </c>
      <c r="D42">
        <f t="shared" si="3"/>
        <v>2.0089999999999981</v>
      </c>
      <c r="E42">
        <f t="shared" si="11"/>
        <v>1.2481402709962157E-3</v>
      </c>
      <c r="F42">
        <f t="shared" si="12"/>
        <v>1.5578541360825066E-8</v>
      </c>
      <c r="G42">
        <f t="shared" si="5"/>
        <v>1.268465815128825E-3</v>
      </c>
      <c r="H42">
        <f t="shared" si="6"/>
        <v>788.35392177946892</v>
      </c>
      <c r="I42">
        <f t="shared" si="7"/>
        <v>0.98397627757075579</v>
      </c>
      <c r="J42">
        <f t="shared" si="8"/>
        <v>1583.8030288549517</v>
      </c>
      <c r="K42">
        <f t="shared" si="9"/>
        <v>7.2173004121431003E-3</v>
      </c>
    </row>
    <row r="43" spans="1:11" x14ac:dyDescent="0.35">
      <c r="A43">
        <v>821.85699999999997</v>
      </c>
      <c r="B43">
        <f t="shared" si="1"/>
        <v>21.524000000000001</v>
      </c>
      <c r="C43">
        <f t="shared" si="10"/>
        <v>42.184000000000083</v>
      </c>
      <c r="D43">
        <f t="shared" si="3"/>
        <v>2.0087619047619087</v>
      </c>
      <c r="E43">
        <f t="shared" si="11"/>
        <v>1.216756686382181E-3</v>
      </c>
      <c r="F43">
        <f t="shared" si="12"/>
        <v>1.4804968338557448E-8</v>
      </c>
      <c r="G43">
        <f t="shared" si="5"/>
        <v>1.2684647652747613E-3</v>
      </c>
      <c r="H43">
        <f t="shared" si="6"/>
        <v>788.35457426631058</v>
      </c>
      <c r="I43">
        <f t="shared" si="7"/>
        <v>0.95923569947851106</v>
      </c>
      <c r="J43">
        <f t="shared" si="8"/>
        <v>1583.6166362309577</v>
      </c>
      <c r="K43">
        <f t="shared" si="9"/>
        <v>1.055395740409884E-2</v>
      </c>
    </row>
    <row r="44" spans="1:11" x14ac:dyDescent="0.35">
      <c r="A44">
        <v>843.38099999999997</v>
      </c>
      <c r="B44">
        <f t="shared" si="1"/>
        <v>20.660000000000082</v>
      </c>
      <c r="C44">
        <f t="shared" si="10"/>
        <v>42.189000000000078</v>
      </c>
      <c r="D44">
        <f t="shared" si="3"/>
        <v>2.0090000000000039</v>
      </c>
      <c r="E44">
        <f t="shared" si="11"/>
        <v>1.1857037329510624E-3</v>
      </c>
      <c r="F44">
        <f t="shared" si="12"/>
        <v>1.4058933423340844E-8</v>
      </c>
      <c r="G44">
        <f t="shared" si="5"/>
        <v>1.2684637527931961E-3</v>
      </c>
      <c r="H44">
        <f t="shared" si="6"/>
        <v>788.35520352707704</v>
      </c>
      <c r="I44">
        <f t="shared" si="7"/>
        <v>0.93475570771344973</v>
      </c>
      <c r="J44">
        <f t="shared" si="8"/>
        <v>1583.8056038859008</v>
      </c>
      <c r="K44">
        <f t="shared" si="9"/>
        <v>7.2228172497491279E-3</v>
      </c>
    </row>
    <row r="45" spans="1:11" x14ac:dyDescent="0.35">
      <c r="A45">
        <v>864.04100000000005</v>
      </c>
      <c r="B45">
        <f t="shared" si="1"/>
        <v>21.528999999999996</v>
      </c>
      <c r="C45">
        <f t="shared" si="10"/>
        <v>42.183999999999969</v>
      </c>
      <c r="D45">
        <f t="shared" si="3"/>
        <v>2.0087619047619034</v>
      </c>
      <c r="E45">
        <f t="shared" si="11"/>
        <v>1.1573524867454206E-3</v>
      </c>
      <c r="F45">
        <f t="shared" si="12"/>
        <v>1.3394647785758089E-8</v>
      </c>
      <c r="G45">
        <f t="shared" si="5"/>
        <v>1.2684628512570138E-3</v>
      </c>
      <c r="H45">
        <f t="shared" si="6"/>
        <v>788.35576383575278</v>
      </c>
      <c r="I45">
        <f t="shared" si="7"/>
        <v>0.91240550371539397</v>
      </c>
      <c r="J45">
        <f t="shared" si="8"/>
        <v>1583.6190257927321</v>
      </c>
      <c r="K45">
        <f t="shared" si="9"/>
        <v>1.0547671104935492E-2</v>
      </c>
    </row>
    <row r="46" spans="1:11" x14ac:dyDescent="0.35">
      <c r="A46">
        <v>885.57</v>
      </c>
      <c r="B46">
        <f t="shared" si="1"/>
        <v>20.654999999999973</v>
      </c>
      <c r="C46">
        <f t="shared" si="10"/>
        <v>42.188999999999965</v>
      </c>
      <c r="D46">
        <f t="shared" si="3"/>
        <v>2.0089999999999981</v>
      </c>
      <c r="E46">
        <f t="shared" si="11"/>
        <v>1.1292162110279255E-3</v>
      </c>
      <c r="F46">
        <f t="shared" si="12"/>
        <v>1.275129251248264E-8</v>
      </c>
      <c r="G46">
        <f t="shared" si="5"/>
        <v>1.2684619781258939E-3</v>
      </c>
      <c r="H46">
        <f t="shared" si="6"/>
        <v>788.35630649131747</v>
      </c>
      <c r="I46">
        <f t="shared" si="7"/>
        <v>0.89022472135609543</v>
      </c>
      <c r="J46">
        <f t="shared" si="8"/>
        <v>1583.8078197410553</v>
      </c>
      <c r="K46">
        <f t="shared" si="9"/>
        <v>7.2278092285930186E-3</v>
      </c>
    </row>
    <row r="47" spans="1:11" x14ac:dyDescent="0.35">
      <c r="A47">
        <v>906.22500000000002</v>
      </c>
      <c r="B47">
        <f t="shared" si="1"/>
        <v>21.533999999999992</v>
      </c>
      <c r="C47">
        <f t="shared" si="10"/>
        <v>42.183999999999969</v>
      </c>
      <c r="D47">
        <f t="shared" si="3"/>
        <v>2.0087619047619034</v>
      </c>
      <c r="E47">
        <f t="shared" si="11"/>
        <v>1.1034787166542524E-3</v>
      </c>
      <c r="F47">
        <f t="shared" si="12"/>
        <v>1.2176652781089163E-8</v>
      </c>
      <c r="G47">
        <f t="shared" si="5"/>
        <v>1.2684611982517247E-3</v>
      </c>
      <c r="H47">
        <f t="shared" si="6"/>
        <v>788.35679118783037</v>
      </c>
      <c r="I47">
        <f t="shared" si="7"/>
        <v>0.86993494020561146</v>
      </c>
      <c r="J47">
        <f t="shared" si="8"/>
        <v>1583.6210894984481</v>
      </c>
      <c r="K47">
        <f t="shared" si="9"/>
        <v>1.0541970275011994E-2</v>
      </c>
    </row>
    <row r="48" spans="1:11" x14ac:dyDescent="0.35">
      <c r="A48">
        <v>927.75900000000001</v>
      </c>
      <c r="B48">
        <f t="shared" si="1"/>
        <v>20.649999999999977</v>
      </c>
      <c r="C48">
        <f t="shared" si="10"/>
        <v>42.189999999999941</v>
      </c>
      <c r="D48">
        <f t="shared" si="3"/>
        <v>2.0090476190476161</v>
      </c>
      <c r="E48">
        <f t="shared" si="11"/>
        <v>1.0778661268713104E-3</v>
      </c>
      <c r="F48">
        <f t="shared" si="12"/>
        <v>1.1617953874565596E-8</v>
      </c>
      <c r="G48">
        <f t="shared" si="5"/>
        <v>1.2684604400112381E-3</v>
      </c>
      <c r="H48">
        <f t="shared" si="6"/>
        <v>788.3572624394501</v>
      </c>
      <c r="I48">
        <f t="shared" si="7"/>
        <v>0.84974358905647929</v>
      </c>
      <c r="J48">
        <f t="shared" si="8"/>
        <v>1583.8472810628739</v>
      </c>
      <c r="K48">
        <f t="shared" si="9"/>
        <v>1.5026845311526201E-2</v>
      </c>
    </row>
    <row r="49" spans="1:11" x14ac:dyDescent="0.35">
      <c r="A49">
        <v>948.40899999999999</v>
      </c>
      <c r="B49">
        <f t="shared" si="1"/>
        <v>21.539999999999964</v>
      </c>
      <c r="C49">
        <f t="shared" si="10"/>
        <v>42.185000000000059</v>
      </c>
      <c r="D49">
        <f t="shared" si="3"/>
        <v>2.0088095238095267</v>
      </c>
      <c r="E49">
        <f t="shared" si="11"/>
        <v>1.054397417148087E-3</v>
      </c>
      <c r="F49">
        <f t="shared" si="12"/>
        <v>1.1117539132885569E-8</v>
      </c>
      <c r="G49">
        <f t="shared" si="5"/>
        <v>1.2684597608709569E-3</v>
      </c>
      <c r="H49">
        <f t="shared" si="6"/>
        <v>788.35768453023252</v>
      </c>
      <c r="I49">
        <f t="shared" si="7"/>
        <v>0.8312423063575235</v>
      </c>
      <c r="J49">
        <f t="shared" si="8"/>
        <v>1583.6604248527574</v>
      </c>
      <c r="K49">
        <f t="shared" si="9"/>
        <v>4.2390465745363775E-3</v>
      </c>
    </row>
    <row r="50" spans="1:11" x14ac:dyDescent="0.35">
      <c r="A50">
        <v>969.94899999999996</v>
      </c>
      <c r="B50">
        <f t="shared" si="1"/>
        <v>20.645000000000095</v>
      </c>
      <c r="C50">
        <f t="shared" si="10"/>
        <v>42.189000000000078</v>
      </c>
      <c r="D50">
        <f t="shared" si="3"/>
        <v>2.0090000000000039</v>
      </c>
      <c r="E50">
        <f t="shared" si="11"/>
        <v>1.0309820413238221E-3</v>
      </c>
      <c r="F50">
        <f t="shared" si="12"/>
        <v>1.0629239695322356E-8</v>
      </c>
      <c r="G50">
        <f t="shared" si="5"/>
        <v>1.268459098172669E-3</v>
      </c>
      <c r="H50">
        <f t="shared" si="6"/>
        <v>788.35809640262835</v>
      </c>
      <c r="I50">
        <f t="shared" si="7"/>
        <v>0.8127830395233443</v>
      </c>
      <c r="J50">
        <f t="shared" si="8"/>
        <v>1583.8114156728834</v>
      </c>
      <c r="K50">
        <f t="shared" si="9"/>
        <v>7.2364922782087292E-3</v>
      </c>
    </row>
    <row r="51" spans="1:11" x14ac:dyDescent="0.35">
      <c r="A51">
        <v>990.59400000000005</v>
      </c>
      <c r="B51">
        <f t="shared" si="1"/>
        <v>21.543999999999983</v>
      </c>
      <c r="C51">
        <f t="shared" si="10"/>
        <v>42.183999999999969</v>
      </c>
      <c r="D51">
        <f t="shared" si="3"/>
        <v>2.0087619047619034</v>
      </c>
      <c r="E51">
        <f t="shared" si="11"/>
        <v>1.0094953129132622E-3</v>
      </c>
      <c r="F51">
        <f t="shared" si="12"/>
        <v>1.019080786793845E-8</v>
      </c>
      <c r="G51">
        <f t="shared" si="5"/>
        <v>1.2684585031521897E-3</v>
      </c>
      <c r="H51">
        <f t="shared" si="6"/>
        <v>788.35846621308031</v>
      </c>
      <c r="I51">
        <f t="shared" si="7"/>
        <v>0.79584417653759298</v>
      </c>
      <c r="J51">
        <f t="shared" si="8"/>
        <v>1583.6244542253598</v>
      </c>
      <c r="K51">
        <f t="shared" si="9"/>
        <v>1.0532025634302007E-2</v>
      </c>
    </row>
    <row r="52" spans="1:11" x14ac:dyDescent="0.35">
      <c r="A52">
        <v>1012.138</v>
      </c>
      <c r="B52">
        <f t="shared" si="1"/>
        <v>20.639999999999986</v>
      </c>
      <c r="C52">
        <f t="shared" si="10"/>
        <v>42.188999999999965</v>
      </c>
      <c r="D52">
        <f t="shared" si="3"/>
        <v>2.0089999999999981</v>
      </c>
      <c r="E52">
        <f t="shared" si="11"/>
        <v>9.8800756418591148E-4</v>
      </c>
      <c r="F52">
        <f t="shared" si="12"/>
        <v>9.7615894688857781E-9</v>
      </c>
      <c r="G52">
        <f t="shared" si="5"/>
        <v>1.2684579206355012E-3</v>
      </c>
      <c r="H52">
        <f t="shared" si="6"/>
        <v>788.35882825265264</v>
      </c>
      <c r="I52">
        <f t="shared" si="7"/>
        <v>0.77890448560636272</v>
      </c>
      <c r="J52">
        <f t="shared" si="8"/>
        <v>1583.8128859595777</v>
      </c>
      <c r="K52">
        <f t="shared" si="9"/>
        <v>7.2402915597822321E-3</v>
      </c>
    </row>
    <row r="53" spans="1:11" x14ac:dyDescent="0.35">
      <c r="A53">
        <v>1032.778</v>
      </c>
      <c r="B53">
        <f t="shared" si="1"/>
        <v>21.548999999999978</v>
      </c>
      <c r="C53">
        <f t="shared" si="10"/>
        <v>42.183999999999969</v>
      </c>
      <c r="D53">
        <f t="shared" si="3"/>
        <v>2.0087619047619034</v>
      </c>
      <c r="E53">
        <f t="shared" si="11"/>
        <v>9.6826229838358293E-4</v>
      </c>
      <c r="F53">
        <f t="shared" si="12"/>
        <v>9.3753187847105857E-9</v>
      </c>
      <c r="G53">
        <f t="shared" si="5"/>
        <v>1.2684573964053696E-3</v>
      </c>
      <c r="H53">
        <f t="shared" si="6"/>
        <v>788.35915406686877</v>
      </c>
      <c r="I53">
        <f t="shared" si="7"/>
        <v>0.76333844646852345</v>
      </c>
      <c r="J53">
        <f t="shared" si="8"/>
        <v>1583.6258359598462</v>
      </c>
      <c r="K53">
        <f t="shared" si="9"/>
        <v>1.0527662868145046E-2</v>
      </c>
    </row>
    <row r="54" spans="1:11" x14ac:dyDescent="0.35">
      <c r="A54">
        <v>1054.327</v>
      </c>
      <c r="B54">
        <f t="shared" si="1"/>
        <v>20.634999999999991</v>
      </c>
      <c r="C54">
        <f t="shared" si="10"/>
        <v>42.189000000000078</v>
      </c>
      <c r="D54">
        <f t="shared" si="3"/>
        <v>2.0090000000000039</v>
      </c>
      <c r="E54">
        <f t="shared" si="11"/>
        <v>9.4847234302071373E-4</v>
      </c>
      <c r="F54">
        <f t="shared" si="12"/>
        <v>8.9959978547520237E-9</v>
      </c>
      <c r="G54">
        <f t="shared" si="5"/>
        <v>1.2684568816069375E-3</v>
      </c>
      <c r="H54">
        <f t="shared" si="6"/>
        <v>788.35947401945236</v>
      </c>
      <c r="I54">
        <f t="shared" si="7"/>
        <v>0.74773715746580749</v>
      </c>
      <c r="J54">
        <f t="shared" si="8"/>
        <v>1583.8141833050829</v>
      </c>
      <c r="K54">
        <f t="shared" si="9"/>
        <v>7.2437871667666255E-3</v>
      </c>
    </row>
    <row r="55" spans="1:11" x14ac:dyDescent="0.35">
      <c r="A55">
        <v>1074.962</v>
      </c>
      <c r="B55">
        <f t="shared" si="1"/>
        <v>21.554000000000087</v>
      </c>
      <c r="C55">
        <f t="shared" si="10"/>
        <v>42.184999999999945</v>
      </c>
      <c r="D55">
        <f t="shared" si="3"/>
        <v>2.0088095238095214</v>
      </c>
      <c r="E55">
        <f t="shared" si="11"/>
        <v>9.3026544194120347E-4</v>
      </c>
      <c r="F55">
        <f t="shared" si="12"/>
        <v>8.6539379247006282E-9</v>
      </c>
      <c r="G55">
        <f t="shared" si="5"/>
        <v>1.2684564173773903E-3</v>
      </c>
      <c r="H55">
        <f t="shared" si="6"/>
        <v>788.3597625431704</v>
      </c>
      <c r="I55">
        <f t="shared" si="7"/>
        <v>0.73338384291088454</v>
      </c>
      <c r="J55">
        <f t="shared" si="8"/>
        <v>1583.6645991849334</v>
      </c>
      <c r="K55">
        <f t="shared" si="9"/>
        <v>4.2307044950261512E-3</v>
      </c>
    </row>
    <row r="56" spans="1:11" x14ac:dyDescent="0.35">
      <c r="A56">
        <v>1096.5160000000001</v>
      </c>
      <c r="B56">
        <f t="shared" si="1"/>
        <v>20.630999999999858</v>
      </c>
      <c r="C56">
        <f t="shared" si="10"/>
        <v>42.189999999999827</v>
      </c>
      <c r="D56">
        <f t="shared" si="3"/>
        <v>2.0090476190476108</v>
      </c>
      <c r="E56">
        <f t="shared" si="11"/>
        <v>9.1197939656147283E-4</v>
      </c>
      <c r="F56">
        <f t="shared" si="12"/>
        <v>8.3170641975262815E-9</v>
      </c>
      <c r="G56">
        <f t="shared" si="5"/>
        <v>1.2684559601861762E-3</v>
      </c>
      <c r="H56">
        <f t="shared" si="6"/>
        <v>788.36004669269414</v>
      </c>
      <c r="I56">
        <f t="shared" si="7"/>
        <v>0.71896811965597773</v>
      </c>
      <c r="J56">
        <f t="shared" si="8"/>
        <v>1583.8528747602204</v>
      </c>
      <c r="K56">
        <f t="shared" si="9"/>
        <v>1.5048014976809245E-2</v>
      </c>
    </row>
    <row r="57" spans="1:11" x14ac:dyDescent="0.35">
      <c r="A57">
        <v>1117.1469999999999</v>
      </c>
      <c r="B57">
        <f t="shared" si="1"/>
        <v>21.558999999999969</v>
      </c>
      <c r="C57">
        <f t="shared" si="10"/>
        <v>42.183999999999969</v>
      </c>
      <c r="D57">
        <f t="shared" si="3"/>
        <v>2.0087619047619034</v>
      </c>
      <c r="E57">
        <f t="shared" si="11"/>
        <v>8.951373453985913E-4</v>
      </c>
      <c r="F57">
        <f t="shared" si="12"/>
        <v>8.0127086712723698E-9</v>
      </c>
      <c r="G57">
        <f t="shared" si="5"/>
        <v>1.2684555471271901E-3</v>
      </c>
      <c r="H57">
        <f t="shared" si="6"/>
        <v>788.36030341371384</v>
      </c>
      <c r="I57">
        <f t="shared" si="7"/>
        <v>0.70569074921537989</v>
      </c>
      <c r="J57">
        <f t="shared" si="8"/>
        <v>1583.628144724004</v>
      </c>
      <c r="K57">
        <f t="shared" si="9"/>
        <v>1.0519926014197408E-2</v>
      </c>
    </row>
    <row r="58" spans="1:11" x14ac:dyDescent="0.35">
      <c r="A58">
        <v>1138.7059999999999</v>
      </c>
      <c r="B58">
        <f t="shared" si="1"/>
        <v>20.625</v>
      </c>
      <c r="C58">
        <f t="shared" si="10"/>
        <v>42.189000000000078</v>
      </c>
      <c r="D58">
        <f t="shared" si="3"/>
        <v>2.0090000000000039</v>
      </c>
      <c r="E58">
        <f t="shared" si="11"/>
        <v>8.7818980491891682E-4</v>
      </c>
      <c r="F58">
        <f t="shared" si="12"/>
        <v>7.7121733346352521E-9</v>
      </c>
      <c r="G58">
        <f t="shared" si="5"/>
        <v>1.2684551392526783E-3</v>
      </c>
      <c r="H58">
        <f t="shared" si="6"/>
        <v>788.36055691268587</v>
      </c>
      <c r="I58">
        <f t="shared" si="7"/>
        <v>0.69233020368092024</v>
      </c>
      <c r="J58">
        <f t="shared" si="8"/>
        <v>1583.816358837589</v>
      </c>
      <c r="K58">
        <f t="shared" si="9"/>
        <v>7.2500022741808718E-3</v>
      </c>
    </row>
    <row r="59" spans="1:11" x14ac:dyDescent="0.35">
      <c r="A59">
        <v>1159.3309999999999</v>
      </c>
      <c r="B59">
        <f t="shared" si="1"/>
        <v>21.564000000000078</v>
      </c>
      <c r="C59">
        <f t="shared" si="10"/>
        <v>42.184000000000196</v>
      </c>
      <c r="D59">
        <f t="shared" si="3"/>
        <v>2.0087619047619141</v>
      </c>
      <c r="E59">
        <f t="shared" si="11"/>
        <v>8.62566428397067E-4</v>
      </c>
      <c r="F59">
        <f t="shared" si="12"/>
        <v>7.4402084339767259E-9</v>
      </c>
      <c r="G59">
        <f t="shared" si="5"/>
        <v>1.268454770152704E-3</v>
      </c>
      <c r="H59">
        <f t="shared" si="6"/>
        <v>788.36078631295163</v>
      </c>
      <c r="I59">
        <f t="shared" si="7"/>
        <v>0.68001354773826594</v>
      </c>
      <c r="J59">
        <f t="shared" si="8"/>
        <v>1583.6291147536049</v>
      </c>
      <c r="K59">
        <f t="shared" si="9"/>
        <v>1.0516480038787638E-2</v>
      </c>
    </row>
    <row r="60" spans="1:11" x14ac:dyDescent="0.35">
      <c r="A60">
        <v>1180.895</v>
      </c>
      <c r="B60">
        <f t="shared" si="1"/>
        <v>20.620000000000118</v>
      </c>
      <c r="C60">
        <f t="shared" si="10"/>
        <v>42.189000000000078</v>
      </c>
      <c r="D60">
        <f t="shared" si="3"/>
        <v>2.0090000000000039</v>
      </c>
      <c r="E60">
        <f t="shared" si="11"/>
        <v>8.4681533921305457E-4</v>
      </c>
      <c r="F60">
        <f t="shared" si="12"/>
        <v>7.1709621872652067E-9</v>
      </c>
      <c r="G60">
        <f t="shared" si="5"/>
        <v>1.2684544047422731E-3</v>
      </c>
      <c r="H60">
        <f t="shared" si="6"/>
        <v>788.3610134202512</v>
      </c>
      <c r="I60">
        <f t="shared" si="7"/>
        <v>0.66759619900181755</v>
      </c>
      <c r="J60">
        <f t="shared" si="8"/>
        <v>1583.8172759612878</v>
      </c>
      <c r="K60">
        <f t="shared" si="9"/>
        <v>7.2527770991900713E-3</v>
      </c>
    </row>
    <row r="61" spans="1:11" x14ac:dyDescent="0.35">
      <c r="A61">
        <v>1201.5150000000001</v>
      </c>
      <c r="B61">
        <f t="shared" si="1"/>
        <v>21.56899999999996</v>
      </c>
      <c r="C61">
        <f t="shared" si="10"/>
        <v>42.182999999999993</v>
      </c>
      <c r="D61">
        <f t="shared" si="3"/>
        <v>2.0087142857142855</v>
      </c>
      <c r="E61">
        <f t="shared" si="11"/>
        <v>8.3228257658040056E-4</v>
      </c>
      <c r="F61">
        <f t="shared" si="12"/>
        <v>6.926942872793103E-9</v>
      </c>
      <c r="G61">
        <f t="shared" si="5"/>
        <v>1.2684540735687529E-3</v>
      </c>
      <c r="H61">
        <f t="shared" si="6"/>
        <v>788.36121924898202</v>
      </c>
      <c r="I61">
        <f t="shared" si="7"/>
        <v>0.6561393068326089</v>
      </c>
      <c r="J61">
        <f t="shared" si="8"/>
        <v>1583.5924434085621</v>
      </c>
      <c r="K61">
        <f t="shared" si="9"/>
        <v>1.9621083624978903E-2</v>
      </c>
    </row>
    <row r="62" spans="1:11" x14ac:dyDescent="0.35">
      <c r="A62">
        <v>1223.0840000000001</v>
      </c>
      <c r="B62">
        <f t="shared" si="1"/>
        <v>20.614000000000033</v>
      </c>
      <c r="C62">
        <f t="shared" si="10"/>
        <v>42.189999999999827</v>
      </c>
      <c r="D62">
        <f t="shared" si="3"/>
        <v>2.0090476190476108</v>
      </c>
      <c r="E62">
        <f t="shared" si="11"/>
        <v>8.176053320949338E-4</v>
      </c>
      <c r="F62">
        <f t="shared" si="12"/>
        <v>6.6847847907006693E-9</v>
      </c>
      <c r="G62">
        <f t="shared" si="5"/>
        <v>1.2684537449211394E-3</v>
      </c>
      <c r="H62">
        <f t="shared" si="6"/>
        <v>788.36142350793455</v>
      </c>
      <c r="I62">
        <f t="shared" si="7"/>
        <v>0.64456850347803962</v>
      </c>
      <c r="J62">
        <f t="shared" si="8"/>
        <v>1583.8556408476011</v>
      </c>
      <c r="K62">
        <f t="shared" si="9"/>
        <v>1.5060057342485557E-2</v>
      </c>
    </row>
    <row r="63" spans="1:11" x14ac:dyDescent="0.35">
      <c r="A63">
        <v>1243.6980000000001</v>
      </c>
      <c r="B63">
        <f t="shared" si="1"/>
        <v>21.575999999999794</v>
      </c>
      <c r="C63">
        <f t="shared" si="10"/>
        <v>42.183999999999969</v>
      </c>
      <c r="D63">
        <f t="shared" si="3"/>
        <v>2.0087619047619034</v>
      </c>
      <c r="E63">
        <f t="shared" si="11"/>
        <v>8.0405371722074004E-4</v>
      </c>
      <c r="F63">
        <f t="shared" si="12"/>
        <v>6.465023801764897E-9</v>
      </c>
      <c r="G63">
        <f t="shared" si="5"/>
        <v>1.2684534466699238E-3</v>
      </c>
      <c r="H63">
        <f t="shared" si="6"/>
        <v>788.36160887520487</v>
      </c>
      <c r="I63">
        <f t="shared" si="7"/>
        <v>0.63388508213023165</v>
      </c>
      <c r="J63">
        <f t="shared" si="8"/>
        <v>1583.6307670853153</v>
      </c>
      <c r="K63">
        <f t="shared" si="9"/>
        <v>1.0510289657056799E-2</v>
      </c>
    </row>
    <row r="64" spans="1:11" x14ac:dyDescent="0.35">
      <c r="A64">
        <v>1265.2739999999999</v>
      </c>
      <c r="B64">
        <f t="shared" si="1"/>
        <v>20.608000000000175</v>
      </c>
      <c r="C64">
        <f t="shared" si="10"/>
        <v>42.189000000000078</v>
      </c>
      <c r="D64">
        <f t="shared" si="3"/>
        <v>2.0090000000000039</v>
      </c>
      <c r="E64">
        <f t="shared" si="11"/>
        <v>7.9034264515037852E-4</v>
      </c>
      <c r="F64">
        <f t="shared" si="12"/>
        <v>6.2464149674329713E-9</v>
      </c>
      <c r="G64">
        <f t="shared" si="5"/>
        <v>1.2684531499822984E-3</v>
      </c>
      <c r="H64">
        <f t="shared" si="6"/>
        <v>788.36179327076866</v>
      </c>
      <c r="I64">
        <f t="shared" si="7"/>
        <v>0.62307594502911512</v>
      </c>
      <c r="J64">
        <f t="shared" si="8"/>
        <v>1583.8188426809772</v>
      </c>
      <c r="K64">
        <f t="shared" si="9"/>
        <v>7.257772240801561E-3</v>
      </c>
    </row>
    <row r="65" spans="1:11" x14ac:dyDescent="0.35">
      <c r="A65">
        <v>1285.8820000000001</v>
      </c>
      <c r="B65">
        <f t="shared" si="1"/>
        <v>21.580999999999904</v>
      </c>
      <c r="C65">
        <f t="shared" si="10"/>
        <v>42.183999999999969</v>
      </c>
      <c r="D65">
        <f t="shared" si="3"/>
        <v>2.0087619047619034</v>
      </c>
      <c r="E65">
        <f t="shared" si="11"/>
        <v>7.776763342204028E-4</v>
      </c>
      <c r="F65">
        <f t="shared" si="12"/>
        <v>6.047804808064836E-9</v>
      </c>
      <c r="G65">
        <f t="shared" si="5"/>
        <v>1.268452880436057E-3</v>
      </c>
      <c r="H65">
        <f t="shared" si="6"/>
        <v>788.36196079765239</v>
      </c>
      <c r="I65">
        <f t="shared" si="7"/>
        <v>0.61309043971192723</v>
      </c>
      <c r="J65">
        <f t="shared" si="8"/>
        <v>1583.6314740137213</v>
      </c>
      <c r="K65">
        <f t="shared" si="9"/>
        <v>1.0507499136045713E-2</v>
      </c>
    </row>
    <row r="66" spans="1:11" x14ac:dyDescent="0.35">
      <c r="A66">
        <v>1307.463</v>
      </c>
      <c r="B66">
        <f t="shared" si="1"/>
        <v>20.603000000000065</v>
      </c>
      <c r="C66">
        <f t="shared" si="10"/>
        <v>42.189000000000078</v>
      </c>
      <c r="D66">
        <f t="shared" si="3"/>
        <v>2.0090000000000039</v>
      </c>
      <c r="E66">
        <f t="shared" si="11"/>
        <v>7.6483999929634718E-4</v>
      </c>
      <c r="F66">
        <f t="shared" si="12"/>
        <v>5.8498022452363646E-9</v>
      </c>
      <c r="G66">
        <f t="shared" si="5"/>
        <v>1.2684526117143656E-3</v>
      </c>
      <c r="H66">
        <f t="shared" si="6"/>
        <v>788.36212781213726</v>
      </c>
      <c r="I66">
        <f t="shared" si="7"/>
        <v>0.60297088928110187</v>
      </c>
      <c r="J66">
        <f t="shared" si="8"/>
        <v>1583.8195147745869</v>
      </c>
      <c r="K66">
        <f t="shared" si="9"/>
        <v>7.2600282514208459E-3</v>
      </c>
    </row>
    <row r="67" spans="1:11" x14ac:dyDescent="0.35">
      <c r="A67">
        <v>1328.066</v>
      </c>
      <c r="B67">
        <f t="shared" si="1"/>
        <v>21.586000000000013</v>
      </c>
      <c r="C67">
        <f t="shared" si="10"/>
        <v>42.183999999999969</v>
      </c>
      <c r="D67">
        <f t="shared" si="3"/>
        <v>2.0087619047619034</v>
      </c>
      <c r="E67">
        <f t="shared" si="11"/>
        <v>7.5297462626104422E-4</v>
      </c>
      <c r="F67">
        <f t="shared" si="12"/>
        <v>5.6697078779295929E-9</v>
      </c>
      <c r="G67">
        <f t="shared" si="5"/>
        <v>1.2684523672969593E-3</v>
      </c>
      <c r="H67">
        <f t="shared" si="6"/>
        <v>788.36227972121276</v>
      </c>
      <c r="I67">
        <f t="shared" si="7"/>
        <v>0.59361679293138503</v>
      </c>
      <c r="J67">
        <f t="shared" si="8"/>
        <v>1583.63211465522</v>
      </c>
      <c r="K67">
        <f t="shared" si="9"/>
        <v>1.0504885938416373E-2</v>
      </c>
    </row>
    <row r="68" spans="1:11" x14ac:dyDescent="0.35">
      <c r="A68">
        <v>1349.652</v>
      </c>
      <c r="B68">
        <f t="shared" si="1"/>
        <v>20.597999999999956</v>
      </c>
      <c r="C68">
        <f t="shared" si="10"/>
        <v>42.190000000000055</v>
      </c>
      <c r="D68">
        <f t="shared" si="3"/>
        <v>2.0090476190476219</v>
      </c>
      <c r="E68">
        <f t="shared" si="11"/>
        <v>7.4093173647725484E-4</v>
      </c>
      <c r="F68">
        <f t="shared" si="12"/>
        <v>5.4897983811920033E-9</v>
      </c>
      <c r="G68">
        <f t="shared" si="5"/>
        <v>1.268452123130406E-3</v>
      </c>
      <c r="H68">
        <f t="shared" si="6"/>
        <v>788.36243147443793</v>
      </c>
      <c r="I68">
        <f t="shared" si="7"/>
        <v>0.58412274532578612</v>
      </c>
      <c r="J68">
        <f t="shared" si="8"/>
        <v>1583.8576659003133</v>
      </c>
      <c r="K68">
        <f t="shared" si="9"/>
        <v>1.5069840434479525E-2</v>
      </c>
    </row>
    <row r="69" spans="1:11" x14ac:dyDescent="0.35">
      <c r="A69">
        <v>1370.25</v>
      </c>
      <c r="B69">
        <f t="shared" si="1"/>
        <v>21.592000000000098</v>
      </c>
      <c r="C69">
        <f t="shared" ref="C69:C87" si="13">A71-A69</f>
        <v>42.182999999999993</v>
      </c>
      <c r="D69">
        <f t="shared" si="3"/>
        <v>2.0087142857142855</v>
      </c>
      <c r="E69">
        <f t="shared" ref="E69:E87" si="14">1/A69</f>
        <v>7.2979383324210906E-4</v>
      </c>
      <c r="F69">
        <f t="shared" ref="F69:F87" si="15">SQRT(((1/(A69^2))*$A$1)^2)</f>
        <v>5.3259903903821132E-9</v>
      </c>
      <c r="G69">
        <f t="shared" si="5"/>
        <v>1.2684519008161834E-3</v>
      </c>
      <c r="H69">
        <f t="shared" si="6"/>
        <v>788.36256964615802</v>
      </c>
      <c r="I69">
        <f t="shared" si="7"/>
        <v>0.57534214168666886</v>
      </c>
      <c r="J69">
        <f t="shared" si="8"/>
        <v>1583.5951559706609</v>
      </c>
      <c r="K69">
        <f t="shared" si="9"/>
        <v>1.9606288428496241E-2</v>
      </c>
    </row>
    <row r="70" spans="1:11" x14ac:dyDescent="0.35">
      <c r="A70">
        <v>1391.8420000000001</v>
      </c>
      <c r="B70">
        <f t="shared" ref="B70:B88" si="16">A71-A70</f>
        <v>20.590999999999894</v>
      </c>
      <c r="C70">
        <f t="shared" si="13"/>
        <v>42.188999999999851</v>
      </c>
      <c r="D70">
        <f t="shared" ref="D70:D87" si="17">C70/21</f>
        <v>2.0089999999999928</v>
      </c>
      <c r="E70">
        <f t="shared" si="14"/>
        <v>7.1847235533918359E-4</v>
      </c>
      <c r="F70">
        <f t="shared" si="15"/>
        <v>5.1620252538663397E-9</v>
      </c>
      <c r="G70">
        <f t="shared" ref="G70:G87" si="18">SQRT($D$1^2+($G$1*F70))*1.883544242</f>
        <v>1.2684516782886493E-3</v>
      </c>
      <c r="H70">
        <f t="shared" ref="H70:H87" si="19">1/G70</f>
        <v>788.36270795050314</v>
      </c>
      <c r="I70">
        <f t="shared" ref="I70:I87" si="20">E70/G70</f>
        <v>0.56641681164277491</v>
      </c>
      <c r="J70">
        <f t="shared" ref="J70:J87" si="21">D70/G70</f>
        <v>1583.8206802725551</v>
      </c>
      <c r="K70">
        <f t="shared" ref="K70:K87" si="22">(D70-$M$14-$M$15*E70)^2/G70^2</f>
        <v>7.2641304014277805E-3</v>
      </c>
    </row>
    <row r="71" spans="1:11" x14ac:dyDescent="0.35">
      <c r="A71">
        <v>1412.433</v>
      </c>
      <c r="B71">
        <f t="shared" si="16"/>
        <v>21.597999999999956</v>
      </c>
      <c r="C71">
        <f t="shared" si="13"/>
        <v>42.183999999999969</v>
      </c>
      <c r="D71">
        <f t="shared" si="17"/>
        <v>2.0087619047619034</v>
      </c>
      <c r="E71">
        <f t="shared" si="14"/>
        <v>7.0799818469265445E-4</v>
      </c>
      <c r="F71">
        <f t="shared" si="15"/>
        <v>5.0126142952809407E-9</v>
      </c>
      <c r="G71">
        <f t="shared" si="18"/>
        <v>1.2684514755134835E-3</v>
      </c>
      <c r="H71">
        <f t="shared" si="19"/>
        <v>788.36283397848445</v>
      </c>
      <c r="I71">
        <f t="shared" si="20"/>
        <v>0.55815945533592348</v>
      </c>
      <c r="J71">
        <f t="shared" si="21"/>
        <v>1583.6332280261126</v>
      </c>
      <c r="K71">
        <f t="shared" si="22"/>
        <v>1.0500127998490519E-2</v>
      </c>
    </row>
    <row r="72" spans="1:11" x14ac:dyDescent="0.35">
      <c r="A72">
        <v>1434.0309999999999</v>
      </c>
      <c r="B72">
        <f t="shared" si="16"/>
        <v>20.586000000000013</v>
      </c>
      <c r="C72">
        <f t="shared" si="13"/>
        <v>42.190000000000055</v>
      </c>
      <c r="D72">
        <f t="shared" si="17"/>
        <v>2.0090476190476219</v>
      </c>
      <c r="E72">
        <f t="shared" si="14"/>
        <v>6.9733499485018105E-4</v>
      </c>
      <c r="F72">
        <f t="shared" si="15"/>
        <v>4.8627609504270214E-9</v>
      </c>
      <c r="G72">
        <f t="shared" si="18"/>
        <v>1.2684512721378943E-3</v>
      </c>
      <c r="H72">
        <f t="shared" si="19"/>
        <v>788.36296037967884</v>
      </c>
      <c r="I72">
        <f t="shared" si="20"/>
        <v>0.54975308091643682</v>
      </c>
      <c r="J72">
        <f t="shared" si="21"/>
        <v>1583.8587284961284</v>
      </c>
      <c r="K72">
        <f t="shared" si="22"/>
        <v>1.5075402852894361E-2</v>
      </c>
    </row>
    <row r="73" spans="1:11" x14ac:dyDescent="0.35">
      <c r="A73">
        <v>1454.617</v>
      </c>
      <c r="B73">
        <f t="shared" si="16"/>
        <v>21.604000000000042</v>
      </c>
      <c r="C73">
        <f t="shared" si="13"/>
        <v>42.182999999999993</v>
      </c>
      <c r="D73">
        <f t="shared" si="17"/>
        <v>2.0087142857142855</v>
      </c>
      <c r="E73">
        <f t="shared" si="14"/>
        <v>6.8746618525701271E-4</v>
      </c>
      <c r="F73">
        <f t="shared" si="15"/>
        <v>4.7260975587182935E-9</v>
      </c>
      <c r="G73">
        <f t="shared" si="18"/>
        <v>1.2684510866632086E-3</v>
      </c>
      <c r="H73">
        <f t="shared" si="19"/>
        <v>788.36307565520963</v>
      </c>
      <c r="I73">
        <f t="shared" si="20"/>
        <v>0.54197295621817265</v>
      </c>
      <c r="J73">
        <f t="shared" si="21"/>
        <v>1583.5961723982716</v>
      </c>
      <c r="K73">
        <f t="shared" si="22"/>
        <v>1.9600177084187938E-2</v>
      </c>
    </row>
    <row r="74" spans="1:11" x14ac:dyDescent="0.35">
      <c r="A74">
        <v>1476.221</v>
      </c>
      <c r="B74">
        <f t="shared" si="16"/>
        <v>20.578999999999951</v>
      </c>
      <c r="C74">
        <f t="shared" si="13"/>
        <v>42.189000000000078</v>
      </c>
      <c r="D74">
        <f t="shared" si="17"/>
        <v>2.0090000000000039</v>
      </c>
      <c r="E74">
        <f t="shared" si="14"/>
        <v>6.774053478442591E-4</v>
      </c>
      <c r="F74">
        <f t="shared" si="15"/>
        <v>4.5887800528800162E-9</v>
      </c>
      <c r="G74">
        <f t="shared" si="18"/>
        <v>1.2684509003007551E-3</v>
      </c>
      <c r="H74">
        <f t="shared" si="19"/>
        <v>788.36319148253642</v>
      </c>
      <c r="I74">
        <f t="shared" si="20"/>
        <v>0.53404144195383785</v>
      </c>
      <c r="J74">
        <f t="shared" si="21"/>
        <v>1583.8216516884188</v>
      </c>
      <c r="K74">
        <f t="shared" si="22"/>
        <v>7.267764020539331E-3</v>
      </c>
    </row>
    <row r="75" spans="1:11" x14ac:dyDescent="0.35">
      <c r="A75">
        <v>1496.8</v>
      </c>
      <c r="B75">
        <f t="shared" si="16"/>
        <v>21.610000000000127</v>
      </c>
      <c r="C75">
        <f t="shared" si="13"/>
        <v>42.182999999999993</v>
      </c>
      <c r="D75">
        <f t="shared" si="17"/>
        <v>2.0087142857142855</v>
      </c>
      <c r="E75">
        <f t="shared" si="14"/>
        <v>6.680919294494923E-4</v>
      </c>
      <c r="F75">
        <f t="shared" si="15"/>
        <v>4.4634682619554543E-9</v>
      </c>
      <c r="G75">
        <f t="shared" si="18"/>
        <v>1.2684507302320085E-3</v>
      </c>
      <c r="H75">
        <f t="shared" si="19"/>
        <v>788.3632971830865</v>
      </c>
      <c r="I75">
        <f t="shared" si="20"/>
        <v>0.52669915632221176</v>
      </c>
      <c r="J75">
        <f t="shared" si="21"/>
        <v>1583.5966173844824</v>
      </c>
      <c r="K75">
        <f t="shared" si="22"/>
        <v>1.9597379607085845E-2</v>
      </c>
    </row>
    <row r="76" spans="1:11" x14ac:dyDescent="0.35">
      <c r="A76">
        <v>1518.41</v>
      </c>
      <c r="B76">
        <f t="shared" si="16"/>
        <v>20.572999999999865</v>
      </c>
      <c r="C76">
        <f t="shared" si="13"/>
        <v>42.189999999999827</v>
      </c>
      <c r="D76">
        <f t="shared" si="17"/>
        <v>2.0090476190476108</v>
      </c>
      <c r="E76">
        <f t="shared" si="14"/>
        <v>6.5858365000230504E-4</v>
      </c>
      <c r="F76">
        <f t="shared" si="15"/>
        <v>4.3373242405035863E-9</v>
      </c>
      <c r="G76">
        <f t="shared" si="18"/>
        <v>1.268450559033765E-3</v>
      </c>
      <c r="H76">
        <f t="shared" si="19"/>
        <v>788.36340358566622</v>
      </c>
      <c r="I76">
        <f t="shared" si="20"/>
        <v>0.51920324786168837</v>
      </c>
      <c r="J76">
        <f t="shared" si="21"/>
        <v>1583.8596189180535</v>
      </c>
      <c r="K76">
        <f t="shared" si="22"/>
        <v>1.5080346893087614E-2</v>
      </c>
    </row>
    <row r="77" spans="1:11" x14ac:dyDescent="0.35">
      <c r="A77">
        <v>1538.9829999999999</v>
      </c>
      <c r="B77">
        <f t="shared" si="16"/>
        <v>21.616999999999962</v>
      </c>
      <c r="C77">
        <f t="shared" si="13"/>
        <v>42.182999999999993</v>
      </c>
      <c r="D77">
        <f t="shared" si="17"/>
        <v>2.0087142857142855</v>
      </c>
      <c r="E77">
        <f t="shared" si="14"/>
        <v>6.4977975715131361E-4</v>
      </c>
      <c r="F77">
        <f t="shared" si="15"/>
        <v>4.2221373280362012E-9</v>
      </c>
      <c r="G77">
        <f t="shared" si="18"/>
        <v>1.2684504027061056E-3</v>
      </c>
      <c r="H77">
        <f t="shared" si="19"/>
        <v>788.36350074595362</v>
      </c>
      <c r="I77">
        <f t="shared" si="20"/>
        <v>0.51226264406166511</v>
      </c>
      <c r="J77">
        <f t="shared" si="21"/>
        <v>1583.5970262841217</v>
      </c>
      <c r="K77">
        <f t="shared" si="22"/>
        <v>1.9594735378496139E-2</v>
      </c>
    </row>
    <row r="78" spans="1:11" x14ac:dyDescent="0.35">
      <c r="A78">
        <v>1560.6</v>
      </c>
      <c r="B78">
        <f t="shared" si="16"/>
        <v>20.566000000000031</v>
      </c>
      <c r="C78">
        <f t="shared" si="13"/>
        <v>42.189000000000078</v>
      </c>
      <c r="D78">
        <f t="shared" si="17"/>
        <v>2.0090000000000039</v>
      </c>
      <c r="E78">
        <f t="shared" si="14"/>
        <v>6.4077918749199032E-4</v>
      </c>
      <c r="F78">
        <f t="shared" si="15"/>
        <v>4.1059796712289525E-9</v>
      </c>
      <c r="G78">
        <f t="shared" si="18"/>
        <v>1.2684502450609661E-3</v>
      </c>
      <c r="H78">
        <f t="shared" si="19"/>
        <v>788.36359872510138</v>
      </c>
      <c r="I78">
        <f t="shared" si="20"/>
        <v>0.50516698623933198</v>
      </c>
      <c r="J78">
        <f t="shared" si="21"/>
        <v>1583.8224698387319</v>
      </c>
      <c r="K78">
        <f t="shared" si="22"/>
        <v>7.2710050385731738E-3</v>
      </c>
    </row>
    <row r="79" spans="1:11" x14ac:dyDescent="0.35">
      <c r="A79">
        <v>1581.1659999999999</v>
      </c>
      <c r="B79">
        <f t="shared" si="16"/>
        <v>21.623000000000047</v>
      </c>
      <c r="C79">
        <f t="shared" si="13"/>
        <v>42.182999999999993</v>
      </c>
      <c r="D79">
        <f t="shared" si="17"/>
        <v>2.0087142857142855</v>
      </c>
      <c r="E79">
        <f t="shared" si="14"/>
        <v>6.3244466425410107E-4</v>
      </c>
      <c r="F79">
        <f t="shared" si="15"/>
        <v>3.9998625334348267E-9</v>
      </c>
      <c r="G79">
        <f t="shared" si="18"/>
        <v>1.2684501010424534E-3</v>
      </c>
      <c r="H79">
        <f t="shared" si="19"/>
        <v>788.36368823508906</v>
      </c>
      <c r="I79">
        <f t="shared" si="20"/>
        <v>0.49859640811596573</v>
      </c>
      <c r="J79">
        <f t="shared" si="21"/>
        <v>1583.5974028962266</v>
      </c>
      <c r="K79">
        <f t="shared" si="22"/>
        <v>1.9592232141599199E-2</v>
      </c>
    </row>
    <row r="80" spans="1:11" x14ac:dyDescent="0.35">
      <c r="A80">
        <v>1602.789</v>
      </c>
      <c r="B80">
        <f t="shared" si="16"/>
        <v>20.559999999999945</v>
      </c>
      <c r="C80">
        <f t="shared" si="13"/>
        <v>42.190000000000055</v>
      </c>
      <c r="D80">
        <f t="shared" si="17"/>
        <v>2.0090476190476219</v>
      </c>
      <c r="E80">
        <f t="shared" si="14"/>
        <v>6.2391244262345201E-4</v>
      </c>
      <c r="F80">
        <f t="shared" si="15"/>
        <v>3.8926673606036237E-9</v>
      </c>
      <c r="G80">
        <f t="shared" si="18"/>
        <v>1.2684499555608525E-3</v>
      </c>
      <c r="H80">
        <f t="shared" si="19"/>
        <v>788.36377865443194</v>
      </c>
      <c r="I80">
        <f t="shared" si="20"/>
        <v>0.49186997081614109</v>
      </c>
      <c r="J80">
        <f t="shared" si="21"/>
        <v>1583.8603724490729</v>
      </c>
      <c r="K80">
        <f t="shared" si="22"/>
        <v>1.5084770248340868E-2</v>
      </c>
    </row>
    <row r="81" spans="1:11" x14ac:dyDescent="0.35">
      <c r="A81">
        <v>1623.3489999999999</v>
      </c>
      <c r="B81">
        <f t="shared" si="16"/>
        <v>21.630000000000109</v>
      </c>
      <c r="C81">
        <f t="shared" si="13"/>
        <v>42.182999999999993</v>
      </c>
      <c r="D81">
        <f t="shared" si="17"/>
        <v>2.0087142857142855</v>
      </c>
      <c r="E81">
        <f t="shared" si="14"/>
        <v>6.1601048203436236E-4</v>
      </c>
      <c r="F81">
        <f t="shared" si="15"/>
        <v>3.7946891397620745E-9</v>
      </c>
      <c r="G81">
        <f t="shared" si="18"/>
        <v>1.2684498225881667E-3</v>
      </c>
      <c r="H81">
        <f t="shared" si="19"/>
        <v>788.36386129928496</v>
      </c>
      <c r="I81">
        <f t="shared" si="20"/>
        <v>0.4856404022174437</v>
      </c>
      <c r="J81">
        <f t="shared" si="21"/>
        <v>1583.5977505327492</v>
      </c>
      <c r="K81">
        <f t="shared" si="22"/>
        <v>1.9589858912690539E-2</v>
      </c>
    </row>
    <row r="82" spans="1:11" x14ac:dyDescent="0.35">
      <c r="A82">
        <v>1644.979</v>
      </c>
      <c r="B82">
        <f t="shared" si="16"/>
        <v>20.552999999999884</v>
      </c>
      <c r="C82">
        <f t="shared" si="13"/>
        <v>42.188999999999851</v>
      </c>
      <c r="D82">
        <f t="shared" si="17"/>
        <v>2.0089999999999928</v>
      </c>
      <c r="E82">
        <f t="shared" si="14"/>
        <v>6.0791049612183494E-4</v>
      </c>
      <c r="F82">
        <f t="shared" si="15"/>
        <v>3.6955517129509558E-9</v>
      </c>
      <c r="G82">
        <f t="shared" si="18"/>
        <v>1.2684496880422324E-3</v>
      </c>
      <c r="H82">
        <f t="shared" si="19"/>
        <v>788.363944921957</v>
      </c>
      <c r="I82">
        <f t="shared" si="20"/>
        <v>0.47925471688207383</v>
      </c>
      <c r="J82">
        <f t="shared" si="21"/>
        <v>1583.823165348206</v>
      </c>
      <c r="K82">
        <f t="shared" si="22"/>
        <v>7.2739138222814156E-3</v>
      </c>
    </row>
    <row r="83" spans="1:11" x14ac:dyDescent="0.35">
      <c r="A83">
        <v>1665.5319999999999</v>
      </c>
      <c r="B83">
        <f t="shared" si="16"/>
        <v>21.635999999999967</v>
      </c>
      <c r="C83">
        <f t="shared" si="13"/>
        <v>42.182999999999993</v>
      </c>
      <c r="D83">
        <f t="shared" si="17"/>
        <v>2.0087142857142855</v>
      </c>
      <c r="E83">
        <f t="shared" si="14"/>
        <v>6.004087582826388E-4</v>
      </c>
      <c r="F83">
        <f t="shared" si="15"/>
        <v>3.6049067702250026E-9</v>
      </c>
      <c r="G83">
        <f t="shared" si="18"/>
        <v>1.2684495650219952E-3</v>
      </c>
      <c r="H83">
        <f t="shared" si="19"/>
        <v>788.36402138122048</v>
      </c>
      <c r="I83">
        <f t="shared" si="20"/>
        <v>0.4733406631522063</v>
      </c>
      <c r="J83">
        <f t="shared" si="21"/>
        <v>1583.59807209162</v>
      </c>
      <c r="K83">
        <f t="shared" si="22"/>
        <v>1.9587605820067921E-2</v>
      </c>
    </row>
    <row r="84" spans="1:11" x14ac:dyDescent="0.35">
      <c r="A84">
        <v>1687.1679999999999</v>
      </c>
      <c r="B84">
        <f t="shared" si="16"/>
        <v>20.547000000000025</v>
      </c>
      <c r="C84">
        <f t="shared" si="13"/>
        <v>42.190000000000055</v>
      </c>
      <c r="D84">
        <f t="shared" si="17"/>
        <v>2.0090476190476219</v>
      </c>
      <c r="E84">
        <f t="shared" si="14"/>
        <v>5.9270920264016395E-4</v>
      </c>
      <c r="F84">
        <f t="shared" si="15"/>
        <v>3.5130419889433889E-9</v>
      </c>
      <c r="G84">
        <f t="shared" si="18"/>
        <v>1.2684494403462224E-3</v>
      </c>
      <c r="H84">
        <f t="shared" si="19"/>
        <v>788.36409886944386</v>
      </c>
      <c r="I84">
        <f t="shared" si="20"/>
        <v>0.46727065643103943</v>
      </c>
      <c r="J84">
        <f t="shared" si="21"/>
        <v>1583.8610157762801</v>
      </c>
      <c r="K84">
        <f t="shared" si="22"/>
        <v>1.5088751052598763E-2</v>
      </c>
    </row>
    <row r="85" spans="1:11" x14ac:dyDescent="0.35">
      <c r="A85">
        <v>1707.7149999999999</v>
      </c>
      <c r="B85">
        <f t="shared" si="16"/>
        <v>21.643000000000029</v>
      </c>
      <c r="C85">
        <f t="shared" si="13"/>
        <v>42.182999999999993</v>
      </c>
      <c r="D85">
        <f t="shared" si="17"/>
        <v>2.0087142857142855</v>
      </c>
      <c r="E85">
        <f t="shared" si="14"/>
        <v>5.855778042589074E-4</v>
      </c>
      <c r="F85">
        <f t="shared" si="15"/>
        <v>3.4290136484068326E-9</v>
      </c>
      <c r="G85">
        <f t="shared" si="18"/>
        <v>1.2684493263057913E-3</v>
      </c>
      <c r="H85">
        <f t="shared" si="19"/>
        <v>788.36416974762551</v>
      </c>
      <c r="I85">
        <f t="shared" si="20"/>
        <v>0.46164855947721106</v>
      </c>
      <c r="J85">
        <f t="shared" si="21"/>
        <v>1583.5983701173373</v>
      </c>
      <c r="K85">
        <f t="shared" si="22"/>
        <v>1.9585463966780826E-2</v>
      </c>
    </row>
    <row r="86" spans="1:11" x14ac:dyDescent="0.35">
      <c r="A86">
        <v>1729.3579999999999</v>
      </c>
      <c r="B86">
        <f t="shared" si="16"/>
        <v>20.539999999999964</v>
      </c>
      <c r="C86">
        <f t="shared" si="13"/>
        <v>42.190000000000055</v>
      </c>
      <c r="D86">
        <f t="shared" si="17"/>
        <v>2.0090476190476219</v>
      </c>
      <c r="E86">
        <f t="shared" si="14"/>
        <v>5.7824926938204811E-4</v>
      </c>
      <c r="F86">
        <f t="shared" si="15"/>
        <v>3.3437221754087248E-9</v>
      </c>
      <c r="G86">
        <f t="shared" si="18"/>
        <v>1.2684492105510686E-3</v>
      </c>
      <c r="H86">
        <f t="shared" si="19"/>
        <v>788.36424169128315</v>
      </c>
      <c r="I86">
        <f t="shared" si="20"/>
        <v>0.45587104676491691</v>
      </c>
      <c r="J86">
        <f t="shared" si="21"/>
        <v>1583.8613027121564</v>
      </c>
      <c r="K86">
        <f t="shared" si="22"/>
        <v>1.5090595768139056E-2</v>
      </c>
    </row>
    <row r="87" spans="1:11" x14ac:dyDescent="0.35">
      <c r="A87">
        <v>1749.8979999999999</v>
      </c>
      <c r="B87">
        <f t="shared" si="16"/>
        <v>21.650000000000091</v>
      </c>
      <c r="C87">
        <f t="shared" si="13"/>
        <v>42.182000000000016</v>
      </c>
      <c r="D87">
        <f t="shared" si="17"/>
        <v>2.0086666666666675</v>
      </c>
      <c r="E87">
        <f t="shared" si="14"/>
        <v>5.7146187949240468E-4</v>
      </c>
      <c r="F87">
        <f t="shared" si="15"/>
        <v>3.2656867971299169E-9</v>
      </c>
      <c r="G87">
        <f t="shared" si="18"/>
        <v>1.2684491046440649E-3</v>
      </c>
      <c r="H87">
        <f t="shared" si="19"/>
        <v>788.36430751441662</v>
      </c>
      <c r="I87">
        <f t="shared" si="20"/>
        <v>0.45052014889691661</v>
      </c>
      <c r="J87">
        <f t="shared" si="21"/>
        <v>1583.5611056939588</v>
      </c>
      <c r="K87">
        <f t="shared" si="22"/>
        <v>3.1499842458670102E-2</v>
      </c>
    </row>
    <row r="88" spans="1:11" x14ac:dyDescent="0.35">
      <c r="A88">
        <v>1771.548</v>
      </c>
      <c r="B88">
        <f t="shared" si="16"/>
        <v>20.531999999999925</v>
      </c>
    </row>
    <row r="89" spans="1:11" x14ac:dyDescent="0.35">
      <c r="A89">
        <v>1792.08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3E35-D577-4DFC-9E10-C39B833CF6C9}">
  <dimension ref="A1:O89"/>
  <sheetViews>
    <sheetView workbookViewId="0"/>
  </sheetViews>
  <sheetFormatPr defaultColWidth="8.81640625" defaultRowHeight="14.5" x14ac:dyDescent="0.35"/>
  <cols>
    <col min="13" max="14" width="12.36328125" bestFit="1" customWidth="1"/>
  </cols>
  <sheetData>
    <row r="1" spans="1:15" x14ac:dyDescent="0.35">
      <c r="A1">
        <v>0.01</v>
      </c>
      <c r="C1">
        <f>SQRT($A$1^2+$A$1^2)</f>
        <v>1.4142135623730951E-2</v>
      </c>
      <c r="D1">
        <f>SQRT((1/21*C1)^2)</f>
        <v>6.7343502970147382E-4</v>
      </c>
      <c r="G1">
        <v>8.9953964126721075E-4</v>
      </c>
    </row>
    <row r="3" spans="1:15" x14ac:dyDescent="0.35">
      <c r="A3" t="s">
        <v>26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20.488</v>
      </c>
      <c r="B5">
        <f>A6-A5</f>
        <v>21.171999999999997</v>
      </c>
      <c r="C5">
        <f t="shared" ref="C5:C36" si="0">A7-A5</f>
        <v>42.393999999999998</v>
      </c>
      <c r="D5">
        <f>C5/21</f>
        <v>2.0187619047619045</v>
      </c>
      <c r="E5">
        <f t="shared" ref="E5:E36" si="1">1/A5</f>
        <v>4.880905896134323E-2</v>
      </c>
      <c r="F5">
        <f t="shared" ref="F5:F36" si="2">SQRT(((1/(A5^2))*$A$1)^2)</f>
        <v>2.3823242366918797E-5</v>
      </c>
      <c r="G5">
        <f>SQRT($D$1^2+($G$1*F5))</f>
        <v>6.8916231043316995E-4</v>
      </c>
      <c r="H5">
        <f>1/G5</f>
        <v>1451.03698339431</v>
      </c>
      <c r="I5">
        <f>E5/G5</f>
        <v>70.823749677582498</v>
      </c>
      <c r="J5">
        <f>D5/G5</f>
        <v>2929.2981844770657</v>
      </c>
      <c r="K5">
        <f>(D5-$M$14-$M$15*E5)^2/G5^2</f>
        <v>1.0614182886647977E-3</v>
      </c>
      <c r="L5" t="s">
        <v>37</v>
      </c>
      <c r="M5" cm="1">
        <f t="array" ref="M5:N6">MMULT(TRANSPOSE(H5:I87),H5:I87)</f>
        <v>182852890.73683608</v>
      </c>
      <c r="N5">
        <v>520397.37085477333</v>
      </c>
    </row>
    <row r="6" spans="1:15" x14ac:dyDescent="0.35">
      <c r="A6">
        <v>41.66</v>
      </c>
      <c r="B6">
        <f t="shared" ref="B6:B69" si="3">A7-A6</f>
        <v>21.222000000000001</v>
      </c>
      <c r="C6">
        <f t="shared" si="0"/>
        <v>42.394000000000005</v>
      </c>
      <c r="D6">
        <f t="shared" ref="D6:D69" si="4">C6/21</f>
        <v>2.018761904761905</v>
      </c>
      <c r="E6">
        <f t="shared" si="1"/>
        <v>2.4003840614498322E-2</v>
      </c>
      <c r="F6">
        <f t="shared" si="2"/>
        <v>5.7618436424623921E-6</v>
      </c>
      <c r="G6">
        <f t="shared" ref="G6:G69" si="5">SQRT($D$1^2+($G$1*F6))</f>
        <v>6.7727228349623411E-4</v>
      </c>
      <c r="H6">
        <f t="shared" ref="H6:H69" si="6">1/G6</f>
        <v>1476.511034583863</v>
      </c>
      <c r="I6">
        <f t="shared" ref="I6:I69" si="7">E6/G6</f>
        <v>35.441935539699067</v>
      </c>
      <c r="J6">
        <f t="shared" ref="J6:J69" si="8">D6/G6</f>
        <v>2980.7242285784901</v>
      </c>
      <c r="K6">
        <f t="shared" ref="K6:K69" si="9">(D6-$M$14-$M$15*E6)^2/G6^2</f>
        <v>1.8295078938035406E-5</v>
      </c>
      <c r="M6">
        <v>520397.37085477333</v>
      </c>
      <c r="N6">
        <v>8172.951678576188</v>
      </c>
    </row>
    <row r="7" spans="1:15" x14ac:dyDescent="0.35">
      <c r="A7">
        <v>62.881999999999998</v>
      </c>
      <c r="B7">
        <f t="shared" si="3"/>
        <v>21.172000000000004</v>
      </c>
      <c r="C7">
        <f t="shared" si="0"/>
        <v>42.395000000000003</v>
      </c>
      <c r="D7">
        <f t="shared" si="4"/>
        <v>2.0188095238095238</v>
      </c>
      <c r="E7">
        <f t="shared" si="1"/>
        <v>1.5902802073725391E-2</v>
      </c>
      <c r="F7">
        <f t="shared" si="2"/>
        <v>2.528991137960846E-6</v>
      </c>
      <c r="G7">
        <f t="shared" si="5"/>
        <v>6.7512196454421044E-4</v>
      </c>
      <c r="H7">
        <f t="shared" si="6"/>
        <v>1481.2138435980553</v>
      </c>
      <c r="I7">
        <f t="shared" si="7"/>
        <v>23.55545058360191</v>
      </c>
      <c r="J7">
        <f t="shared" si="8"/>
        <v>2990.2886142542648</v>
      </c>
      <c r="K7">
        <f t="shared" si="9"/>
        <v>5.7309452363370197E-3</v>
      </c>
    </row>
    <row r="8" spans="1:15" x14ac:dyDescent="0.35">
      <c r="A8">
        <v>84.054000000000002</v>
      </c>
      <c r="B8">
        <f t="shared" si="3"/>
        <v>21.222999999999999</v>
      </c>
      <c r="C8">
        <f t="shared" si="0"/>
        <v>42.393999999999991</v>
      </c>
      <c r="D8">
        <f t="shared" si="4"/>
        <v>2.0187619047619045</v>
      </c>
      <c r="E8">
        <f t="shared" si="1"/>
        <v>1.1897113760201776E-2</v>
      </c>
      <c r="F8">
        <f t="shared" si="2"/>
        <v>1.4154131582318241E-6</v>
      </c>
      <c r="G8">
        <f t="shared" si="5"/>
        <v>6.7437968495027024E-4</v>
      </c>
      <c r="H8">
        <f t="shared" si="6"/>
        <v>1482.8441934364341</v>
      </c>
      <c r="I8">
        <f t="shared" si="7"/>
        <v>17.641566057967903</v>
      </c>
      <c r="J8">
        <f t="shared" si="8"/>
        <v>2993.5093684068656</v>
      </c>
      <c r="K8">
        <f t="shared" si="9"/>
        <v>9.7169469014948438E-5</v>
      </c>
      <c r="L8" t="s">
        <v>38</v>
      </c>
      <c r="M8" cm="1">
        <f t="array" ref="M8:M9">MMULT(TRANSPOSE(H5:I87),J5:J87)</f>
        <v>369133929.6824289</v>
      </c>
    </row>
    <row r="9" spans="1:15" x14ac:dyDescent="0.35">
      <c r="A9">
        <v>105.277</v>
      </c>
      <c r="B9">
        <f t="shared" si="3"/>
        <v>21.170999999999992</v>
      </c>
      <c r="C9">
        <f t="shared" si="0"/>
        <v>42.393999999999991</v>
      </c>
      <c r="D9">
        <f t="shared" si="4"/>
        <v>2.0187619047619045</v>
      </c>
      <c r="E9">
        <f t="shared" si="1"/>
        <v>9.4987509142547746E-3</v>
      </c>
      <c r="F9">
        <f t="shared" si="2"/>
        <v>9.0226268931055933E-7</v>
      </c>
      <c r="G9">
        <f t="shared" si="5"/>
        <v>6.7403735822645333E-4</v>
      </c>
      <c r="H9">
        <f t="shared" si="6"/>
        <v>1483.5972929322925</v>
      </c>
      <c r="I9">
        <f t="shared" si="7"/>
        <v>14.09232114262652</v>
      </c>
      <c r="J9">
        <f t="shared" si="8"/>
        <v>2995.0296969796</v>
      </c>
      <c r="K9">
        <f t="shared" si="9"/>
        <v>1.6046901201023631E-4</v>
      </c>
      <c r="M9">
        <v>1050556.4905176871</v>
      </c>
    </row>
    <row r="10" spans="1:15" x14ac:dyDescent="0.35">
      <c r="A10">
        <v>126.44799999999999</v>
      </c>
      <c r="B10">
        <f t="shared" si="3"/>
        <v>21.222999999999999</v>
      </c>
      <c r="C10">
        <f t="shared" si="0"/>
        <v>42.393000000000015</v>
      </c>
      <c r="D10">
        <f t="shared" si="4"/>
        <v>2.0187142857142866</v>
      </c>
      <c r="E10">
        <f t="shared" si="1"/>
        <v>7.9083892192838168E-3</v>
      </c>
      <c r="F10">
        <f t="shared" si="2"/>
        <v>6.25426200436845E-7</v>
      </c>
      <c r="G10">
        <f t="shared" si="5"/>
        <v>6.7385260620480278E-4</v>
      </c>
      <c r="H10">
        <f t="shared" si="6"/>
        <v>1484.0040548809154</v>
      </c>
      <c r="I10">
        <f t="shared" si="7"/>
        <v>11.7360816689937</v>
      </c>
      <c r="J10">
        <f t="shared" si="8"/>
        <v>2995.7801856460319</v>
      </c>
      <c r="K10">
        <f t="shared" si="9"/>
        <v>3.1511519013513053E-3</v>
      </c>
    </row>
    <row r="11" spans="1:15" x14ac:dyDescent="0.35">
      <c r="A11">
        <v>147.67099999999999</v>
      </c>
      <c r="B11">
        <f t="shared" si="3"/>
        <v>21.170000000000016</v>
      </c>
      <c r="C11">
        <f t="shared" si="0"/>
        <v>42.394000000000005</v>
      </c>
      <c r="D11">
        <f t="shared" si="4"/>
        <v>2.018761904761905</v>
      </c>
      <c r="E11">
        <f t="shared" si="1"/>
        <v>6.7718103080496514E-3</v>
      </c>
      <c r="F11">
        <f t="shared" si="2"/>
        <v>4.5857414848207516E-7</v>
      </c>
      <c r="G11">
        <f t="shared" si="5"/>
        <v>6.7374122989026345E-4</v>
      </c>
      <c r="H11">
        <f t="shared" si="6"/>
        <v>1484.2493759256449</v>
      </c>
      <c r="I11">
        <f t="shared" si="7"/>
        <v>10.051055223609545</v>
      </c>
      <c r="J11">
        <f t="shared" si="8"/>
        <v>2996.3460972853236</v>
      </c>
      <c r="K11">
        <f t="shared" si="9"/>
        <v>2.5166933885219098E-4</v>
      </c>
      <c r="L11" t="s">
        <v>39</v>
      </c>
      <c r="M11">
        <f t="array" ref="M11:N12">MINVERSE(M5:N6)</f>
        <v>6.6792430542291366E-9</v>
      </c>
      <c r="N11">
        <v>-4.25288275450367E-7</v>
      </c>
    </row>
    <row r="12" spans="1:15" x14ac:dyDescent="0.35">
      <c r="A12">
        <v>168.84100000000001</v>
      </c>
      <c r="B12">
        <f t="shared" si="3"/>
        <v>21.22399999999999</v>
      </c>
      <c r="C12">
        <f t="shared" si="0"/>
        <v>42.394000000000005</v>
      </c>
      <c r="D12">
        <f t="shared" si="4"/>
        <v>2.018761904761905</v>
      </c>
      <c r="E12">
        <f t="shared" si="1"/>
        <v>5.9227320378344118E-3</v>
      </c>
      <c r="F12">
        <f t="shared" si="2"/>
        <v>3.5078754791990168E-7</v>
      </c>
      <c r="G12">
        <f t="shared" si="5"/>
        <v>6.7366927088449106E-4</v>
      </c>
      <c r="H12">
        <f t="shared" si="6"/>
        <v>1484.4079182757653</v>
      </c>
      <c r="I12">
        <f t="shared" si="7"/>
        <v>8.7917503347869612</v>
      </c>
      <c r="J12">
        <f t="shared" si="8"/>
        <v>2996.6661565420382</v>
      </c>
      <c r="K12">
        <f t="shared" si="9"/>
        <v>2.8424022712272693E-4</v>
      </c>
      <c r="M12">
        <v>-4.2528827545036695E-7</v>
      </c>
      <c r="N12">
        <v>1.4943424951369564E-4</v>
      </c>
    </row>
    <row r="13" spans="1:15" x14ac:dyDescent="0.35">
      <c r="A13">
        <v>190.065</v>
      </c>
      <c r="B13">
        <f t="shared" si="3"/>
        <v>21.170000000000016</v>
      </c>
      <c r="C13">
        <f t="shared" si="0"/>
        <v>42.394000000000005</v>
      </c>
      <c r="D13">
        <f t="shared" si="4"/>
        <v>2.018761904761905</v>
      </c>
      <c r="E13">
        <f t="shared" si="1"/>
        <v>5.2613579564885701E-3</v>
      </c>
      <c r="F13">
        <f t="shared" si="2"/>
        <v>2.7681887546305577E-7</v>
      </c>
      <c r="G13">
        <f t="shared" si="5"/>
        <v>6.7361988449047064E-4</v>
      </c>
      <c r="H13">
        <f t="shared" si="6"/>
        <v>1484.516747536936</v>
      </c>
      <c r="I13">
        <f t="shared" si="7"/>
        <v>7.8105740011939924</v>
      </c>
      <c r="J13">
        <f t="shared" si="8"/>
        <v>2996.8858569086128</v>
      </c>
      <c r="K13">
        <f t="shared" si="9"/>
        <v>3.1098254186518018E-4</v>
      </c>
    </row>
    <row r="14" spans="1:15" x14ac:dyDescent="0.35">
      <c r="A14">
        <v>211.23500000000001</v>
      </c>
      <c r="B14">
        <f t="shared" si="3"/>
        <v>21.22399999999999</v>
      </c>
      <c r="C14">
        <f t="shared" si="0"/>
        <v>42.393999999999977</v>
      </c>
      <c r="D14">
        <f t="shared" si="4"/>
        <v>2.0187619047619036</v>
      </c>
      <c r="E14">
        <f t="shared" si="1"/>
        <v>4.7340639572040618E-3</v>
      </c>
      <c r="F14">
        <f t="shared" si="2"/>
        <v>2.2411361550898577E-7</v>
      </c>
      <c r="G14">
        <f t="shared" si="5"/>
        <v>6.7358469275238353E-4</v>
      </c>
      <c r="H14">
        <f t="shared" si="6"/>
        <v>1484.5943067883968</v>
      </c>
      <c r="I14">
        <f t="shared" si="7"/>
        <v>7.0281643988372986</v>
      </c>
      <c r="J14">
        <f t="shared" si="8"/>
        <v>2997.0424305708216</v>
      </c>
      <c r="K14">
        <f t="shared" si="9"/>
        <v>3.3316347976833333E-4</v>
      </c>
      <c r="L14" t="s">
        <v>40</v>
      </c>
      <c r="M14" s="11">
        <f t="array" ref="M14:M15">MMULT(M11:N12,M8:M9)</f>
        <v>2.0187458777962126</v>
      </c>
      <c r="N14" s="11">
        <f>SQRT(M11)</f>
        <v>8.1726636136752483E-5</v>
      </c>
      <c r="O14" t="s">
        <v>42</v>
      </c>
    </row>
    <row r="15" spans="1:15" x14ac:dyDescent="0.35">
      <c r="A15">
        <v>232.459</v>
      </c>
      <c r="B15">
        <f t="shared" si="3"/>
        <v>21.169999999999987</v>
      </c>
      <c r="C15">
        <f t="shared" si="0"/>
        <v>42.394000000000005</v>
      </c>
      <c r="D15">
        <f t="shared" si="4"/>
        <v>2.018761904761905</v>
      </c>
      <c r="E15">
        <f t="shared" si="1"/>
        <v>4.3018338717795397E-3</v>
      </c>
      <c r="F15">
        <f t="shared" si="2"/>
        <v>1.8505774660389745E-7</v>
      </c>
      <c r="G15">
        <f t="shared" si="5"/>
        <v>6.7355861363953967E-4</v>
      </c>
      <c r="H15">
        <f t="shared" si="6"/>
        <v>1484.6517879068474</v>
      </c>
      <c r="I15">
        <f t="shared" si="7"/>
        <v>6.3867253490157294</v>
      </c>
      <c r="J15">
        <f t="shared" si="8"/>
        <v>2997.1584712629951</v>
      </c>
      <c r="K15">
        <f t="shared" si="9"/>
        <v>3.5191423451355375E-4</v>
      </c>
      <c r="M15">
        <v>7.8836739527332611E-4</v>
      </c>
      <c r="O15" t="s">
        <v>43</v>
      </c>
    </row>
    <row r="16" spans="1:15" x14ac:dyDescent="0.35">
      <c r="A16">
        <v>253.62899999999999</v>
      </c>
      <c r="B16">
        <f t="shared" si="3"/>
        <v>21.224000000000018</v>
      </c>
      <c r="C16">
        <f t="shared" si="0"/>
        <v>42.394000000000034</v>
      </c>
      <c r="D16">
        <f t="shared" si="4"/>
        <v>2.0187619047619063</v>
      </c>
      <c r="E16">
        <f t="shared" si="1"/>
        <v>3.9427667971722478E-3</v>
      </c>
      <c r="F16">
        <f t="shared" si="2"/>
        <v>1.5545410016883908E-7</v>
      </c>
      <c r="G16">
        <f t="shared" si="5"/>
        <v>6.7353884546811728E-4</v>
      </c>
      <c r="H16">
        <f t="shared" si="6"/>
        <v>1484.6953620098755</v>
      </c>
      <c r="I16">
        <f t="shared" si="7"/>
        <v>5.8538075772481681</v>
      </c>
      <c r="J16">
        <f t="shared" si="8"/>
        <v>2997.2464370022244</v>
      </c>
      <c r="K16">
        <f t="shared" si="9"/>
        <v>3.6788047867617472E-4</v>
      </c>
    </row>
    <row r="17" spans="1:13" x14ac:dyDescent="0.35">
      <c r="A17">
        <v>274.85300000000001</v>
      </c>
      <c r="B17">
        <f t="shared" si="3"/>
        <v>21.170000000000016</v>
      </c>
      <c r="C17">
        <f t="shared" si="0"/>
        <v>42.394000000000005</v>
      </c>
      <c r="D17">
        <f t="shared" si="4"/>
        <v>2.018761904761905</v>
      </c>
      <c r="E17">
        <f t="shared" si="1"/>
        <v>3.6383084776225837E-3</v>
      </c>
      <c r="F17">
        <f t="shared" si="2"/>
        <v>1.3237288578340362E-7</v>
      </c>
      <c r="G17">
        <f t="shared" si="5"/>
        <v>6.7352343232230316E-4</v>
      </c>
      <c r="H17">
        <f t="shared" si="6"/>
        <v>1484.7293382978651</v>
      </c>
      <c r="I17">
        <f t="shared" si="7"/>
        <v>5.4019033385040913</v>
      </c>
      <c r="J17">
        <f t="shared" si="8"/>
        <v>2997.3150270380806</v>
      </c>
      <c r="K17">
        <f t="shared" si="9"/>
        <v>3.8169521701755598E-4</v>
      </c>
      <c r="L17" t="s">
        <v>41</v>
      </c>
      <c r="M17">
        <f>+SUM(K5:K88)/(COUNT(K5:K88)-2)</f>
        <v>1.7415644385207309E-3</v>
      </c>
    </row>
    <row r="18" spans="1:13" x14ac:dyDescent="0.35">
      <c r="A18">
        <v>296.02300000000002</v>
      </c>
      <c r="B18">
        <f t="shared" si="3"/>
        <v>21.22399999999999</v>
      </c>
      <c r="C18">
        <f t="shared" si="0"/>
        <v>42.392999999999972</v>
      </c>
      <c r="D18">
        <f t="shared" si="4"/>
        <v>2.0187142857142844</v>
      </c>
      <c r="E18">
        <f t="shared" si="1"/>
        <v>3.3781158896437099E-3</v>
      </c>
      <c r="F18">
        <f t="shared" si="2"/>
        <v>1.1411666963863312E-7</v>
      </c>
      <c r="G18">
        <f t="shared" si="5"/>
        <v>6.7351124095822951E-4</v>
      </c>
      <c r="H18">
        <f t="shared" si="6"/>
        <v>1484.7562136858514</v>
      </c>
      <c r="I18">
        <f t="shared" si="7"/>
        <v>5.0156785576994061</v>
      </c>
      <c r="J18">
        <f t="shared" si="8"/>
        <v>2997.2985793706789</v>
      </c>
      <c r="K18">
        <f t="shared" si="9"/>
        <v>2.5868146074810435E-3</v>
      </c>
    </row>
    <row r="19" spans="1:13" x14ac:dyDescent="0.35">
      <c r="A19">
        <v>317.24700000000001</v>
      </c>
      <c r="B19">
        <f t="shared" si="3"/>
        <v>21.168999999999983</v>
      </c>
      <c r="C19">
        <f t="shared" si="0"/>
        <v>42.394000000000005</v>
      </c>
      <c r="D19">
        <f t="shared" si="4"/>
        <v>2.018761904761905</v>
      </c>
      <c r="E19">
        <f t="shared" si="1"/>
        <v>3.1521180657342702E-3</v>
      </c>
      <c r="F19">
        <f t="shared" si="2"/>
        <v>9.9358483003283563E-8</v>
      </c>
      <c r="G19">
        <f t="shared" si="5"/>
        <v>6.7350138539069284E-4</v>
      </c>
      <c r="H19">
        <f t="shared" si="6"/>
        <v>1484.777940612413</v>
      </c>
      <c r="I19">
        <f t="shared" si="7"/>
        <v>4.6801953702081125</v>
      </c>
      <c r="J19">
        <f t="shared" si="8"/>
        <v>2997.4131435391732</v>
      </c>
      <c r="K19">
        <f t="shared" si="9"/>
        <v>4.0428226745556513E-4</v>
      </c>
    </row>
    <row r="20" spans="1:13" x14ac:dyDescent="0.35">
      <c r="A20">
        <v>338.416</v>
      </c>
      <c r="B20">
        <f t="shared" si="3"/>
        <v>21.225000000000023</v>
      </c>
      <c r="C20">
        <f t="shared" si="0"/>
        <v>42.394000000000005</v>
      </c>
      <c r="D20">
        <f t="shared" si="4"/>
        <v>2.018761904761905</v>
      </c>
      <c r="E20">
        <f t="shared" si="1"/>
        <v>2.9549430286984067E-3</v>
      </c>
      <c r="F20">
        <f t="shared" si="2"/>
        <v>8.7316883028533138E-8</v>
      </c>
      <c r="G20">
        <f t="shared" si="5"/>
        <v>6.7349334386218021E-4</v>
      </c>
      <c r="H20">
        <f t="shared" si="6"/>
        <v>1484.7956689006778</v>
      </c>
      <c r="I20">
        <f t="shared" si="7"/>
        <v>4.3874866108596455</v>
      </c>
      <c r="J20">
        <f t="shared" si="8"/>
        <v>2997.4489327321589</v>
      </c>
      <c r="K20">
        <f t="shared" si="9"/>
        <v>4.1362683508031469E-4</v>
      </c>
    </row>
    <row r="21" spans="1:13" x14ac:dyDescent="0.35">
      <c r="A21">
        <v>359.64100000000002</v>
      </c>
      <c r="B21">
        <f t="shared" si="3"/>
        <v>21.168999999999983</v>
      </c>
      <c r="C21">
        <f t="shared" si="0"/>
        <v>42.394000000000005</v>
      </c>
      <c r="D21">
        <f t="shared" si="4"/>
        <v>2.018761904761905</v>
      </c>
      <c r="E21">
        <f t="shared" si="1"/>
        <v>2.7805506046307289E-3</v>
      </c>
      <c r="F21">
        <f t="shared" si="2"/>
        <v>7.7314616649123128E-8</v>
      </c>
      <c r="G21">
        <f t="shared" si="5"/>
        <v>6.7348666415271367E-4</v>
      </c>
      <c r="H21">
        <f t="shared" si="6"/>
        <v>1484.8103952556501</v>
      </c>
      <c r="I21">
        <f t="shared" si="7"/>
        <v>4.128590442290089</v>
      </c>
      <c r="J21">
        <f t="shared" si="8"/>
        <v>2997.478661736573</v>
      </c>
      <c r="K21">
        <f t="shared" si="9"/>
        <v>4.2198030341844019E-4</v>
      </c>
    </row>
    <row r="22" spans="1:13" x14ac:dyDescent="0.35">
      <c r="A22">
        <v>380.81</v>
      </c>
      <c r="B22">
        <f t="shared" si="3"/>
        <v>21.225000000000023</v>
      </c>
      <c r="C22">
        <f t="shared" si="0"/>
        <v>42.394000000000005</v>
      </c>
      <c r="D22">
        <f t="shared" si="4"/>
        <v>2.018761904761905</v>
      </c>
      <c r="E22">
        <f t="shared" si="1"/>
        <v>2.6259814605708882E-3</v>
      </c>
      <c r="F22">
        <f t="shared" si="2"/>
        <v>6.895778631262016E-8</v>
      </c>
      <c r="G22">
        <f t="shared" si="5"/>
        <v>6.7348108324687724E-4</v>
      </c>
      <c r="H22">
        <f t="shared" si="6"/>
        <v>1484.8226993681292</v>
      </c>
      <c r="I22">
        <f t="shared" si="7"/>
        <v>3.8991168807755288</v>
      </c>
      <c r="J22">
        <f t="shared" si="8"/>
        <v>2997.5035008101181</v>
      </c>
      <c r="K22">
        <f t="shared" si="9"/>
        <v>4.2945374719342014E-4</v>
      </c>
    </row>
    <row r="23" spans="1:13" x14ac:dyDescent="0.35">
      <c r="A23">
        <v>402.03500000000003</v>
      </c>
      <c r="B23">
        <f t="shared" si="3"/>
        <v>21.168999999999983</v>
      </c>
      <c r="C23">
        <f t="shared" si="0"/>
        <v>42.393999999999949</v>
      </c>
      <c r="D23">
        <f t="shared" si="4"/>
        <v>2.0187619047619023</v>
      </c>
      <c r="E23">
        <f t="shared" si="1"/>
        <v>2.487345629111893E-3</v>
      </c>
      <c r="F23">
        <f t="shared" si="2"/>
        <v>6.1868882786620392E-8</v>
      </c>
      <c r="G23">
        <f t="shared" si="5"/>
        <v>6.734763490588607E-4</v>
      </c>
      <c r="H23">
        <f t="shared" si="6"/>
        <v>1484.8331368984743</v>
      </c>
      <c r="I23">
        <f t="shared" si="7"/>
        <v>3.693293213024921</v>
      </c>
      <c r="J23">
        <f t="shared" si="8"/>
        <v>2997.5245716987547</v>
      </c>
      <c r="K23">
        <f t="shared" si="9"/>
        <v>4.3621237216118376E-4</v>
      </c>
    </row>
    <row r="24" spans="1:13" x14ac:dyDescent="0.35">
      <c r="A24">
        <v>423.20400000000001</v>
      </c>
      <c r="B24">
        <f t="shared" si="3"/>
        <v>21.224999999999966</v>
      </c>
      <c r="C24">
        <f t="shared" si="0"/>
        <v>42.392999999999972</v>
      </c>
      <c r="D24">
        <f t="shared" si="4"/>
        <v>2.0187142857142844</v>
      </c>
      <c r="E24">
        <f t="shared" si="1"/>
        <v>2.362926626402397E-3</v>
      </c>
      <c r="F24">
        <f t="shared" si="2"/>
        <v>5.583422241761413E-8</v>
      </c>
      <c r="G24">
        <f t="shared" si="5"/>
        <v>6.7347231890065745E-4</v>
      </c>
      <c r="H24">
        <f t="shared" si="6"/>
        <v>1484.8420223601024</v>
      </c>
      <c r="I24">
        <f t="shared" si="7"/>
        <v>3.508572750635869</v>
      </c>
      <c r="J24">
        <f t="shared" si="8"/>
        <v>2997.4718025672273</v>
      </c>
      <c r="K24">
        <f t="shared" si="9"/>
        <v>2.4676349513671012E-3</v>
      </c>
    </row>
    <row r="25" spans="1:13" x14ac:dyDescent="0.35">
      <c r="A25">
        <v>444.42899999999997</v>
      </c>
      <c r="B25">
        <f t="shared" si="3"/>
        <v>21.168000000000006</v>
      </c>
      <c r="C25">
        <f t="shared" si="0"/>
        <v>42.393000000000029</v>
      </c>
      <c r="D25">
        <f t="shared" si="4"/>
        <v>2.018714285714287</v>
      </c>
      <c r="E25">
        <f t="shared" si="1"/>
        <v>2.2500781902171103E-3</v>
      </c>
      <c r="F25">
        <f t="shared" si="2"/>
        <v>5.0628518620907061E-8</v>
      </c>
      <c r="G25">
        <f t="shared" si="5"/>
        <v>6.7346884232940055E-4</v>
      </c>
      <c r="H25">
        <f t="shared" si="6"/>
        <v>1484.8496873904223</v>
      </c>
      <c r="I25">
        <f t="shared" si="7"/>
        <v>3.3410278973478835</v>
      </c>
      <c r="J25">
        <f t="shared" si="8"/>
        <v>2997.4872760734388</v>
      </c>
      <c r="K25">
        <f t="shared" si="9"/>
        <v>2.454553480728911E-3</v>
      </c>
    </row>
    <row r="26" spans="1:13" x14ac:dyDescent="0.35">
      <c r="A26">
        <v>465.59699999999998</v>
      </c>
      <c r="B26">
        <f t="shared" si="3"/>
        <v>21.225000000000023</v>
      </c>
      <c r="C26">
        <f t="shared" si="0"/>
        <v>42.394000000000005</v>
      </c>
      <c r="D26">
        <f t="shared" si="4"/>
        <v>2.018761904761905</v>
      </c>
      <c r="E26">
        <f t="shared" si="1"/>
        <v>2.1477801618137574E-3</v>
      </c>
      <c r="F26">
        <f t="shared" si="2"/>
        <v>4.6129596234807307E-8</v>
      </c>
      <c r="G26">
        <f t="shared" si="5"/>
        <v>6.7346583775977371E-4</v>
      </c>
      <c r="H26">
        <f t="shared" si="6"/>
        <v>1484.8563118307741</v>
      </c>
      <c r="I26">
        <f t="shared" si="7"/>
        <v>3.1891449296940788</v>
      </c>
      <c r="J26">
        <f t="shared" si="8"/>
        <v>2997.5713563692307</v>
      </c>
      <c r="K26">
        <f t="shared" si="9"/>
        <v>4.5298836348386018E-4</v>
      </c>
    </row>
    <row r="27" spans="1:13" x14ac:dyDescent="0.35">
      <c r="A27">
        <v>486.822</v>
      </c>
      <c r="B27">
        <f t="shared" si="3"/>
        <v>21.168999999999983</v>
      </c>
      <c r="C27">
        <f t="shared" si="0"/>
        <v>42.394000000000005</v>
      </c>
      <c r="D27">
        <f t="shared" si="4"/>
        <v>2.018761904761905</v>
      </c>
      <c r="E27">
        <f t="shared" si="1"/>
        <v>2.0541388844382545E-3</v>
      </c>
      <c r="F27">
        <f t="shared" si="2"/>
        <v>4.2194865565612373E-8</v>
      </c>
      <c r="G27">
        <f t="shared" si="5"/>
        <v>6.7346320997012095E-4</v>
      </c>
      <c r="H27">
        <f t="shared" si="6"/>
        <v>1484.8621055994524</v>
      </c>
      <c r="I27">
        <f t="shared" si="7"/>
        <v>3.0501129891406968</v>
      </c>
      <c r="J27">
        <f t="shared" si="8"/>
        <v>2997.5830526087238</v>
      </c>
      <c r="K27">
        <f t="shared" si="9"/>
        <v>4.5767004987757416E-4</v>
      </c>
    </row>
    <row r="28" spans="1:13" x14ac:dyDescent="0.35">
      <c r="A28">
        <v>507.99099999999999</v>
      </c>
      <c r="B28">
        <f t="shared" si="3"/>
        <v>21.225000000000023</v>
      </c>
      <c r="C28">
        <f t="shared" si="0"/>
        <v>42.394000000000005</v>
      </c>
      <c r="D28">
        <f t="shared" si="4"/>
        <v>2.018761904761905</v>
      </c>
      <c r="E28">
        <f t="shared" si="1"/>
        <v>1.9685388126955005E-3</v>
      </c>
      <c r="F28">
        <f t="shared" si="2"/>
        <v>3.8751450570886116E-8</v>
      </c>
      <c r="G28">
        <f t="shared" si="5"/>
        <v>6.7346091029470308E-4</v>
      </c>
      <c r="H28">
        <f t="shared" si="6"/>
        <v>1484.8671759767096</v>
      </c>
      <c r="I28">
        <f t="shared" si="7"/>
        <v>2.923018667607713</v>
      </c>
      <c r="J28">
        <f t="shared" si="8"/>
        <v>2997.5932884931731</v>
      </c>
      <c r="K28">
        <f t="shared" si="9"/>
        <v>4.6197065718759755E-4</v>
      </c>
    </row>
    <row r="29" spans="1:13" x14ac:dyDescent="0.35">
      <c r="A29">
        <v>529.21600000000001</v>
      </c>
      <c r="B29">
        <f t="shared" si="3"/>
        <v>21.168999999999983</v>
      </c>
      <c r="C29">
        <f t="shared" si="0"/>
        <v>42.394000000000005</v>
      </c>
      <c r="D29">
        <f t="shared" si="4"/>
        <v>2.018761904761905</v>
      </c>
      <c r="E29">
        <f t="shared" si="1"/>
        <v>1.8895876163985972E-3</v>
      </c>
      <c r="F29">
        <f t="shared" si="2"/>
        <v>3.5705413600469323E-8</v>
      </c>
      <c r="G29">
        <f t="shared" si="5"/>
        <v>6.7345887600058136E-4</v>
      </c>
      <c r="H29">
        <f t="shared" si="6"/>
        <v>1484.8716612640453</v>
      </c>
      <c r="I29">
        <f t="shared" si="7"/>
        <v>2.8057951030657526</v>
      </c>
      <c r="J29">
        <f t="shared" si="8"/>
        <v>2997.6023432203783</v>
      </c>
      <c r="K29">
        <f t="shared" si="9"/>
        <v>4.6595495545421128E-4</v>
      </c>
    </row>
    <row r="30" spans="1:13" x14ac:dyDescent="0.35">
      <c r="A30">
        <v>550.38499999999999</v>
      </c>
      <c r="B30">
        <f t="shared" si="3"/>
        <v>21.225000000000023</v>
      </c>
      <c r="C30">
        <f t="shared" si="0"/>
        <v>42.393000000000029</v>
      </c>
      <c r="D30">
        <f t="shared" si="4"/>
        <v>2.018714285714287</v>
      </c>
      <c r="E30">
        <f t="shared" si="1"/>
        <v>1.8169099811949818E-3</v>
      </c>
      <c r="F30">
        <f t="shared" si="2"/>
        <v>3.3011618797659491E-8</v>
      </c>
      <c r="G30">
        <f t="shared" si="5"/>
        <v>6.7345707694607812E-4</v>
      </c>
      <c r="H30">
        <f t="shared" si="6"/>
        <v>1484.8756279088998</v>
      </c>
      <c r="I30">
        <f t="shared" si="7"/>
        <v>2.6978853491808459</v>
      </c>
      <c r="J30">
        <f t="shared" si="8"/>
        <v>2997.5396425686681</v>
      </c>
      <c r="K30">
        <f t="shared" si="9"/>
        <v>2.4046506451262236E-3</v>
      </c>
    </row>
    <row r="31" spans="1:13" x14ac:dyDescent="0.35">
      <c r="A31">
        <v>571.61</v>
      </c>
      <c r="B31">
        <f t="shared" si="3"/>
        <v>21.168000000000006</v>
      </c>
      <c r="C31">
        <f t="shared" si="0"/>
        <v>42.394999999999982</v>
      </c>
      <c r="D31">
        <f t="shared" si="4"/>
        <v>2.0188095238095229</v>
      </c>
      <c r="E31">
        <f t="shared" si="1"/>
        <v>1.7494445513549447E-3</v>
      </c>
      <c r="F31">
        <f t="shared" si="2"/>
        <v>3.0605562382655037E-8</v>
      </c>
      <c r="G31">
        <f t="shared" si="5"/>
        <v>6.7345547005398315E-4</v>
      </c>
      <c r="H31">
        <f t="shared" si="6"/>
        <v>1484.8791708824365</v>
      </c>
      <c r="I31">
        <f t="shared" si="7"/>
        <v>2.5977137749207264</v>
      </c>
      <c r="J31">
        <f t="shared" si="8"/>
        <v>2997.6882118838507</v>
      </c>
      <c r="K31">
        <f t="shared" si="9"/>
        <v>8.5486087336790386E-3</v>
      </c>
    </row>
    <row r="32" spans="1:13" x14ac:dyDescent="0.35">
      <c r="A32">
        <v>592.77800000000002</v>
      </c>
      <c r="B32">
        <f t="shared" si="3"/>
        <v>21.226999999999975</v>
      </c>
      <c r="C32">
        <f t="shared" si="0"/>
        <v>42.394000000000005</v>
      </c>
      <c r="D32">
        <f t="shared" si="4"/>
        <v>2.018761904761905</v>
      </c>
      <c r="E32">
        <f t="shared" si="1"/>
        <v>1.6869721885764992E-3</v>
      </c>
      <c r="F32">
        <f t="shared" si="2"/>
        <v>2.8458751650305833E-8</v>
      </c>
      <c r="G32">
        <f t="shared" si="5"/>
        <v>6.734540362966691E-4</v>
      </c>
      <c r="H32">
        <f t="shared" si="6"/>
        <v>1484.8823321321388</v>
      </c>
      <c r="I32">
        <f t="shared" si="7"/>
        <v>2.50495519761553</v>
      </c>
      <c r="J32">
        <f t="shared" si="8"/>
        <v>2997.6238851623762</v>
      </c>
      <c r="K32">
        <f t="shared" si="9"/>
        <v>4.7625787151544093E-4</v>
      </c>
    </row>
    <row r="33" spans="1:11" x14ac:dyDescent="0.35">
      <c r="A33">
        <v>614.005</v>
      </c>
      <c r="B33">
        <f t="shared" si="3"/>
        <v>21.16700000000003</v>
      </c>
      <c r="C33">
        <f t="shared" si="0"/>
        <v>42.394000000000005</v>
      </c>
      <c r="D33">
        <f t="shared" si="4"/>
        <v>2.018761904761905</v>
      </c>
      <c r="E33">
        <f t="shared" si="1"/>
        <v>1.6286512324818201E-3</v>
      </c>
      <c r="F33">
        <f t="shared" si="2"/>
        <v>2.652504837064552E-8</v>
      </c>
      <c r="G33">
        <f t="shared" si="5"/>
        <v>6.7345274486152397E-4</v>
      </c>
      <c r="H33">
        <f t="shared" si="6"/>
        <v>1484.8851795913624</v>
      </c>
      <c r="I33">
        <f t="shared" si="7"/>
        <v>2.418360077835461</v>
      </c>
      <c r="J33">
        <f t="shared" si="8"/>
        <v>2997.6296335045822</v>
      </c>
      <c r="K33">
        <f t="shared" si="9"/>
        <v>4.7924423442415124E-4</v>
      </c>
    </row>
    <row r="34" spans="1:11" x14ac:dyDescent="0.35">
      <c r="A34">
        <v>635.17200000000003</v>
      </c>
      <c r="B34">
        <f t="shared" si="3"/>
        <v>21.226999999999975</v>
      </c>
      <c r="C34">
        <f t="shared" si="0"/>
        <v>42.394000000000005</v>
      </c>
      <c r="D34">
        <f t="shared" si="4"/>
        <v>2.018761904761905</v>
      </c>
      <c r="E34">
        <f t="shared" si="1"/>
        <v>1.5743767042627824E-3</v>
      </c>
      <c r="F34">
        <f t="shared" si="2"/>
        <v>2.4786620069253404E-8</v>
      </c>
      <c r="G34">
        <f t="shared" si="5"/>
        <v>6.7345158383981117E-4</v>
      </c>
      <c r="H34">
        <f t="shared" si="6"/>
        <v>1484.88773951397</v>
      </c>
      <c r="I34">
        <f t="shared" si="7"/>
        <v>2.337772665536217</v>
      </c>
      <c r="J34">
        <f t="shared" si="8"/>
        <v>2997.6348013788211</v>
      </c>
      <c r="K34">
        <f t="shared" si="9"/>
        <v>4.8203173403856388E-4</v>
      </c>
    </row>
    <row r="35" spans="1:11" x14ac:dyDescent="0.35">
      <c r="A35">
        <v>656.399</v>
      </c>
      <c r="B35">
        <f t="shared" si="3"/>
        <v>21.16700000000003</v>
      </c>
      <c r="C35">
        <f t="shared" si="0"/>
        <v>42.393000000000029</v>
      </c>
      <c r="D35">
        <f t="shared" si="4"/>
        <v>2.018714285714287</v>
      </c>
      <c r="E35">
        <f t="shared" si="1"/>
        <v>1.5234636250207572E-3</v>
      </c>
      <c r="F35">
        <f t="shared" si="2"/>
        <v>2.320941416761386E-8</v>
      </c>
      <c r="G35">
        <f t="shared" si="5"/>
        <v>6.7345053048989368E-4</v>
      </c>
      <c r="H35">
        <f t="shared" si="6"/>
        <v>1484.8900620399863</v>
      </c>
      <c r="I35">
        <f t="shared" si="7"/>
        <v>2.2621759966727346</v>
      </c>
      <c r="J35">
        <f t="shared" si="8"/>
        <v>2997.5687809552946</v>
      </c>
      <c r="K35">
        <f t="shared" si="9"/>
        <v>2.371124557418499E-3</v>
      </c>
    </row>
    <row r="36" spans="1:11" x14ac:dyDescent="0.35">
      <c r="A36">
        <v>677.56600000000003</v>
      </c>
      <c r="B36">
        <f t="shared" si="3"/>
        <v>21.225999999999999</v>
      </c>
      <c r="C36">
        <f t="shared" si="0"/>
        <v>42.394000000000005</v>
      </c>
      <c r="D36">
        <f t="shared" si="4"/>
        <v>2.018761904761905</v>
      </c>
      <c r="E36">
        <f t="shared" si="1"/>
        <v>1.4758709852619523E-3</v>
      </c>
      <c r="F36">
        <f t="shared" si="2"/>
        <v>2.1781951651380857E-8</v>
      </c>
      <c r="G36">
        <f t="shared" si="5"/>
        <v>6.7344957714590595E-4</v>
      </c>
      <c r="H36">
        <f t="shared" si="6"/>
        <v>1484.8921640696872</v>
      </c>
      <c r="I36">
        <f t="shared" si="7"/>
        <v>2.1915092611932816</v>
      </c>
      <c r="J36">
        <f t="shared" si="8"/>
        <v>2997.6437335033488</v>
      </c>
      <c r="K36">
        <f t="shared" si="9"/>
        <v>4.8711144273397191E-4</v>
      </c>
    </row>
    <row r="37" spans="1:11" x14ac:dyDescent="0.35">
      <c r="A37">
        <v>698.79200000000003</v>
      </c>
      <c r="B37">
        <f t="shared" si="3"/>
        <v>21.168000000000006</v>
      </c>
      <c r="C37">
        <f t="shared" ref="C37:C68" si="10">A39-A37</f>
        <v>42.394000000000005</v>
      </c>
      <c r="D37">
        <f t="shared" si="4"/>
        <v>2.018761904761905</v>
      </c>
      <c r="E37">
        <f t="shared" ref="E37:E68" si="11">1/A37</f>
        <v>1.4310409964624665E-3</v>
      </c>
      <c r="F37">
        <f t="shared" ref="F37:F68" si="12">SQRT(((1/(A37^2))*$A$1)^2)</f>
        <v>2.0478783335562893E-8</v>
      </c>
      <c r="G37">
        <f t="shared" si="5"/>
        <v>6.7344870681176612E-4</v>
      </c>
      <c r="H37">
        <f t="shared" si="6"/>
        <v>1484.8940830760366</v>
      </c>
      <c r="I37">
        <f t="shared" si="7"/>
        <v>2.1249443082863517</v>
      </c>
      <c r="J37">
        <f t="shared" si="8"/>
        <v>2997.6476075202618</v>
      </c>
      <c r="K37">
        <f t="shared" si="9"/>
        <v>4.8943198354271962E-4</v>
      </c>
    </row>
    <row r="38" spans="1:11" x14ac:dyDescent="0.35">
      <c r="A38">
        <v>719.96</v>
      </c>
      <c r="B38">
        <f t="shared" si="3"/>
        <v>21.225999999999999</v>
      </c>
      <c r="C38">
        <f t="shared" si="10"/>
        <v>42.392999999999915</v>
      </c>
      <c r="D38">
        <f t="shared" si="4"/>
        <v>2.0187142857142817</v>
      </c>
      <c r="E38">
        <f t="shared" si="11"/>
        <v>1.3889660536696483E-3</v>
      </c>
      <c r="F38">
        <f t="shared" si="12"/>
        <v>1.9292266982466362E-8</v>
      </c>
      <c r="G38">
        <f t="shared" si="5"/>
        <v>6.734479143838413E-4</v>
      </c>
      <c r="H38">
        <f t="shared" si="6"/>
        <v>1484.8958303106951</v>
      </c>
      <c r="I38">
        <f t="shared" si="7"/>
        <v>2.0624699015371619</v>
      </c>
      <c r="J38">
        <f t="shared" si="8"/>
        <v>2997.5804254457703</v>
      </c>
      <c r="K38">
        <f t="shared" si="9"/>
        <v>2.3558340353313422E-3</v>
      </c>
    </row>
    <row r="39" spans="1:11" x14ac:dyDescent="0.35">
      <c r="A39">
        <v>741.18600000000004</v>
      </c>
      <c r="B39">
        <f t="shared" si="3"/>
        <v>21.166999999999916</v>
      </c>
      <c r="C39">
        <f t="shared" si="10"/>
        <v>42.394000000000005</v>
      </c>
      <c r="D39">
        <f t="shared" si="4"/>
        <v>2.018761904761905</v>
      </c>
      <c r="E39">
        <f t="shared" si="11"/>
        <v>1.3491890024906028E-3</v>
      </c>
      <c r="F39">
        <f t="shared" si="12"/>
        <v>1.8203109644415879E-8</v>
      </c>
      <c r="G39">
        <f t="shared" si="5"/>
        <v>6.7344718697737865E-4</v>
      </c>
      <c r="H39">
        <f t="shared" si="6"/>
        <v>1484.8974341823041</v>
      </c>
      <c r="I39">
        <f t="shared" si="7"/>
        <v>2.0034072880252785</v>
      </c>
      <c r="J39">
        <f t="shared" si="8"/>
        <v>2997.654372605934</v>
      </c>
      <c r="K39">
        <f t="shared" si="9"/>
        <v>4.9368303886676644E-4</v>
      </c>
    </row>
    <row r="40" spans="1:11" x14ac:dyDescent="0.35">
      <c r="A40">
        <v>762.35299999999995</v>
      </c>
      <c r="B40">
        <f t="shared" si="3"/>
        <v>21.227000000000089</v>
      </c>
      <c r="C40">
        <f t="shared" si="10"/>
        <v>42.394000000000005</v>
      </c>
      <c r="D40">
        <f t="shared" si="4"/>
        <v>2.018761904761905</v>
      </c>
      <c r="E40">
        <f t="shared" si="11"/>
        <v>1.3117282938481256E-3</v>
      </c>
      <c r="F40">
        <f t="shared" si="12"/>
        <v>1.7206311168817146E-8</v>
      </c>
      <c r="G40">
        <f t="shared" si="5"/>
        <v>6.7344652125317362E-4</v>
      </c>
      <c r="H40">
        <f t="shared" si="6"/>
        <v>1484.898902052629</v>
      </c>
      <c r="I40">
        <f t="shared" si="7"/>
        <v>1.9477839033264501</v>
      </c>
      <c r="J40">
        <f t="shared" si="8"/>
        <v>2997.6573358866267</v>
      </c>
      <c r="K40">
        <f t="shared" si="9"/>
        <v>4.9563468770096324E-4</v>
      </c>
    </row>
    <row r="41" spans="1:11" x14ac:dyDescent="0.35">
      <c r="A41">
        <v>783.58</v>
      </c>
      <c r="B41">
        <f t="shared" si="3"/>
        <v>21.166999999999916</v>
      </c>
      <c r="C41">
        <f t="shared" si="10"/>
        <v>42.394000000000005</v>
      </c>
      <c r="D41">
        <f t="shared" si="4"/>
        <v>2.018761904761905</v>
      </c>
      <c r="E41">
        <f t="shared" si="11"/>
        <v>1.2761938793741546E-3</v>
      </c>
      <c r="F41">
        <f t="shared" si="12"/>
        <v>1.6286708177520541E-8</v>
      </c>
      <c r="G41">
        <f t="shared" si="5"/>
        <v>6.7344590708434508E-4</v>
      </c>
      <c r="H41">
        <f t="shared" si="6"/>
        <v>1484.9002562499143</v>
      </c>
      <c r="I41">
        <f t="shared" si="7"/>
        <v>1.8950206185072545</v>
      </c>
      <c r="J41">
        <f t="shared" si="8"/>
        <v>2997.660069688518</v>
      </c>
      <c r="K41">
        <f t="shared" si="9"/>
        <v>4.9748951556214348E-4</v>
      </c>
    </row>
    <row r="42" spans="1:11" x14ac:dyDescent="0.35">
      <c r="A42">
        <v>804.74699999999996</v>
      </c>
      <c r="B42">
        <f t="shared" si="3"/>
        <v>21.227000000000089</v>
      </c>
      <c r="C42">
        <f t="shared" si="10"/>
        <v>42.394000000000005</v>
      </c>
      <c r="D42">
        <f t="shared" si="4"/>
        <v>2.018761904761905</v>
      </c>
      <c r="E42">
        <f t="shared" si="11"/>
        <v>1.2426265646221732E-3</v>
      </c>
      <c r="F42">
        <f t="shared" si="12"/>
        <v>1.5441207791047043E-8</v>
      </c>
      <c r="G42">
        <f t="shared" si="5"/>
        <v>6.7344534240541159E-4</v>
      </c>
      <c r="H42">
        <f t="shared" si="6"/>
        <v>1484.9015013277851</v>
      </c>
      <c r="I42">
        <f t="shared" si="7"/>
        <v>1.8451780513972529</v>
      </c>
      <c r="J42">
        <f t="shared" si="8"/>
        <v>2997.6625832042919</v>
      </c>
      <c r="K42">
        <f t="shared" si="9"/>
        <v>4.9924482662305346E-4</v>
      </c>
    </row>
    <row r="43" spans="1:11" x14ac:dyDescent="0.35">
      <c r="A43">
        <v>825.97400000000005</v>
      </c>
      <c r="B43">
        <f t="shared" si="3"/>
        <v>21.166999999999916</v>
      </c>
      <c r="C43">
        <f t="shared" si="10"/>
        <v>42.394000000000005</v>
      </c>
      <c r="D43">
        <f t="shared" si="4"/>
        <v>2.018761904761905</v>
      </c>
      <c r="E43">
        <f t="shared" si="11"/>
        <v>1.2106918619714422E-3</v>
      </c>
      <c r="F43">
        <f t="shared" si="12"/>
        <v>1.4657747846438775E-8</v>
      </c>
      <c r="G43">
        <f t="shared" si="5"/>
        <v>6.7344481916060842E-4</v>
      </c>
      <c r="H43">
        <f t="shared" si="6"/>
        <v>1484.9026550481371</v>
      </c>
      <c r="I43">
        <f t="shared" si="7"/>
        <v>1.7977595602865672</v>
      </c>
      <c r="J43">
        <f t="shared" si="8"/>
        <v>2997.6649122909871</v>
      </c>
      <c r="K43">
        <f t="shared" si="9"/>
        <v>5.0091761599926497E-4</v>
      </c>
    </row>
    <row r="44" spans="1:11" x14ac:dyDescent="0.35">
      <c r="A44">
        <v>847.14099999999996</v>
      </c>
      <c r="B44">
        <f t="shared" si="3"/>
        <v>21.227000000000089</v>
      </c>
      <c r="C44">
        <f t="shared" si="10"/>
        <v>42.393000000000029</v>
      </c>
      <c r="D44">
        <f t="shared" si="4"/>
        <v>2.018714285714287</v>
      </c>
      <c r="E44">
        <f t="shared" si="11"/>
        <v>1.1804410363800125E-3</v>
      </c>
      <c r="F44">
        <f t="shared" si="12"/>
        <v>1.3934410403699176E-8</v>
      </c>
      <c r="G44">
        <f t="shared" si="5"/>
        <v>6.7344433606910737E-4</v>
      </c>
      <c r="H44">
        <f t="shared" si="6"/>
        <v>1484.9037202346924</v>
      </c>
      <c r="I44">
        <f t="shared" si="7"/>
        <v>1.7528412864383764</v>
      </c>
      <c r="J44">
        <f t="shared" si="8"/>
        <v>2997.5963529480646</v>
      </c>
      <c r="K44">
        <f t="shared" si="9"/>
        <v>2.3322218560444929E-3</v>
      </c>
    </row>
    <row r="45" spans="1:11" x14ac:dyDescent="0.35">
      <c r="A45">
        <v>868.36800000000005</v>
      </c>
      <c r="B45">
        <f t="shared" si="3"/>
        <v>21.16599999999994</v>
      </c>
      <c r="C45">
        <f t="shared" si="10"/>
        <v>42.393999999999892</v>
      </c>
      <c r="D45">
        <f t="shared" si="4"/>
        <v>2.0187619047618997</v>
      </c>
      <c r="E45">
        <f t="shared" si="11"/>
        <v>1.1515855029204207E-3</v>
      </c>
      <c r="F45">
        <f t="shared" si="12"/>
        <v>1.3261491705364784E-8</v>
      </c>
      <c r="G45">
        <f t="shared" si="5"/>
        <v>6.7344388665019166E-4</v>
      </c>
      <c r="H45">
        <f t="shared" si="6"/>
        <v>1484.9047111766745</v>
      </c>
      <c r="I45">
        <f t="shared" si="7"/>
        <v>1.7099947386092929</v>
      </c>
      <c r="J45">
        <f t="shared" si="8"/>
        <v>2997.6690631249421</v>
      </c>
      <c r="K45">
        <f t="shared" si="9"/>
        <v>5.0402103293870873E-4</v>
      </c>
    </row>
    <row r="46" spans="1:11" x14ac:dyDescent="0.35">
      <c r="A46">
        <v>889.53399999999999</v>
      </c>
      <c r="B46">
        <f t="shared" si="3"/>
        <v>21.227999999999952</v>
      </c>
      <c r="C46">
        <f t="shared" si="10"/>
        <v>42.394000000000005</v>
      </c>
      <c r="D46">
        <f t="shared" si="4"/>
        <v>2.018761904761905</v>
      </c>
      <c r="E46">
        <f t="shared" si="11"/>
        <v>1.1241841233724625E-3</v>
      </c>
      <c r="F46">
        <f t="shared" si="12"/>
        <v>1.2637899432427119E-8</v>
      </c>
      <c r="G46">
        <f t="shared" si="5"/>
        <v>6.7344347017440648E-4</v>
      </c>
      <c r="H46">
        <f t="shared" si="6"/>
        <v>1484.9056294821937</v>
      </c>
      <c r="I46">
        <f t="shared" si="7"/>
        <v>1.6693073333702746</v>
      </c>
      <c r="J46">
        <f t="shared" si="8"/>
        <v>2997.670916965149</v>
      </c>
      <c r="K46">
        <f t="shared" si="9"/>
        <v>5.0546299086669006E-4</v>
      </c>
    </row>
    <row r="47" spans="1:11" x14ac:dyDescent="0.35">
      <c r="A47">
        <v>910.76199999999994</v>
      </c>
      <c r="B47">
        <f t="shared" si="3"/>
        <v>21.166000000000054</v>
      </c>
      <c r="C47">
        <f t="shared" si="10"/>
        <v>42.394000000000005</v>
      </c>
      <c r="D47">
        <f t="shared" si="4"/>
        <v>2.018761904761905</v>
      </c>
      <c r="E47">
        <f t="shared" si="11"/>
        <v>1.0979816900573366E-3</v>
      </c>
      <c r="F47">
        <f t="shared" si="12"/>
        <v>1.2055637917011652E-8</v>
      </c>
      <c r="G47">
        <f t="shared" si="5"/>
        <v>6.7344308130177718E-4</v>
      </c>
      <c r="H47">
        <f t="shared" si="6"/>
        <v>1484.9064869253427</v>
      </c>
      <c r="I47">
        <f t="shared" si="7"/>
        <v>1.6304001340913903</v>
      </c>
      <c r="J47">
        <f t="shared" si="8"/>
        <v>2997.6726479387139</v>
      </c>
      <c r="K47">
        <f t="shared" si="9"/>
        <v>5.0684376969367814E-4</v>
      </c>
    </row>
    <row r="48" spans="1:11" x14ac:dyDescent="0.35">
      <c r="A48">
        <v>931.928</v>
      </c>
      <c r="B48">
        <f t="shared" si="3"/>
        <v>21.227999999999952</v>
      </c>
      <c r="C48">
        <f t="shared" si="10"/>
        <v>42.393000000000029</v>
      </c>
      <c r="D48">
        <f t="shared" si="4"/>
        <v>2.018714285714287</v>
      </c>
      <c r="E48">
        <f t="shared" si="11"/>
        <v>1.073044269514383E-3</v>
      </c>
      <c r="F48">
        <f t="shared" si="12"/>
        <v>1.1514240043376561E-8</v>
      </c>
      <c r="G48">
        <f t="shared" si="5"/>
        <v>6.7344271972038052E-4</v>
      </c>
      <c r="H48">
        <f t="shared" si="6"/>
        <v>1484.9072841936861</v>
      </c>
      <c r="I48">
        <f t="shared" si="7"/>
        <v>1.5933712520642003</v>
      </c>
      <c r="J48">
        <f t="shared" si="8"/>
        <v>2997.6035475629988</v>
      </c>
      <c r="K48">
        <f t="shared" si="9"/>
        <v>2.3201056014290357E-3</v>
      </c>
    </row>
    <row r="49" spans="1:11" x14ac:dyDescent="0.35">
      <c r="A49">
        <v>953.15599999999995</v>
      </c>
      <c r="B49">
        <f t="shared" si="3"/>
        <v>21.165000000000077</v>
      </c>
      <c r="C49">
        <f t="shared" si="10"/>
        <v>42.393000000000029</v>
      </c>
      <c r="D49">
        <f t="shared" si="4"/>
        <v>2.018714285714287</v>
      </c>
      <c r="E49">
        <f t="shared" si="11"/>
        <v>1.0491462048185188E-3</v>
      </c>
      <c r="F49">
        <f t="shared" si="12"/>
        <v>1.1007077590851014E-8</v>
      </c>
      <c r="G49">
        <f t="shared" si="5"/>
        <v>6.7344238100349189E-4</v>
      </c>
      <c r="H49">
        <f t="shared" si="6"/>
        <v>1484.9080310477443</v>
      </c>
      <c r="I49">
        <f t="shared" si="7"/>
        <v>1.5578856252782802</v>
      </c>
      <c r="J49">
        <f t="shared" si="8"/>
        <v>2997.6050552479555</v>
      </c>
      <c r="K49">
        <f t="shared" si="9"/>
        <v>2.3174136170328995E-3</v>
      </c>
    </row>
    <row r="50" spans="1:11" x14ac:dyDescent="0.35">
      <c r="A50">
        <v>974.32100000000003</v>
      </c>
      <c r="B50">
        <f t="shared" si="3"/>
        <v>21.227999999999952</v>
      </c>
      <c r="C50">
        <f t="shared" si="10"/>
        <v>42.393000000000029</v>
      </c>
      <c r="D50">
        <f t="shared" si="4"/>
        <v>2.018714285714287</v>
      </c>
      <c r="E50">
        <f t="shared" si="11"/>
        <v>1.0263557903401445E-3</v>
      </c>
      <c r="F50">
        <f t="shared" si="12"/>
        <v>1.0534062083647429E-8</v>
      </c>
      <c r="G50">
        <f t="shared" si="5"/>
        <v>6.7344206509205578E-4</v>
      </c>
      <c r="H50">
        <f t="shared" si="6"/>
        <v>1484.9087276175799</v>
      </c>
      <c r="I50">
        <f t="shared" si="7"/>
        <v>1.5240446707169197</v>
      </c>
      <c r="J50">
        <f t="shared" si="8"/>
        <v>2997.6064614234338</v>
      </c>
      <c r="K50">
        <f t="shared" si="9"/>
        <v>2.3148478075943305E-3</v>
      </c>
    </row>
    <row r="51" spans="1:11" x14ac:dyDescent="0.35">
      <c r="A51">
        <v>995.54899999999998</v>
      </c>
      <c r="B51">
        <f t="shared" si="3"/>
        <v>21.165000000000077</v>
      </c>
      <c r="C51">
        <f t="shared" si="10"/>
        <v>42.394000000000005</v>
      </c>
      <c r="D51">
        <f t="shared" si="4"/>
        <v>2.018761904761905</v>
      </c>
      <c r="E51">
        <f t="shared" si="11"/>
        <v>1.0044708999757922E-3</v>
      </c>
      <c r="F51">
        <f t="shared" si="12"/>
        <v>1.0089617888981779E-8</v>
      </c>
      <c r="G51">
        <f t="shared" si="5"/>
        <v>6.7344176826232072E-4</v>
      </c>
      <c r="H51">
        <f t="shared" si="6"/>
        <v>1484.9093821137592</v>
      </c>
      <c r="I51">
        <f t="shared" si="7"/>
        <v>1.4915482634343051</v>
      </c>
      <c r="J51">
        <f t="shared" si="8"/>
        <v>2997.6784926347955</v>
      </c>
      <c r="K51">
        <f t="shared" si="9"/>
        <v>5.1178672288056397E-4</v>
      </c>
    </row>
    <row r="52" spans="1:11" x14ac:dyDescent="0.35">
      <c r="A52">
        <v>1016.7140000000001</v>
      </c>
      <c r="B52">
        <f t="shared" si="3"/>
        <v>21.228999999999928</v>
      </c>
      <c r="C52">
        <f t="shared" si="10"/>
        <v>42.393999999999892</v>
      </c>
      <c r="D52">
        <f t="shared" si="4"/>
        <v>2.0187619047618997</v>
      </c>
      <c r="E52">
        <f t="shared" si="11"/>
        <v>9.8356076536764521E-4</v>
      </c>
      <c r="F52">
        <f t="shared" si="12"/>
        <v>9.6739177917058796E-9</v>
      </c>
      <c r="G52">
        <f t="shared" si="5"/>
        <v>6.7344149062970938E-4</v>
      </c>
      <c r="H52">
        <f t="shared" si="6"/>
        <v>1484.9099942816683</v>
      </c>
      <c r="I52">
        <f t="shared" si="7"/>
        <v>1.4604992104777434</v>
      </c>
      <c r="J52">
        <f t="shared" si="8"/>
        <v>2997.6797284560425</v>
      </c>
      <c r="K52">
        <f t="shared" si="9"/>
        <v>5.1289528593223305E-4</v>
      </c>
    </row>
    <row r="53" spans="1:11" x14ac:dyDescent="0.35">
      <c r="A53">
        <v>1037.943</v>
      </c>
      <c r="B53">
        <f t="shared" si="3"/>
        <v>21.164999999999964</v>
      </c>
      <c r="C53">
        <f t="shared" si="10"/>
        <v>42.394000000000005</v>
      </c>
      <c r="D53">
        <f t="shared" si="4"/>
        <v>2.018761904761905</v>
      </c>
      <c r="E53">
        <f t="shared" si="11"/>
        <v>9.6344404268827863E-4</v>
      </c>
      <c r="F53">
        <f t="shared" si="12"/>
        <v>9.2822442339153383E-9</v>
      </c>
      <c r="G53">
        <f t="shared" si="5"/>
        <v>6.7344122904353966E-4</v>
      </c>
      <c r="H53">
        <f t="shared" si="6"/>
        <v>1484.9105710683293</v>
      </c>
      <c r="I53">
        <f t="shared" si="7"/>
        <v>1.4306282436206317</v>
      </c>
      <c r="J53">
        <f t="shared" si="8"/>
        <v>2997.6808928509886</v>
      </c>
      <c r="K53">
        <f t="shared" si="9"/>
        <v>5.1396291085429398E-4</v>
      </c>
    </row>
    <row r="54" spans="1:11" x14ac:dyDescent="0.35">
      <c r="A54">
        <v>1059.1079999999999</v>
      </c>
      <c r="B54">
        <f t="shared" si="3"/>
        <v>21.229000000000042</v>
      </c>
      <c r="C54">
        <f t="shared" si="10"/>
        <v>42.394000000000005</v>
      </c>
      <c r="D54">
        <f t="shared" si="4"/>
        <v>2.018761904761905</v>
      </c>
      <c r="E54">
        <f t="shared" si="11"/>
        <v>9.4419077185707221E-4</v>
      </c>
      <c r="F54">
        <f t="shared" si="12"/>
        <v>8.9149621366005387E-9</v>
      </c>
      <c r="G54">
        <f t="shared" si="5"/>
        <v>6.7344098374754943E-4</v>
      </c>
      <c r="H54">
        <f t="shared" si="6"/>
        <v>1484.9111119362267</v>
      </c>
      <c r="I54">
        <f t="shared" si="7"/>
        <v>1.4020393689182091</v>
      </c>
      <c r="J54">
        <f t="shared" si="8"/>
        <v>2997.6819847344955</v>
      </c>
      <c r="K54">
        <f t="shared" si="9"/>
        <v>5.1498574333851534E-4</v>
      </c>
    </row>
    <row r="55" spans="1:11" x14ac:dyDescent="0.35">
      <c r="A55">
        <v>1080.337</v>
      </c>
      <c r="B55">
        <f t="shared" si="3"/>
        <v>21.164999999999964</v>
      </c>
      <c r="C55">
        <f t="shared" si="10"/>
        <v>42.394000000000005</v>
      </c>
      <c r="D55">
        <f t="shared" si="4"/>
        <v>2.018761904761905</v>
      </c>
      <c r="E55">
        <f t="shared" si="11"/>
        <v>9.2563709287009517E-4</v>
      </c>
      <c r="F55">
        <f t="shared" si="12"/>
        <v>8.5680402769700119E-9</v>
      </c>
      <c r="G55">
        <f t="shared" si="5"/>
        <v>6.7344075204943019E-4</v>
      </c>
      <c r="H55">
        <f t="shared" si="6"/>
        <v>1484.9116228217215</v>
      </c>
      <c r="I55">
        <f t="shared" si="7"/>
        <v>1.3744892777177136</v>
      </c>
      <c r="J55">
        <f t="shared" si="8"/>
        <v>2997.6830160906702</v>
      </c>
      <c r="K55">
        <f t="shared" si="9"/>
        <v>5.1597236545024923E-4</v>
      </c>
    </row>
    <row r="56" spans="1:11" x14ac:dyDescent="0.35">
      <c r="A56">
        <v>1101.502</v>
      </c>
      <c r="B56">
        <f t="shared" si="3"/>
        <v>21.229000000000042</v>
      </c>
      <c r="C56">
        <f t="shared" si="10"/>
        <v>42.393000000000029</v>
      </c>
      <c r="D56">
        <f t="shared" si="4"/>
        <v>2.018714285714287</v>
      </c>
      <c r="E56">
        <f t="shared" si="11"/>
        <v>9.0785127943480818E-4</v>
      </c>
      <c r="F56">
        <f t="shared" si="12"/>
        <v>8.2419394557141802E-9</v>
      </c>
      <c r="G56">
        <f t="shared" si="5"/>
        <v>6.7344053425695007E-4</v>
      </c>
      <c r="H56">
        <f t="shared" si="6"/>
        <v>1484.9121030461342</v>
      </c>
      <c r="I56">
        <f t="shared" si="7"/>
        <v>1.3480793525986647</v>
      </c>
      <c r="J56">
        <f t="shared" si="8"/>
        <v>2997.6132754492769</v>
      </c>
      <c r="K56">
        <f t="shared" si="9"/>
        <v>2.3015283387164374E-3</v>
      </c>
    </row>
    <row r="57" spans="1:11" x14ac:dyDescent="0.35">
      <c r="A57">
        <v>1122.731</v>
      </c>
      <c r="B57">
        <f t="shared" si="3"/>
        <v>21.163999999999987</v>
      </c>
      <c r="C57">
        <f t="shared" si="10"/>
        <v>42.394000000000005</v>
      </c>
      <c r="D57">
        <f t="shared" si="4"/>
        <v>2.018761904761905</v>
      </c>
      <c r="E57">
        <f t="shared" si="11"/>
        <v>8.9068530217834908E-4</v>
      </c>
      <c r="F57">
        <f t="shared" si="12"/>
        <v>7.9332030751653704E-9</v>
      </c>
      <c r="G57">
        <f t="shared" si="5"/>
        <v>6.7344032806156866E-4</v>
      </c>
      <c r="H57">
        <f t="shared" si="6"/>
        <v>1484.9125576996569</v>
      </c>
      <c r="I57">
        <f t="shared" si="7"/>
        <v>1.3225897901631443</v>
      </c>
      <c r="J57">
        <f t="shared" si="8"/>
        <v>2997.6849033866315</v>
      </c>
      <c r="K57">
        <f t="shared" si="9"/>
        <v>5.1783353122216574E-4</v>
      </c>
    </row>
    <row r="58" spans="1:11" x14ac:dyDescent="0.35">
      <c r="A58">
        <v>1143.895</v>
      </c>
      <c r="B58">
        <f t="shared" si="3"/>
        <v>21.230000000000018</v>
      </c>
      <c r="C58">
        <f t="shared" si="10"/>
        <v>42.394000000000005</v>
      </c>
      <c r="D58">
        <f t="shared" si="4"/>
        <v>2.018761904761905</v>
      </c>
      <c r="E58">
        <f t="shared" si="11"/>
        <v>8.7420611157492604E-4</v>
      </c>
      <c r="F58">
        <f t="shared" si="12"/>
        <v>7.6423632551495209E-9</v>
      </c>
      <c r="G58">
        <f t="shared" si="5"/>
        <v>6.7344013381868311E-4</v>
      </c>
      <c r="H58">
        <f t="shared" si="6"/>
        <v>1484.9129859986037</v>
      </c>
      <c r="I58">
        <f t="shared" si="7"/>
        <v>1.2981200075169519</v>
      </c>
      <c r="J58">
        <f t="shared" si="8"/>
        <v>2997.6857680202293</v>
      </c>
      <c r="K58">
        <f t="shared" si="9"/>
        <v>5.1871219447589432E-4</v>
      </c>
    </row>
    <row r="59" spans="1:11" x14ac:dyDescent="0.35">
      <c r="A59">
        <v>1165.125</v>
      </c>
      <c r="B59">
        <f t="shared" si="3"/>
        <v>21.163999999999987</v>
      </c>
      <c r="C59">
        <f t="shared" si="10"/>
        <v>42.393000000000029</v>
      </c>
      <c r="D59">
        <f t="shared" si="4"/>
        <v>2.018714285714287</v>
      </c>
      <c r="E59">
        <f t="shared" si="11"/>
        <v>8.5827700890462395E-4</v>
      </c>
      <c r="F59">
        <f t="shared" si="12"/>
        <v>7.3663942401426801E-9</v>
      </c>
      <c r="G59">
        <f t="shared" si="5"/>
        <v>6.7343994950749483E-4</v>
      </c>
      <c r="H59">
        <f t="shared" si="6"/>
        <v>1484.9133923987247</v>
      </c>
      <c r="I59">
        <f t="shared" si="7"/>
        <v>1.2744670249103955</v>
      </c>
      <c r="J59">
        <f t="shared" si="8"/>
        <v>2997.6158782837701</v>
      </c>
      <c r="K59">
        <f t="shared" si="9"/>
        <v>2.2959673776390085E-3</v>
      </c>
    </row>
    <row r="60" spans="1:11" x14ac:dyDescent="0.35">
      <c r="A60">
        <v>1186.289</v>
      </c>
      <c r="B60">
        <f t="shared" si="3"/>
        <v>21.229000000000042</v>
      </c>
      <c r="C60">
        <f t="shared" si="10"/>
        <v>42.393000000000029</v>
      </c>
      <c r="D60">
        <f t="shared" si="4"/>
        <v>2.018714285714287</v>
      </c>
      <c r="E60">
        <f t="shared" si="11"/>
        <v>8.429649098996956E-4</v>
      </c>
      <c r="F60">
        <f t="shared" si="12"/>
        <v>7.1058983932220191E-9</v>
      </c>
      <c r="G60">
        <f t="shared" si="5"/>
        <v>6.7343977553031159E-4</v>
      </c>
      <c r="H60">
        <f t="shared" si="6"/>
        <v>1484.9137760129079</v>
      </c>
      <c r="I60">
        <f t="shared" si="7"/>
        <v>1.2517302074055376</v>
      </c>
      <c r="J60">
        <f t="shared" si="8"/>
        <v>2997.616652691202</v>
      </c>
      <c r="K60">
        <f t="shared" si="9"/>
        <v>2.2942510655183817E-3</v>
      </c>
    </row>
    <row r="61" spans="1:11" x14ac:dyDescent="0.35">
      <c r="A61">
        <v>1207.518</v>
      </c>
      <c r="B61">
        <f t="shared" si="3"/>
        <v>21.163999999999987</v>
      </c>
      <c r="C61">
        <f t="shared" si="10"/>
        <v>42.394000000000005</v>
      </c>
      <c r="D61">
        <f t="shared" si="4"/>
        <v>2.018761904761905</v>
      </c>
      <c r="E61">
        <f t="shared" si="11"/>
        <v>8.2814500487777404E-4</v>
      </c>
      <c r="F61">
        <f t="shared" si="12"/>
        <v>6.8582414910400848E-9</v>
      </c>
      <c r="G61">
        <f t="shared" si="5"/>
        <v>6.7343961012782387E-4</v>
      </c>
      <c r="H61">
        <f t="shared" si="6"/>
        <v>1484.9141407203424</v>
      </c>
      <c r="I61">
        <f t="shared" si="7"/>
        <v>1.2297242283099237</v>
      </c>
      <c r="J61">
        <f t="shared" si="8"/>
        <v>2997.6880991284861</v>
      </c>
      <c r="K61">
        <f t="shared" si="9"/>
        <v>5.2117207598146112E-4</v>
      </c>
    </row>
    <row r="62" spans="1:11" x14ac:dyDescent="0.35">
      <c r="A62">
        <v>1228.682</v>
      </c>
      <c r="B62">
        <f t="shared" si="3"/>
        <v>21.230000000000018</v>
      </c>
      <c r="C62">
        <f t="shared" si="10"/>
        <v>42.394000000000005</v>
      </c>
      <c r="D62">
        <f t="shared" si="4"/>
        <v>2.018761904761905</v>
      </c>
      <c r="E62">
        <f t="shared" si="11"/>
        <v>8.1388023915056947E-4</v>
      </c>
      <c r="F62">
        <f t="shared" si="12"/>
        <v>6.6240104367978817E-9</v>
      </c>
      <c r="G62">
        <f t="shared" si="5"/>
        <v>6.7343945369201306E-4</v>
      </c>
      <c r="H62">
        <f t="shared" si="6"/>
        <v>1484.9144856566932</v>
      </c>
      <c r="I62">
        <f t="shared" si="7"/>
        <v>1.2085425567044144</v>
      </c>
      <c r="J62">
        <f t="shared" si="8"/>
        <v>2997.6887954728504</v>
      </c>
      <c r="K62">
        <f t="shared" si="9"/>
        <v>5.219350540650059E-4</v>
      </c>
    </row>
    <row r="63" spans="1:11" x14ac:dyDescent="0.35">
      <c r="A63">
        <v>1249.912</v>
      </c>
      <c r="B63">
        <f t="shared" si="3"/>
        <v>21.163999999999987</v>
      </c>
      <c r="C63">
        <f t="shared" si="10"/>
        <v>42.394000000000005</v>
      </c>
      <c r="D63">
        <f t="shared" si="4"/>
        <v>2.018761904761905</v>
      </c>
      <c r="E63">
        <f t="shared" si="11"/>
        <v>8.0005632396520714E-4</v>
      </c>
      <c r="F63">
        <f t="shared" si="12"/>
        <v>6.4009012151672049E-9</v>
      </c>
      <c r="G63">
        <f t="shared" si="5"/>
        <v>6.7343930468410278E-4</v>
      </c>
      <c r="H63">
        <f t="shared" si="6"/>
        <v>1484.9148142148913</v>
      </c>
      <c r="I63">
        <f t="shared" si="7"/>
        <v>1.1880154876622444</v>
      </c>
      <c r="J63">
        <f t="shared" si="8"/>
        <v>2997.689458753624</v>
      </c>
      <c r="K63">
        <f t="shared" si="9"/>
        <v>5.2267498120727905E-4</v>
      </c>
    </row>
    <row r="64" spans="1:11" x14ac:dyDescent="0.35">
      <c r="A64">
        <v>1271.076</v>
      </c>
      <c r="B64">
        <f t="shared" si="3"/>
        <v>21.230000000000018</v>
      </c>
      <c r="C64">
        <f t="shared" si="10"/>
        <v>42.393000000000029</v>
      </c>
      <c r="D64">
        <f t="shared" si="4"/>
        <v>2.018714285714287</v>
      </c>
      <c r="E64">
        <f t="shared" si="11"/>
        <v>7.8673501820504836E-4</v>
      </c>
      <c r="F64">
        <f t="shared" si="12"/>
        <v>6.189519888700977E-9</v>
      </c>
      <c r="G64">
        <f t="shared" si="5"/>
        <v>6.7343916350886906E-4</v>
      </c>
      <c r="H64">
        <f t="shared" si="6"/>
        <v>1484.9151255023946</v>
      </c>
      <c r="I64">
        <f t="shared" si="7"/>
        <v>1.1682347282950782</v>
      </c>
      <c r="J64">
        <f t="shared" si="8"/>
        <v>2997.6193769249076</v>
      </c>
      <c r="K64">
        <f t="shared" si="9"/>
        <v>2.2879536495230115E-3</v>
      </c>
    </row>
    <row r="65" spans="1:11" x14ac:dyDescent="0.35">
      <c r="A65">
        <v>1292.306</v>
      </c>
      <c r="B65">
        <f t="shared" si="3"/>
        <v>21.163000000000011</v>
      </c>
      <c r="C65">
        <f t="shared" si="10"/>
        <v>42.393000000000029</v>
      </c>
      <c r="D65">
        <f t="shared" si="4"/>
        <v>2.018714285714287</v>
      </c>
      <c r="E65">
        <f t="shared" si="11"/>
        <v>7.7381053713284622E-4</v>
      </c>
      <c r="F65">
        <f t="shared" si="12"/>
        <v>5.9878274737782389E-9</v>
      </c>
      <c r="G65">
        <f t="shared" si="5"/>
        <v>6.7343902880454042E-4</v>
      </c>
      <c r="H65">
        <f t="shared" si="6"/>
        <v>1484.9154225218524</v>
      </c>
      <c r="I65">
        <f t="shared" si="7"/>
        <v>1.1490432006984819</v>
      </c>
      <c r="J65">
        <f t="shared" si="8"/>
        <v>2997.6199765223296</v>
      </c>
      <c r="K65">
        <f t="shared" si="9"/>
        <v>2.2865073650338865E-3</v>
      </c>
    </row>
    <row r="66" spans="1:11" x14ac:dyDescent="0.35">
      <c r="A66">
        <v>1313.4690000000001</v>
      </c>
      <c r="B66">
        <f t="shared" si="3"/>
        <v>21.230000000000018</v>
      </c>
      <c r="C66">
        <f t="shared" si="10"/>
        <v>42.393000000000029</v>
      </c>
      <c r="D66">
        <f t="shared" si="4"/>
        <v>2.018714285714287</v>
      </c>
      <c r="E66">
        <f t="shared" si="11"/>
        <v>7.6134267348525165E-4</v>
      </c>
      <c r="F66">
        <f t="shared" si="12"/>
        <v>5.7964266646967047E-9</v>
      </c>
      <c r="G66">
        <f t="shared" si="5"/>
        <v>6.7343890097364253E-4</v>
      </c>
      <c r="H66">
        <f t="shared" si="6"/>
        <v>1484.9157043856881</v>
      </c>
      <c r="I66">
        <f t="shared" si="7"/>
        <v>1.1305296922772354</v>
      </c>
      <c r="J66">
        <f t="shared" si="8"/>
        <v>2997.6205455248814</v>
      </c>
      <c r="K66">
        <f t="shared" si="9"/>
        <v>2.2851125956935493E-3</v>
      </c>
    </row>
    <row r="67" spans="1:11" x14ac:dyDescent="0.35">
      <c r="A67">
        <v>1334.6990000000001</v>
      </c>
      <c r="B67">
        <f t="shared" si="3"/>
        <v>21.163000000000011</v>
      </c>
      <c r="C67">
        <f t="shared" si="10"/>
        <v>42.394000000000005</v>
      </c>
      <c r="D67">
        <f t="shared" si="4"/>
        <v>2.018761904761905</v>
      </c>
      <c r="E67">
        <f t="shared" si="11"/>
        <v>7.4923259851097511E-4</v>
      </c>
      <c r="F67">
        <f t="shared" si="12"/>
        <v>5.6134948667150803E-9</v>
      </c>
      <c r="G67">
        <f t="shared" si="5"/>
        <v>6.7343877879892211E-4</v>
      </c>
      <c r="H67">
        <f t="shared" si="6"/>
        <v>1484.9159737778982</v>
      </c>
      <c r="I67">
        <f t="shared" si="7"/>
        <v>1.1125474536040696</v>
      </c>
      <c r="J67">
        <f t="shared" si="8"/>
        <v>2997.6917996352486</v>
      </c>
      <c r="K67">
        <f t="shared" si="9"/>
        <v>5.2539980293166394E-4</v>
      </c>
    </row>
    <row r="68" spans="1:11" x14ac:dyDescent="0.35">
      <c r="A68">
        <v>1355.8620000000001</v>
      </c>
      <c r="B68">
        <f t="shared" si="3"/>
        <v>21.230999999999995</v>
      </c>
      <c r="C68">
        <f t="shared" si="10"/>
        <v>42.394000000000005</v>
      </c>
      <c r="D68">
        <f t="shared" si="4"/>
        <v>2.018761904761905</v>
      </c>
      <c r="E68">
        <f t="shared" si="11"/>
        <v>7.3753818603958211E-4</v>
      </c>
      <c r="F68">
        <f t="shared" si="12"/>
        <v>5.4396257586655739E-9</v>
      </c>
      <c r="G68">
        <f t="shared" si="5"/>
        <v>6.7343866267688293E-4</v>
      </c>
      <c r="H68">
        <f t="shared" si="6"/>
        <v>1484.9162298241879</v>
      </c>
      <c r="I68">
        <f t="shared" si="7"/>
        <v>1.0951824225652667</v>
      </c>
      <c r="J68">
        <f t="shared" si="8"/>
        <v>2997.6923165317439</v>
      </c>
      <c r="K68">
        <f t="shared" si="9"/>
        <v>5.2602777314018619E-4</v>
      </c>
    </row>
    <row r="69" spans="1:11" x14ac:dyDescent="0.35">
      <c r="A69">
        <v>1377.0930000000001</v>
      </c>
      <c r="B69">
        <f t="shared" si="3"/>
        <v>21.163000000000011</v>
      </c>
      <c r="C69">
        <f t="shared" ref="C69:C87" si="13">A71-A69</f>
        <v>42.394000000000005</v>
      </c>
      <c r="D69">
        <f t="shared" si="4"/>
        <v>2.018761904761905</v>
      </c>
      <c r="E69">
        <f t="shared" ref="E69:E87" si="14">1/A69</f>
        <v>7.2616736850742824E-4</v>
      </c>
      <c r="F69">
        <f t="shared" ref="F69:F87" si="15">SQRT(((1/(A69^2))*$A$1)^2)</f>
        <v>5.273190470850031E-9</v>
      </c>
      <c r="G69">
        <f t="shared" si="5"/>
        <v>6.7343855151965378E-4</v>
      </c>
      <c r="H69">
        <f t="shared" si="6"/>
        <v>1484.9164749232741</v>
      </c>
      <c r="I69">
        <f t="shared" si="7"/>
        <v>1.0782978890483605</v>
      </c>
      <c r="J69">
        <f t="shared" si="8"/>
        <v>2997.6928113284421</v>
      </c>
      <c r="K69">
        <f t="shared" si="9"/>
        <v>5.2663872394956735E-4</v>
      </c>
    </row>
    <row r="70" spans="1:11" x14ac:dyDescent="0.35">
      <c r="A70">
        <v>1398.2560000000001</v>
      </c>
      <c r="B70">
        <f t="shared" ref="B70:B88" si="16">A71-A70</f>
        <v>21.230999999999995</v>
      </c>
      <c r="C70">
        <f t="shared" si="13"/>
        <v>42.392999999999802</v>
      </c>
      <c r="D70">
        <f t="shared" ref="D70:D87" si="17">C70/21</f>
        <v>2.0187142857142764</v>
      </c>
      <c r="E70">
        <f t="shared" si="14"/>
        <v>7.1517662001807961E-4</v>
      </c>
      <c r="F70">
        <f t="shared" si="15"/>
        <v>5.1147759782048467E-9</v>
      </c>
      <c r="G70">
        <f t="shared" ref="G70:G87" si="18">SQRT($D$1^2+($G$1*F70))</f>
        <v>6.734384457192606E-4</v>
      </c>
      <c r="H70">
        <f t="shared" ref="H70:H87" si="19">1/G70</f>
        <v>1484.9167082107376</v>
      </c>
      <c r="I70">
        <f t="shared" ref="I70:I87" si="20">E70/G70</f>
        <v>1.0619777123865284</v>
      </c>
      <c r="J70">
        <f t="shared" ref="J70:J87" si="21">D70/G70</f>
        <v>2997.6225719608337</v>
      </c>
      <c r="K70">
        <f t="shared" ref="K70:K87" si="22">(D70-$M$14-$M$15*E70)^2/G70^2</f>
        <v>2.2799516179472096E-3</v>
      </c>
    </row>
    <row r="71" spans="1:11" x14ac:dyDescent="0.35">
      <c r="A71">
        <v>1419.4870000000001</v>
      </c>
      <c r="B71">
        <f t="shared" si="16"/>
        <v>21.161999999999807</v>
      </c>
      <c r="C71">
        <f t="shared" si="13"/>
        <v>42.393000000000029</v>
      </c>
      <c r="D71">
        <f t="shared" si="17"/>
        <v>2.018714285714287</v>
      </c>
      <c r="E71">
        <f t="shared" si="14"/>
        <v>7.0447985786414381E-4</v>
      </c>
      <c r="F71">
        <f t="shared" si="15"/>
        <v>4.962918701362843E-9</v>
      </c>
      <c r="G71">
        <f t="shared" si="18"/>
        <v>6.7343834429822388E-4</v>
      </c>
      <c r="H71">
        <f t="shared" si="19"/>
        <v>1484.9169318418885</v>
      </c>
      <c r="I71">
        <f t="shared" si="20"/>
        <v>1.0460940690840341</v>
      </c>
      <c r="J71">
        <f t="shared" si="21"/>
        <v>2997.6230234082486</v>
      </c>
      <c r="K71">
        <f t="shared" si="22"/>
        <v>2.2787566118400112E-3</v>
      </c>
    </row>
    <row r="72" spans="1:11" x14ac:dyDescent="0.35">
      <c r="A72">
        <v>1440.6489999999999</v>
      </c>
      <c r="B72">
        <f t="shared" si="16"/>
        <v>21.231000000000222</v>
      </c>
      <c r="C72">
        <f t="shared" si="13"/>
        <v>42.393000000000029</v>
      </c>
      <c r="D72">
        <f t="shared" si="17"/>
        <v>2.018714285714287</v>
      </c>
      <c r="E72">
        <f t="shared" si="14"/>
        <v>6.9413160318717475E-4</v>
      </c>
      <c r="F72">
        <f t="shared" si="15"/>
        <v>4.8181868254319737E-9</v>
      </c>
      <c r="G72">
        <f t="shared" si="18"/>
        <v>6.7343824763602003E-4</v>
      </c>
      <c r="H72">
        <f t="shared" si="19"/>
        <v>1484.9171449799805</v>
      </c>
      <c r="I72">
        <f t="shared" si="20"/>
        <v>1.0307279184450764</v>
      </c>
      <c r="J72">
        <f t="shared" si="21"/>
        <v>2997.6234536731599</v>
      </c>
      <c r="K72">
        <f t="shared" si="22"/>
        <v>2.2776008292033044E-3</v>
      </c>
    </row>
    <row r="73" spans="1:11" x14ac:dyDescent="0.35">
      <c r="A73">
        <v>1461.88</v>
      </c>
      <c r="B73">
        <f t="shared" si="16"/>
        <v>21.161999999999807</v>
      </c>
      <c r="C73">
        <f t="shared" si="13"/>
        <v>42.393999999999778</v>
      </c>
      <c r="D73">
        <f t="shared" si="17"/>
        <v>2.0187619047618943</v>
      </c>
      <c r="E73">
        <f t="shared" si="14"/>
        <v>6.8405067447396503E-4</v>
      </c>
      <c r="F73">
        <f t="shared" si="15"/>
        <v>4.6792532524828642E-9</v>
      </c>
      <c r="G73">
        <f t="shared" si="18"/>
        <v>6.7343815484632071E-4</v>
      </c>
      <c r="H73">
        <f t="shared" si="19"/>
        <v>1484.9173495793405</v>
      </c>
      <c r="I73">
        <f t="shared" si="20"/>
        <v>1.0157587145178404</v>
      </c>
      <c r="J73">
        <f t="shared" si="21"/>
        <v>2997.6945770507728</v>
      </c>
      <c r="K73">
        <f t="shared" si="22"/>
        <v>5.2890470838638565E-4</v>
      </c>
    </row>
    <row r="74" spans="1:11" x14ac:dyDescent="0.35">
      <c r="A74">
        <v>1483.0419999999999</v>
      </c>
      <c r="B74">
        <f t="shared" si="16"/>
        <v>21.231999999999971</v>
      </c>
      <c r="C74">
        <f t="shared" si="13"/>
        <v>42.393000000000029</v>
      </c>
      <c r="D74">
        <f t="shared" si="17"/>
        <v>2.018714285714287</v>
      </c>
      <c r="E74">
        <f t="shared" si="14"/>
        <v>6.7428973690563049E-4</v>
      </c>
      <c r="F74">
        <f t="shared" si="15"/>
        <v>4.5466664929626448E-9</v>
      </c>
      <c r="G74">
        <f t="shared" si="18"/>
        <v>6.734380662954619E-4</v>
      </c>
      <c r="H74">
        <f t="shared" si="19"/>
        <v>1484.9175448321976</v>
      </c>
      <c r="I74">
        <f t="shared" si="20"/>
        <v>1.0012646606314572</v>
      </c>
      <c r="J74">
        <f t="shared" si="21"/>
        <v>2997.6242608605426</v>
      </c>
      <c r="K74">
        <f t="shared" si="22"/>
        <v>2.2753855099094012E-3</v>
      </c>
    </row>
    <row r="75" spans="1:11" x14ac:dyDescent="0.35">
      <c r="A75">
        <v>1504.2739999999999</v>
      </c>
      <c r="B75">
        <f t="shared" si="16"/>
        <v>21.161000000000058</v>
      </c>
      <c r="C75">
        <f t="shared" si="13"/>
        <v>42.393000000000029</v>
      </c>
      <c r="D75">
        <f t="shared" si="17"/>
        <v>2.018714285714287</v>
      </c>
      <c r="E75">
        <f t="shared" si="14"/>
        <v>6.6477250819996898E-4</v>
      </c>
      <c r="F75">
        <f t="shared" si="15"/>
        <v>4.4192248765847778E-9</v>
      </c>
      <c r="G75">
        <f t="shared" si="18"/>
        <v>6.734379811808843E-4</v>
      </c>
      <c r="H75">
        <f t="shared" si="19"/>
        <v>1484.9177325081723</v>
      </c>
      <c r="I75">
        <f t="shared" si="20"/>
        <v>0.98713248551006838</v>
      </c>
      <c r="J75">
        <f t="shared" si="21"/>
        <v>2997.6246397247141</v>
      </c>
      <c r="K75">
        <f t="shared" si="22"/>
        <v>2.2743232928274029E-3</v>
      </c>
    </row>
    <row r="76" spans="1:11" x14ac:dyDescent="0.35">
      <c r="A76">
        <v>1525.4349999999999</v>
      </c>
      <c r="B76">
        <f t="shared" si="16"/>
        <v>21.231999999999971</v>
      </c>
      <c r="C76">
        <f t="shared" si="13"/>
        <v>42.394000000000005</v>
      </c>
      <c r="D76">
        <f t="shared" si="17"/>
        <v>2.018761904761905</v>
      </c>
      <c r="E76">
        <f t="shared" si="14"/>
        <v>6.5555071176418532E-4</v>
      </c>
      <c r="F76">
        <f t="shared" si="15"/>
        <v>4.2974673569453E-9</v>
      </c>
      <c r="G76">
        <f t="shared" si="18"/>
        <v>6.7343789986254086E-4</v>
      </c>
      <c r="H76">
        <f t="shared" si="19"/>
        <v>1484.9179118135696</v>
      </c>
      <c r="I76">
        <f t="shared" si="20"/>
        <v>0.97343899400077338</v>
      </c>
      <c r="J76">
        <f t="shared" si="21"/>
        <v>2997.6957120678321</v>
      </c>
      <c r="K76">
        <f t="shared" si="22"/>
        <v>5.3044081950888997E-4</v>
      </c>
    </row>
    <row r="77" spans="1:11" x14ac:dyDescent="0.35">
      <c r="A77">
        <v>1546.6669999999999</v>
      </c>
      <c r="B77">
        <f t="shared" si="16"/>
        <v>21.162000000000035</v>
      </c>
      <c r="C77">
        <f t="shared" si="13"/>
        <v>42.394000000000005</v>
      </c>
      <c r="D77">
        <f t="shared" si="17"/>
        <v>2.018761904761905</v>
      </c>
      <c r="E77">
        <f t="shared" si="14"/>
        <v>6.4655158479491712E-4</v>
      </c>
      <c r="F77">
        <f t="shared" si="15"/>
        <v>4.180289518008189E-9</v>
      </c>
      <c r="G77">
        <f t="shared" si="18"/>
        <v>6.7343782160282498E-4</v>
      </c>
      <c r="H77">
        <f t="shared" si="19"/>
        <v>1484.9180843747922</v>
      </c>
      <c r="I77">
        <f t="shared" si="20"/>
        <v>0.96007614074315439</v>
      </c>
      <c r="J77">
        <f t="shared" si="21"/>
        <v>2997.6960604278547</v>
      </c>
      <c r="K77">
        <f t="shared" si="22"/>
        <v>5.3092631998082139E-4</v>
      </c>
    </row>
    <row r="78" spans="1:11" x14ac:dyDescent="0.35">
      <c r="A78">
        <v>1567.829</v>
      </c>
      <c r="B78">
        <f t="shared" si="16"/>
        <v>21.231999999999971</v>
      </c>
      <c r="C78">
        <f t="shared" si="13"/>
        <v>42.393000000000029</v>
      </c>
      <c r="D78">
        <f t="shared" si="17"/>
        <v>2.018714285714287</v>
      </c>
      <c r="E78">
        <f t="shared" si="14"/>
        <v>6.3782466072511736E-4</v>
      </c>
      <c r="F78">
        <f t="shared" si="15"/>
        <v>4.0682029782911103E-9</v>
      </c>
      <c r="G78">
        <f t="shared" si="18"/>
        <v>6.7343774674343329E-4</v>
      </c>
      <c r="H78">
        <f t="shared" si="19"/>
        <v>1484.9182494384006</v>
      </c>
      <c r="I78">
        <f t="shared" si="20"/>
        <v>0.94711747865258311</v>
      </c>
      <c r="J78">
        <f t="shared" si="21"/>
        <v>2997.6256832591507</v>
      </c>
      <c r="K78">
        <f t="shared" si="22"/>
        <v>2.2713169453702337E-3</v>
      </c>
    </row>
    <row r="79" spans="1:11" x14ac:dyDescent="0.35">
      <c r="A79">
        <v>1589.0609999999999</v>
      </c>
      <c r="B79">
        <f t="shared" si="16"/>
        <v>21.161000000000058</v>
      </c>
      <c r="C79">
        <f t="shared" si="13"/>
        <v>42.394000000000005</v>
      </c>
      <c r="D79">
        <f t="shared" si="17"/>
        <v>2.018761904761905</v>
      </c>
      <c r="E79">
        <f t="shared" si="14"/>
        <v>6.293024622717442E-4</v>
      </c>
      <c r="F79">
        <f t="shared" si="15"/>
        <v>3.9602158902127995E-9</v>
      </c>
      <c r="G79">
        <f t="shared" si="18"/>
        <v>6.7343767462194016E-4</v>
      </c>
      <c r="H79">
        <f t="shared" si="19"/>
        <v>1484.9184084650269</v>
      </c>
      <c r="I79">
        <f t="shared" si="20"/>
        <v>0.93446281071968096</v>
      </c>
      <c r="J79">
        <f t="shared" si="21"/>
        <v>2997.6967146888742</v>
      </c>
      <c r="K79">
        <f t="shared" si="22"/>
        <v>5.3185752182448255E-4</v>
      </c>
    </row>
    <row r="80" spans="1:11" x14ac:dyDescent="0.35">
      <c r="A80">
        <v>1610.222</v>
      </c>
      <c r="B80">
        <f t="shared" si="16"/>
        <v>21.232999999999947</v>
      </c>
      <c r="C80">
        <f t="shared" si="13"/>
        <v>42.394999999999982</v>
      </c>
      <c r="D80">
        <f t="shared" si="17"/>
        <v>2.0188095238095229</v>
      </c>
      <c r="E80">
        <f t="shared" si="14"/>
        <v>6.2103237938619649E-4</v>
      </c>
      <c r="F80">
        <f t="shared" si="15"/>
        <v>3.8568121624608066E-9</v>
      </c>
      <c r="G80">
        <f t="shared" si="18"/>
        <v>6.7343760556153531E-4</v>
      </c>
      <c r="H80">
        <f t="shared" si="19"/>
        <v>1484.9185607420391</v>
      </c>
      <c r="I80">
        <f t="shared" si="20"/>
        <v>0.92218250697235482</v>
      </c>
      <c r="J80">
        <f t="shared" si="21"/>
        <v>2997.7677325075579</v>
      </c>
      <c r="K80">
        <f t="shared" si="22"/>
        <v>8.795087506089861E-3</v>
      </c>
    </row>
    <row r="81" spans="1:11" x14ac:dyDescent="0.35">
      <c r="A81">
        <v>1631.4549999999999</v>
      </c>
      <c r="B81">
        <f t="shared" si="16"/>
        <v>21.162000000000035</v>
      </c>
      <c r="C81">
        <f t="shared" si="13"/>
        <v>42.396000000000186</v>
      </c>
      <c r="D81">
        <f t="shared" si="17"/>
        <v>2.0188571428571516</v>
      </c>
      <c r="E81">
        <f t="shared" si="14"/>
        <v>6.1294979021793428E-4</v>
      </c>
      <c r="F81">
        <f t="shared" si="15"/>
        <v>3.7570744532820971E-9</v>
      </c>
      <c r="G81">
        <f t="shared" si="18"/>
        <v>6.734375389495531E-4</v>
      </c>
      <c r="H81">
        <f t="shared" si="19"/>
        <v>1484.9187076203507</v>
      </c>
      <c r="I81">
        <f t="shared" si="20"/>
        <v>0.91018061032658004</v>
      </c>
      <c r="J81">
        <f t="shared" si="21"/>
        <v>2997.8387394415554</v>
      </c>
      <c r="K81">
        <f t="shared" si="22"/>
        <v>2.7060912536283691E-2</v>
      </c>
    </row>
    <row r="82" spans="1:11" x14ac:dyDescent="0.35">
      <c r="A82">
        <v>1652.617</v>
      </c>
      <c r="B82">
        <f t="shared" si="16"/>
        <v>21.234000000000151</v>
      </c>
      <c r="C82">
        <f t="shared" si="13"/>
        <v>42.393000000000029</v>
      </c>
      <c r="D82">
        <f t="shared" si="17"/>
        <v>2.018714285714287</v>
      </c>
      <c r="E82">
        <f t="shared" si="14"/>
        <v>6.0510087939310805E-4</v>
      </c>
      <c r="F82">
        <f t="shared" si="15"/>
        <v>3.6614707424231269E-9</v>
      </c>
      <c r="G82">
        <f t="shared" si="18"/>
        <v>6.7343747509854474E-4</v>
      </c>
      <c r="H82">
        <f t="shared" si="19"/>
        <v>1484.9188484107883</v>
      </c>
      <c r="I82">
        <f t="shared" si="20"/>
        <v>0.89852570100076934</v>
      </c>
      <c r="J82">
        <f t="shared" si="21"/>
        <v>2997.626892413266</v>
      </c>
      <c r="K82">
        <f t="shared" si="22"/>
        <v>2.2676688075520565E-3</v>
      </c>
    </row>
    <row r="83" spans="1:11" x14ac:dyDescent="0.35">
      <c r="A83">
        <v>1673.8510000000001</v>
      </c>
      <c r="B83">
        <f t="shared" si="16"/>
        <v>21.158999999999878</v>
      </c>
      <c r="C83">
        <f t="shared" si="13"/>
        <v>42.392999999999802</v>
      </c>
      <c r="D83">
        <f t="shared" si="17"/>
        <v>2.0187142857142764</v>
      </c>
      <c r="E83">
        <f t="shared" si="14"/>
        <v>5.9742474091182543E-4</v>
      </c>
      <c r="F83">
        <f t="shared" si="15"/>
        <v>3.5691632105356174E-9</v>
      </c>
      <c r="G83">
        <f t="shared" si="18"/>
        <v>6.7343741344895512E-4</v>
      </c>
      <c r="H83">
        <f t="shared" si="19"/>
        <v>1484.9189843471586</v>
      </c>
      <c r="I83">
        <f t="shared" si="20"/>
        <v>0.88712733949865219</v>
      </c>
      <c r="J83">
        <f t="shared" si="21"/>
        <v>2997.6271668299432</v>
      </c>
      <c r="K83">
        <f t="shared" si="22"/>
        <v>2.2668134620728235E-3</v>
      </c>
    </row>
    <row r="84" spans="1:11" x14ac:dyDescent="0.35">
      <c r="A84">
        <v>1695.01</v>
      </c>
      <c r="B84">
        <f t="shared" si="16"/>
        <v>21.233999999999924</v>
      </c>
      <c r="C84">
        <f t="shared" si="13"/>
        <v>42.393000000000029</v>
      </c>
      <c r="D84">
        <f t="shared" si="17"/>
        <v>2.018714285714287</v>
      </c>
      <c r="E84">
        <f t="shared" si="14"/>
        <v>5.8996702084353485E-4</v>
      </c>
      <c r="F84">
        <f t="shared" si="15"/>
        <v>3.4806108568299595E-9</v>
      </c>
      <c r="G84">
        <f t="shared" si="18"/>
        <v>6.7343735430733752E-4</v>
      </c>
      <c r="H84">
        <f t="shared" si="19"/>
        <v>1484.9191147535137</v>
      </c>
      <c r="I84">
        <f t="shared" si="20"/>
        <v>0.87605330632474954</v>
      </c>
      <c r="J84">
        <f t="shared" si="21"/>
        <v>2997.627430083131</v>
      </c>
      <c r="K84">
        <f t="shared" si="22"/>
        <v>2.2659826010992894E-3</v>
      </c>
    </row>
    <row r="85" spans="1:11" x14ac:dyDescent="0.35">
      <c r="A85">
        <v>1716.2439999999999</v>
      </c>
      <c r="B85">
        <f t="shared" si="16"/>
        <v>21.159000000000106</v>
      </c>
      <c r="C85">
        <f t="shared" si="13"/>
        <v>42.393000000000029</v>
      </c>
      <c r="D85">
        <f t="shared" si="17"/>
        <v>2.018714285714287</v>
      </c>
      <c r="E85">
        <f t="shared" si="14"/>
        <v>5.8266773256017217E-4</v>
      </c>
      <c r="F85">
        <f t="shared" si="15"/>
        <v>3.395016865668123E-9</v>
      </c>
      <c r="G85">
        <f t="shared" si="18"/>
        <v>6.7343729714152182E-4</v>
      </c>
      <c r="H85">
        <f t="shared" si="19"/>
        <v>1484.9192408032777</v>
      </c>
      <c r="I85">
        <f t="shared" si="20"/>
        <v>0.86521452707381818</v>
      </c>
      <c r="J85">
        <f t="shared" si="21"/>
        <v>2997.6276845415905</v>
      </c>
      <c r="K85">
        <f t="shared" si="22"/>
        <v>2.2651695349057044E-3</v>
      </c>
    </row>
    <row r="86" spans="1:11" x14ac:dyDescent="0.35">
      <c r="A86">
        <v>1737.403</v>
      </c>
      <c r="B86">
        <f t="shared" si="16"/>
        <v>21.233999999999924</v>
      </c>
      <c r="C86">
        <f t="shared" si="13"/>
        <v>42.393000000000029</v>
      </c>
      <c r="D86">
        <f t="shared" si="17"/>
        <v>2.018714285714287</v>
      </c>
      <c r="E86">
        <f t="shared" si="14"/>
        <v>5.755717009812922E-4</v>
      </c>
      <c r="F86">
        <f t="shared" si="15"/>
        <v>3.3128278297049803E-9</v>
      </c>
      <c r="G86">
        <f t="shared" si="18"/>
        <v>6.7343724224977529E-4</v>
      </c>
      <c r="H86">
        <f t="shared" si="19"/>
        <v>1484.9193618387737</v>
      </c>
      <c r="I86">
        <f t="shared" si="20"/>
        <v>0.85467756291359787</v>
      </c>
      <c r="J86">
        <f t="shared" si="21"/>
        <v>2997.627928877675</v>
      </c>
      <c r="K86">
        <f t="shared" si="22"/>
        <v>2.2643792445722791E-3</v>
      </c>
    </row>
    <row r="87" spans="1:11" x14ac:dyDescent="0.35">
      <c r="A87">
        <v>1758.6369999999999</v>
      </c>
      <c r="B87">
        <f t="shared" si="16"/>
        <v>21.159000000000106</v>
      </c>
      <c r="C87">
        <f t="shared" si="13"/>
        <v>42.393000000000029</v>
      </c>
      <c r="D87">
        <f t="shared" si="17"/>
        <v>2.018714285714287</v>
      </c>
      <c r="E87">
        <f t="shared" si="14"/>
        <v>5.6862217728843422E-4</v>
      </c>
      <c r="F87">
        <f t="shared" si="15"/>
        <v>3.2333118050423946E-9</v>
      </c>
      <c r="G87">
        <f t="shared" si="18"/>
        <v>6.734371891432534E-4</v>
      </c>
      <c r="H87">
        <f t="shared" si="19"/>
        <v>1484.9194789378944</v>
      </c>
      <c r="I87">
        <f t="shared" si="20"/>
        <v>0.84435814721167268</v>
      </c>
      <c r="J87">
        <f t="shared" si="21"/>
        <v>2997.6281652673424</v>
      </c>
      <c r="K87">
        <f t="shared" si="22"/>
        <v>2.2636054000687335E-3</v>
      </c>
    </row>
    <row r="88" spans="1:11" x14ac:dyDescent="0.35">
      <c r="A88">
        <v>1779.796</v>
      </c>
      <c r="B88">
        <f t="shared" si="16"/>
        <v>21.233999999999924</v>
      </c>
    </row>
    <row r="89" spans="1:11" x14ac:dyDescent="0.35">
      <c r="A89">
        <v>1801.03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8798-1973-404A-A633-521945A7BFC2}">
  <dimension ref="A1:O90"/>
  <sheetViews>
    <sheetView workbookViewId="0"/>
  </sheetViews>
  <sheetFormatPr defaultColWidth="8.81640625" defaultRowHeight="14.5" x14ac:dyDescent="0.35"/>
  <cols>
    <col min="13" max="14" width="10.36328125" bestFit="1" customWidth="1"/>
  </cols>
  <sheetData>
    <row r="1" spans="1:15" x14ac:dyDescent="0.35">
      <c r="A1">
        <v>0.01</v>
      </c>
      <c r="C1">
        <f>SQRT($A$1^2+$A$1^2)</f>
        <v>1.4142135623730951E-2</v>
      </c>
      <c r="D1">
        <f>SQRT((1/21*C1)^2)</f>
        <v>6.7343502970147382E-4</v>
      </c>
      <c r="G1">
        <v>6.8800075831632057E-4</v>
      </c>
    </row>
    <row r="3" spans="1:15" x14ac:dyDescent="0.35">
      <c r="A3">
        <v>-4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20.757000000000001</v>
      </c>
      <c r="B5">
        <f>A6-A5</f>
        <v>20.998000000000001</v>
      </c>
      <c r="C5">
        <f t="shared" ref="C5:C36" si="0">A7-A5</f>
        <v>42.027999999999992</v>
      </c>
      <c r="D5">
        <f>C5/21</f>
        <v>2.0013333333333327</v>
      </c>
      <c r="E5">
        <f t="shared" ref="E5:E36" si="1">1/A5</f>
        <v>4.8176518764754053E-2</v>
      </c>
      <c r="F5">
        <f t="shared" ref="F5:F36" si="2">SQRT(((1/(A5^2))*$A$1)^2)</f>
        <v>2.3209769602906998E-5</v>
      </c>
      <c r="G5">
        <f>SQRT($D$1^2+($G$1*F5))</f>
        <v>6.8518835243761402E-4</v>
      </c>
      <c r="H5">
        <f>1/G5</f>
        <v>1459.452713173564</v>
      </c>
      <c r="I5">
        <f>E5/G5</f>
        <v>70.311351022477425</v>
      </c>
      <c r="J5">
        <f>D5/G5</f>
        <v>2920.8513632980253</v>
      </c>
      <c r="K5">
        <f>(D5-$M$14-$M$15*E5)^2/G5^2</f>
        <v>5.0312090623833944E-9</v>
      </c>
      <c r="L5" t="s">
        <v>37</v>
      </c>
      <c r="M5">
        <f t="array" ref="M5:N6">MMULT(TRANSPOSE(H5:I88),H5:I88)</f>
        <v>185096866.85006797</v>
      </c>
      <c r="N5">
        <v>523919.20703448949</v>
      </c>
    </row>
    <row r="6" spans="1:15" x14ac:dyDescent="0.35">
      <c r="A6">
        <v>41.755000000000003</v>
      </c>
      <c r="B6">
        <f t="shared" ref="B6:B69" si="3">A7-A6</f>
        <v>21.029999999999994</v>
      </c>
      <c r="C6">
        <f t="shared" si="0"/>
        <v>42.026999999999994</v>
      </c>
      <c r="D6">
        <f t="shared" ref="D6:D69" si="4">C6/21</f>
        <v>2.0012857142857139</v>
      </c>
      <c r="E6">
        <f t="shared" si="1"/>
        <v>2.3949227637408692E-2</v>
      </c>
      <c r="F6">
        <f t="shared" si="2"/>
        <v>5.7356550442842032E-6</v>
      </c>
      <c r="G6">
        <f t="shared" ref="G6:G69" si="5">SQRT($D$1^2+($G$1*F6))</f>
        <v>6.7635853971760671E-4</v>
      </c>
      <c r="H6">
        <f t="shared" ref="H6:H69" si="6">1/G6</f>
        <v>1478.505764734663</v>
      </c>
      <c r="I6">
        <f t="shared" ref="I6:I69" si="7">E6/G6</f>
        <v>35.409071122851465</v>
      </c>
      <c r="J6">
        <f t="shared" ref="J6:J69" si="8">D6/G6</f>
        <v>2958.9124654525554</v>
      </c>
      <c r="K6">
        <f t="shared" ref="K6:K69" si="9">(D6-$M$14-$M$15*E6)^2/G6^2</f>
        <v>2.1325859995096367E-3</v>
      </c>
      <c r="M6">
        <v>523919.20703448949</v>
      </c>
      <c r="N6">
        <v>8116.6623302102753</v>
      </c>
    </row>
    <row r="7" spans="1:15" x14ac:dyDescent="0.35">
      <c r="A7">
        <v>62.784999999999997</v>
      </c>
      <c r="B7">
        <f t="shared" si="3"/>
        <v>20.997</v>
      </c>
      <c r="C7">
        <f t="shared" si="0"/>
        <v>42.028000000000006</v>
      </c>
      <c r="D7">
        <f t="shared" si="4"/>
        <v>2.0013333333333336</v>
      </c>
      <c r="E7">
        <f t="shared" si="1"/>
        <v>1.5927371187385523E-2</v>
      </c>
      <c r="F7">
        <f t="shared" si="2"/>
        <v>2.5368115294075853E-6</v>
      </c>
      <c r="G7">
        <f t="shared" si="5"/>
        <v>6.7472962546857461E-4</v>
      </c>
      <c r="H7">
        <f t="shared" si="6"/>
        <v>1482.0751338812747</v>
      </c>
      <c r="I7">
        <f t="shared" si="7"/>
        <v>23.605560784921156</v>
      </c>
      <c r="J7">
        <f t="shared" si="8"/>
        <v>2966.1263679410581</v>
      </c>
      <c r="K7">
        <f t="shared" si="9"/>
        <v>1.0433052892860424E-3</v>
      </c>
    </row>
    <row r="8" spans="1:15" x14ac:dyDescent="0.35">
      <c r="A8">
        <v>83.781999999999996</v>
      </c>
      <c r="B8">
        <f t="shared" si="3"/>
        <v>21.031000000000006</v>
      </c>
      <c r="C8">
        <f t="shared" si="0"/>
        <v>42.028000000000006</v>
      </c>
      <c r="D8">
        <f t="shared" si="4"/>
        <v>2.0013333333333336</v>
      </c>
      <c r="E8">
        <f t="shared" si="1"/>
        <v>1.1935737986679717E-2</v>
      </c>
      <c r="F8">
        <f t="shared" si="2"/>
        <v>1.4246184128666919E-6</v>
      </c>
      <c r="G8">
        <f t="shared" si="5"/>
        <v>6.7416235268471397E-4</v>
      </c>
      <c r="H8">
        <f t="shared" si="6"/>
        <v>1483.3222235233161</v>
      </c>
      <c r="I8">
        <f t="shared" si="7"/>
        <v>17.704545409793468</v>
      </c>
      <c r="J8">
        <f t="shared" si="8"/>
        <v>2968.6222100113305</v>
      </c>
      <c r="K8">
        <f t="shared" si="9"/>
        <v>1.3191288461696219E-3</v>
      </c>
      <c r="L8" t="s">
        <v>38</v>
      </c>
      <c r="M8">
        <f t="array" ref="M8:M9">MMULT(TRANSPOSE(H5:I88),J5:J88)</f>
        <v>370434860.92623067</v>
      </c>
    </row>
    <row r="9" spans="1:15" x14ac:dyDescent="0.35">
      <c r="A9">
        <v>104.813</v>
      </c>
      <c r="B9">
        <f t="shared" si="3"/>
        <v>20.997</v>
      </c>
      <c r="C9">
        <f t="shared" si="0"/>
        <v>42.027000000000001</v>
      </c>
      <c r="D9">
        <f t="shared" si="4"/>
        <v>2.0012857142857143</v>
      </c>
      <c r="E9">
        <f t="shared" si="1"/>
        <v>9.5408012364878395E-3</v>
      </c>
      <c r="F9">
        <f t="shared" si="2"/>
        <v>9.1026888234167909E-7</v>
      </c>
      <c r="G9">
        <f t="shared" si="5"/>
        <v>6.7389984783374727E-4</v>
      </c>
      <c r="H9">
        <f t="shared" si="6"/>
        <v>1483.900023444882</v>
      </c>
      <c r="I9">
        <f t="shared" si="7"/>
        <v>14.157595178507265</v>
      </c>
      <c r="J9">
        <f t="shared" si="8"/>
        <v>2969.7079183484789</v>
      </c>
      <c r="K9">
        <f t="shared" si="9"/>
        <v>1.0196281145180603E-3</v>
      </c>
      <c r="M9">
        <v>1048525.4010209772</v>
      </c>
    </row>
    <row r="10" spans="1:15" x14ac:dyDescent="0.35">
      <c r="A10">
        <v>125.81</v>
      </c>
      <c r="B10">
        <f t="shared" si="3"/>
        <v>21.03</v>
      </c>
      <c r="C10">
        <f t="shared" si="0"/>
        <v>42.026999999999987</v>
      </c>
      <c r="D10">
        <f t="shared" si="4"/>
        <v>2.0012857142857134</v>
      </c>
      <c r="E10">
        <f t="shared" si="1"/>
        <v>7.9484937604323985E-3</v>
      </c>
      <c r="F10">
        <f t="shared" si="2"/>
        <v>6.3178553059632766E-7</v>
      </c>
      <c r="G10">
        <f t="shared" si="5"/>
        <v>6.7375767762094447E-4</v>
      </c>
      <c r="H10">
        <f t="shared" si="6"/>
        <v>1484.2131425218417</v>
      </c>
      <c r="I10">
        <f t="shared" si="7"/>
        <v>11.797258902486622</v>
      </c>
      <c r="J10">
        <f t="shared" si="8"/>
        <v>2970.3345590840677</v>
      </c>
      <c r="K10">
        <f t="shared" si="9"/>
        <v>9.2080598368471367E-4</v>
      </c>
    </row>
    <row r="11" spans="1:15" x14ac:dyDescent="0.35">
      <c r="A11">
        <v>146.84</v>
      </c>
      <c r="B11">
        <f t="shared" si="3"/>
        <v>20.996999999999986</v>
      </c>
      <c r="C11">
        <f t="shared" si="0"/>
        <v>42.027999999999992</v>
      </c>
      <c r="D11">
        <f t="shared" si="4"/>
        <v>2.0013333333333327</v>
      </c>
      <c r="E11">
        <f t="shared" si="1"/>
        <v>6.8101334786161809E-3</v>
      </c>
      <c r="F11">
        <f t="shared" si="2"/>
        <v>4.6377917996568927E-7</v>
      </c>
      <c r="G11">
        <f t="shared" si="5"/>
        <v>6.7367189317688817E-4</v>
      </c>
      <c r="H11">
        <f t="shared" si="6"/>
        <v>1484.402140163842</v>
      </c>
      <c r="I11">
        <f t="shared" si="7"/>
        <v>10.10897671045929</v>
      </c>
      <c r="J11">
        <f t="shared" si="8"/>
        <v>2970.7834831812352</v>
      </c>
      <c r="K11">
        <f t="shared" si="9"/>
        <v>1.7203062133979144E-3</v>
      </c>
      <c r="L11" t="s">
        <v>39</v>
      </c>
      <c r="M11">
        <f t="array" ref="M11:N12">MINVERSE(M5:N6)</f>
        <v>6.6103196659654207E-9</v>
      </c>
      <c r="N11">
        <v>-4.2668689379213999E-7</v>
      </c>
    </row>
    <row r="12" spans="1:15" x14ac:dyDescent="0.35">
      <c r="A12">
        <v>167.83699999999999</v>
      </c>
      <c r="B12">
        <f t="shared" si="3"/>
        <v>21.031000000000006</v>
      </c>
      <c r="C12">
        <f t="shared" si="0"/>
        <v>42.027000000000015</v>
      </c>
      <c r="D12">
        <f t="shared" si="4"/>
        <v>2.0012857142857152</v>
      </c>
      <c r="E12">
        <f t="shared" si="1"/>
        <v>5.9581617879251895E-3</v>
      </c>
      <c r="F12">
        <f t="shared" si="2"/>
        <v>3.549969189109189E-7</v>
      </c>
      <c r="G12">
        <f t="shared" si="5"/>
        <v>6.7361634286768578E-4</v>
      </c>
      <c r="H12">
        <f t="shared" si="6"/>
        <v>1484.5245525707558</v>
      </c>
      <c r="I12">
        <f t="shared" si="7"/>
        <v>8.8450374623638162</v>
      </c>
      <c r="J12">
        <f t="shared" si="8"/>
        <v>2970.9577795662467</v>
      </c>
      <c r="K12">
        <f t="shared" si="9"/>
        <v>8.042229610186588E-4</v>
      </c>
      <c r="M12">
        <v>-4.2668689379213994E-7</v>
      </c>
      <c r="N12">
        <v>1.5074539376777171E-4</v>
      </c>
    </row>
    <row r="13" spans="1:15" x14ac:dyDescent="0.35">
      <c r="A13">
        <v>188.86799999999999</v>
      </c>
      <c r="B13">
        <f t="shared" si="3"/>
        <v>20.996000000000009</v>
      </c>
      <c r="C13">
        <f t="shared" si="0"/>
        <v>42.027000000000015</v>
      </c>
      <c r="D13">
        <f t="shared" si="4"/>
        <v>2.0012857142857152</v>
      </c>
      <c r="E13">
        <f t="shared" si="1"/>
        <v>5.2947031789397888E-3</v>
      </c>
      <c r="F13">
        <f t="shared" si="2"/>
        <v>2.8033881753075109E-7</v>
      </c>
      <c r="G13">
        <f t="shared" si="5"/>
        <v>6.7357821561276135E-4</v>
      </c>
      <c r="H13">
        <f t="shared" si="6"/>
        <v>1484.6085826725991</v>
      </c>
      <c r="I13">
        <f t="shared" si="7"/>
        <v>7.8605617821579044</v>
      </c>
      <c r="J13">
        <f t="shared" si="8"/>
        <v>2971.1259478086358</v>
      </c>
      <c r="K13">
        <f t="shared" si="9"/>
        <v>7.6708332566211793E-4</v>
      </c>
    </row>
    <row r="14" spans="1:15" x14ac:dyDescent="0.35">
      <c r="A14">
        <v>209.864</v>
      </c>
      <c r="B14">
        <f t="shared" si="3"/>
        <v>21.031000000000006</v>
      </c>
      <c r="C14">
        <f t="shared" si="0"/>
        <v>42.027999999999992</v>
      </c>
      <c r="D14">
        <f t="shared" si="4"/>
        <v>2.0013333333333327</v>
      </c>
      <c r="E14">
        <f t="shared" si="1"/>
        <v>4.764990660618305E-3</v>
      </c>
      <c r="F14">
        <f t="shared" si="2"/>
        <v>2.2705135995779671E-7</v>
      </c>
      <c r="G14">
        <f t="shared" si="5"/>
        <v>6.7355100084318239E-4</v>
      </c>
      <c r="H14">
        <f t="shared" si="6"/>
        <v>1484.6685681531965</v>
      </c>
      <c r="I14">
        <f t="shared" si="7"/>
        <v>7.0744318613635322</v>
      </c>
      <c r="J14">
        <f t="shared" si="8"/>
        <v>2971.3166943972628</v>
      </c>
      <c r="K14">
        <f t="shared" si="9"/>
        <v>1.8949836461414011E-3</v>
      </c>
      <c r="L14" t="s">
        <v>40</v>
      </c>
      <c r="M14" s="11">
        <f t="array" ref="M14:M15">MMULT(M11:N12,M8:M9)</f>
        <v>2.0013007997160295</v>
      </c>
      <c r="N14" s="11">
        <f>SQRT(M11)</f>
        <v>8.1303872392189417E-5</v>
      </c>
      <c r="O14" t="s">
        <v>42</v>
      </c>
    </row>
    <row r="15" spans="1:15" x14ac:dyDescent="0.35">
      <c r="A15">
        <v>230.89500000000001</v>
      </c>
      <c r="B15">
        <f t="shared" si="3"/>
        <v>20.996999999999986</v>
      </c>
      <c r="C15">
        <f t="shared" si="0"/>
        <v>42.027999999999992</v>
      </c>
      <c r="D15">
        <f t="shared" si="4"/>
        <v>2.0013333333333327</v>
      </c>
      <c r="E15">
        <f t="shared" si="1"/>
        <v>4.3309729530739078E-3</v>
      </c>
      <c r="F15">
        <f t="shared" si="2"/>
        <v>1.8757326720257724E-7</v>
      </c>
      <c r="G15">
        <f t="shared" si="5"/>
        <v>6.7353083803126654E-4</v>
      </c>
      <c r="H15">
        <f t="shared" si="6"/>
        <v>1484.7130131754682</v>
      </c>
      <c r="I15">
        <f t="shared" si="7"/>
        <v>6.4302519031398173</v>
      </c>
      <c r="J15">
        <f t="shared" si="8"/>
        <v>2971.4056437018362</v>
      </c>
      <c r="K15">
        <f t="shared" si="9"/>
        <v>1.9331165132778828E-3</v>
      </c>
      <c r="M15">
        <v>6.7429148120368154E-4</v>
      </c>
      <c r="O15" t="s">
        <v>43</v>
      </c>
    </row>
    <row r="16" spans="1:15" x14ac:dyDescent="0.35">
      <c r="A16">
        <v>251.892</v>
      </c>
      <c r="B16">
        <f t="shared" si="3"/>
        <v>21.031000000000006</v>
      </c>
      <c r="C16">
        <f t="shared" si="0"/>
        <v>42.026999999999987</v>
      </c>
      <c r="D16">
        <f t="shared" si="4"/>
        <v>2.0012857142857134</v>
      </c>
      <c r="E16">
        <f t="shared" si="1"/>
        <v>3.9699553777015548E-3</v>
      </c>
      <c r="F16">
        <f t="shared" si="2"/>
        <v>1.5760545700941493E-7</v>
      </c>
      <c r="G16">
        <f t="shared" si="5"/>
        <v>6.7351553204284919E-4</v>
      </c>
      <c r="H16">
        <f t="shared" si="6"/>
        <v>1484.7467540457253</v>
      </c>
      <c r="I16">
        <f t="shared" si="7"/>
        <v>5.894378360748755</v>
      </c>
      <c r="J16">
        <f t="shared" si="8"/>
        <v>2971.4024682037939</v>
      </c>
      <c r="K16">
        <f t="shared" si="9"/>
        <v>6.9551259665851851E-4</v>
      </c>
    </row>
    <row r="17" spans="1:13" x14ac:dyDescent="0.35">
      <c r="A17">
        <v>272.923</v>
      </c>
      <c r="B17">
        <f t="shared" si="3"/>
        <v>20.995999999999981</v>
      </c>
      <c r="C17">
        <f t="shared" si="0"/>
        <v>42.02800000000002</v>
      </c>
      <c r="D17">
        <f t="shared" si="4"/>
        <v>2.0013333333333341</v>
      </c>
      <c r="E17">
        <f t="shared" si="1"/>
        <v>3.6640371093678435E-3</v>
      </c>
      <c r="F17">
        <f t="shared" si="2"/>
        <v>1.3425167938824663E-7</v>
      </c>
      <c r="G17">
        <f t="shared" si="5"/>
        <v>6.7350360391481897E-4</v>
      </c>
      <c r="H17">
        <f t="shared" si="6"/>
        <v>1484.7730497467012</v>
      </c>
      <c r="I17">
        <f t="shared" si="7"/>
        <v>5.4402635532611798</v>
      </c>
      <c r="J17">
        <f t="shared" si="8"/>
        <v>2971.5257968930655</v>
      </c>
      <c r="K17">
        <f t="shared" si="9"/>
        <v>1.9924363094910419E-3</v>
      </c>
      <c r="L17" t="s">
        <v>41</v>
      </c>
      <c r="M17">
        <f>+SUM(K5:K88)/(COUNT(K5:K88)-2)</f>
        <v>1.2599519708009917E-3</v>
      </c>
    </row>
    <row r="18" spans="1:13" x14ac:dyDescent="0.35">
      <c r="A18">
        <v>293.91899999999998</v>
      </c>
      <c r="B18">
        <f t="shared" si="3"/>
        <v>21.032000000000039</v>
      </c>
      <c r="C18">
        <f t="shared" si="0"/>
        <v>42.02800000000002</v>
      </c>
      <c r="D18">
        <f t="shared" si="4"/>
        <v>2.0013333333333341</v>
      </c>
      <c r="E18">
        <f t="shared" si="1"/>
        <v>3.4022979120097714E-3</v>
      </c>
      <c r="F18">
        <f t="shared" si="2"/>
        <v>1.1575631082066052E-7</v>
      </c>
      <c r="G18">
        <f t="shared" si="5"/>
        <v>6.7349415710802533E-4</v>
      </c>
      <c r="H18">
        <f t="shared" si="6"/>
        <v>1484.7938760062689</v>
      </c>
      <c r="I18">
        <f t="shared" si="7"/>
        <v>5.0517111041010248</v>
      </c>
      <c r="J18">
        <f t="shared" si="8"/>
        <v>2971.5674771805475</v>
      </c>
      <c r="K18">
        <f t="shared" si="9"/>
        <v>2.0159552201451537E-3</v>
      </c>
    </row>
    <row r="19" spans="1:13" x14ac:dyDescent="0.35">
      <c r="A19">
        <v>314.95100000000002</v>
      </c>
      <c r="B19">
        <f t="shared" si="3"/>
        <v>20.995999999999981</v>
      </c>
      <c r="C19">
        <f t="shared" si="0"/>
        <v>42.026999999999987</v>
      </c>
      <c r="D19">
        <f t="shared" si="4"/>
        <v>2.0012857142857134</v>
      </c>
      <c r="E19">
        <f t="shared" si="1"/>
        <v>3.175097078593178E-3</v>
      </c>
      <c r="F19">
        <f t="shared" si="2"/>
        <v>1.0081241458490933E-7</v>
      </c>
      <c r="G19">
        <f t="shared" si="5"/>
        <v>6.7348652417602761E-4</v>
      </c>
      <c r="H19">
        <f t="shared" si="6"/>
        <v>1484.8107038569822</v>
      </c>
      <c r="I19">
        <f t="shared" si="7"/>
        <v>4.714418128080184</v>
      </c>
      <c r="J19">
        <f t="shared" si="8"/>
        <v>2971.5304500474936</v>
      </c>
      <c r="K19">
        <f t="shared" si="9"/>
        <v>6.542289882649913E-4</v>
      </c>
    </row>
    <row r="20" spans="1:13" x14ac:dyDescent="0.35">
      <c r="A20">
        <v>335.947</v>
      </c>
      <c r="B20">
        <f t="shared" si="3"/>
        <v>21.031000000000006</v>
      </c>
      <c r="C20">
        <f t="shared" si="0"/>
        <v>42.026999999999987</v>
      </c>
      <c r="D20">
        <f t="shared" si="4"/>
        <v>2.0012857142857134</v>
      </c>
      <c r="E20">
        <f t="shared" si="1"/>
        <v>2.9766600088704468E-3</v>
      </c>
      <c r="F20">
        <f t="shared" si="2"/>
        <v>8.8605048084086079E-8</v>
      </c>
      <c r="G20">
        <f t="shared" si="5"/>
        <v>6.7348028892410606E-4</v>
      </c>
      <c r="H20">
        <f t="shared" si="6"/>
        <v>1484.824450612376</v>
      </c>
      <c r="I20">
        <f t="shared" si="7"/>
        <v>4.4198175623308913</v>
      </c>
      <c r="J20">
        <f t="shared" si="8"/>
        <v>2971.557961232681</v>
      </c>
      <c r="K20">
        <f t="shared" si="9"/>
        <v>6.4411704633581923E-4</v>
      </c>
    </row>
    <row r="21" spans="1:13" x14ac:dyDescent="0.35">
      <c r="A21">
        <v>356.97800000000001</v>
      </c>
      <c r="B21">
        <f t="shared" si="3"/>
        <v>20.995999999999981</v>
      </c>
      <c r="C21">
        <f t="shared" si="0"/>
        <v>42.027999999999963</v>
      </c>
      <c r="D21">
        <f t="shared" si="4"/>
        <v>2.0013333333333314</v>
      </c>
      <c r="E21">
        <f t="shared" si="1"/>
        <v>2.8012930768842896E-3</v>
      </c>
      <c r="F21">
        <f t="shared" si="2"/>
        <v>7.8472429025998522E-8</v>
      </c>
      <c r="G21">
        <f t="shared" si="5"/>
        <v>6.73475113363294E-4</v>
      </c>
      <c r="H21">
        <f t="shared" si="6"/>
        <v>1484.8358612778734</v>
      </c>
      <c r="I21">
        <f t="shared" si="7"/>
        <v>4.1594604185072281</v>
      </c>
      <c r="J21">
        <f t="shared" si="8"/>
        <v>2971.651503704114</v>
      </c>
      <c r="K21">
        <f t="shared" si="9"/>
        <v>2.0704677633023054E-3</v>
      </c>
    </row>
    <row r="22" spans="1:13" x14ac:dyDescent="0.35">
      <c r="A22">
        <v>377.97399999999999</v>
      </c>
      <c r="B22">
        <f t="shared" si="3"/>
        <v>21.031999999999982</v>
      </c>
      <c r="C22">
        <f t="shared" si="0"/>
        <v>42.02800000000002</v>
      </c>
      <c r="D22">
        <f t="shared" si="4"/>
        <v>2.0013333333333341</v>
      </c>
      <c r="E22">
        <f t="shared" si="1"/>
        <v>2.6456846238101035E-3</v>
      </c>
      <c r="F22">
        <f t="shared" si="2"/>
        <v>6.9996471286652097E-8</v>
      </c>
      <c r="G22">
        <f t="shared" si="5"/>
        <v>6.734707839649391E-4</v>
      </c>
      <c r="H22">
        <f t="shared" si="6"/>
        <v>1484.8454065262911</v>
      </c>
      <c r="I22">
        <f t="shared" si="7"/>
        <v>3.9284326607816711</v>
      </c>
      <c r="J22">
        <f t="shared" si="8"/>
        <v>2971.6706069279517</v>
      </c>
      <c r="K22">
        <f t="shared" si="9"/>
        <v>2.0846971186947341E-3</v>
      </c>
    </row>
    <row r="23" spans="1:13" x14ac:dyDescent="0.35">
      <c r="A23">
        <v>399.00599999999997</v>
      </c>
      <c r="B23">
        <f t="shared" si="3"/>
        <v>20.996000000000038</v>
      </c>
      <c r="C23">
        <f t="shared" si="0"/>
        <v>42.027000000000044</v>
      </c>
      <c r="D23">
        <f t="shared" si="4"/>
        <v>2.0012857142857166</v>
      </c>
      <c r="E23">
        <f t="shared" si="1"/>
        <v>2.5062279765216567E-3</v>
      </c>
      <c r="F23">
        <f t="shared" si="2"/>
        <v>6.2811786702998368E-8</v>
      </c>
      <c r="G23">
        <f t="shared" si="5"/>
        <v>6.734671141087052E-4</v>
      </c>
      <c r="H23">
        <f t="shared" si="6"/>
        <v>1484.8534977441952</v>
      </c>
      <c r="I23">
        <f t="shared" si="7"/>
        <v>3.721381377082539</v>
      </c>
      <c r="J23">
        <f t="shared" si="8"/>
        <v>2971.6160928426366</v>
      </c>
      <c r="K23">
        <f t="shared" si="9"/>
        <v>6.204557764521773E-4</v>
      </c>
    </row>
    <row r="24" spans="1:13" x14ac:dyDescent="0.35">
      <c r="A24">
        <v>420.00200000000001</v>
      </c>
      <c r="B24">
        <f t="shared" si="3"/>
        <v>21.031000000000006</v>
      </c>
      <c r="C24">
        <f t="shared" si="0"/>
        <v>42.026999999999987</v>
      </c>
      <c r="D24">
        <f t="shared" si="4"/>
        <v>2.0012857142857134</v>
      </c>
      <c r="E24">
        <f t="shared" si="1"/>
        <v>2.3809410431378897E-3</v>
      </c>
      <c r="F24">
        <f t="shared" si="2"/>
        <v>5.6688802508985429E-8</v>
      </c>
      <c r="G24">
        <f t="shared" si="5"/>
        <v>6.7346398654132889E-4</v>
      </c>
      <c r="H24">
        <f t="shared" si="6"/>
        <v>1484.8603934052119</v>
      </c>
      <c r="I24">
        <f t="shared" si="7"/>
        <v>3.5353650539883428</v>
      </c>
      <c r="J24">
        <f t="shared" si="8"/>
        <v>2971.6298930305152</v>
      </c>
      <c r="K24">
        <f t="shared" si="9"/>
        <v>6.1422804497279207E-4</v>
      </c>
    </row>
    <row r="25" spans="1:13" x14ac:dyDescent="0.35">
      <c r="A25">
        <v>441.03300000000002</v>
      </c>
      <c r="B25">
        <f t="shared" si="3"/>
        <v>20.995999999999981</v>
      </c>
      <c r="C25">
        <f t="shared" si="0"/>
        <v>42.027999999999963</v>
      </c>
      <c r="D25">
        <f t="shared" si="4"/>
        <v>2.0013333333333314</v>
      </c>
      <c r="E25">
        <f t="shared" si="1"/>
        <v>2.2674040264560702E-3</v>
      </c>
      <c r="F25">
        <f t="shared" si="2"/>
        <v>5.1411210191891989E-8</v>
      </c>
      <c r="G25">
        <f t="shared" si="5"/>
        <v>6.734612907811576E-4</v>
      </c>
      <c r="H25">
        <f t="shared" si="6"/>
        <v>1484.8663370690324</v>
      </c>
      <c r="I25">
        <f t="shared" si="7"/>
        <v>3.3667919114194005</v>
      </c>
      <c r="J25">
        <f t="shared" si="8"/>
        <v>2971.7124959208209</v>
      </c>
      <c r="K25">
        <f t="shared" si="9"/>
        <v>2.1194858470318283E-3</v>
      </c>
    </row>
    <row r="26" spans="1:13" x14ac:dyDescent="0.35">
      <c r="A26">
        <v>462.029</v>
      </c>
      <c r="B26">
        <f t="shared" si="3"/>
        <v>21.031999999999982</v>
      </c>
      <c r="C26">
        <f t="shared" si="0"/>
        <v>42.02800000000002</v>
      </c>
      <c r="D26">
        <f t="shared" si="4"/>
        <v>2.0013333333333341</v>
      </c>
      <c r="E26">
        <f t="shared" si="1"/>
        <v>2.1643663060110945E-3</v>
      </c>
      <c r="F26">
        <f t="shared" si="2"/>
        <v>4.6844815065961107E-8</v>
      </c>
      <c r="G26">
        <f t="shared" si="5"/>
        <v>6.7345895828722446E-4</v>
      </c>
      <c r="H26">
        <f t="shared" si="6"/>
        <v>1484.8714798348685</v>
      </c>
      <c r="I26">
        <f t="shared" si="7"/>
        <v>3.2138057997114218</v>
      </c>
      <c r="J26">
        <f t="shared" si="8"/>
        <v>2971.7227883095179</v>
      </c>
      <c r="K26">
        <f t="shared" si="9"/>
        <v>2.1290102081035155E-3</v>
      </c>
    </row>
    <row r="27" spans="1:13" x14ac:dyDescent="0.35">
      <c r="A27">
        <v>483.06099999999998</v>
      </c>
      <c r="B27">
        <f t="shared" si="3"/>
        <v>20.996000000000038</v>
      </c>
      <c r="C27">
        <f t="shared" si="0"/>
        <v>42.026999999999987</v>
      </c>
      <c r="D27">
        <f t="shared" si="4"/>
        <v>2.0012857142857134</v>
      </c>
      <c r="E27">
        <f t="shared" si="1"/>
        <v>2.0701319295078676E-3</v>
      </c>
      <c r="F27">
        <f t="shared" si="2"/>
        <v>4.2854462055679667E-8</v>
      </c>
      <c r="G27">
        <f t="shared" si="5"/>
        <v>6.7345692002637888E-4</v>
      </c>
      <c r="H27">
        <f t="shared" si="6"/>
        <v>1484.8759738942629</v>
      </c>
      <c r="I27">
        <f t="shared" si="7"/>
        <v>3.0738891649176043</v>
      </c>
      <c r="J27">
        <f t="shared" si="8"/>
        <v>2971.6610740406741</v>
      </c>
      <c r="K27">
        <f t="shared" si="9"/>
        <v>5.9891257101888577E-4</v>
      </c>
    </row>
    <row r="28" spans="1:13" x14ac:dyDescent="0.35">
      <c r="A28">
        <v>504.05700000000002</v>
      </c>
      <c r="B28">
        <f t="shared" si="3"/>
        <v>21.030999999999949</v>
      </c>
      <c r="C28">
        <f t="shared" si="0"/>
        <v>42.02699999999993</v>
      </c>
      <c r="D28">
        <f t="shared" si="4"/>
        <v>2.0012857142857108</v>
      </c>
      <c r="E28">
        <f t="shared" si="1"/>
        <v>1.9839026141884744E-3</v>
      </c>
      <c r="F28">
        <f t="shared" si="2"/>
        <v>3.9358695825838642E-8</v>
      </c>
      <c r="G28">
        <f t="shared" si="5"/>
        <v>6.7345513439396947E-4</v>
      </c>
      <c r="H28">
        <f t="shared" si="6"/>
        <v>1484.8799109682082</v>
      </c>
      <c r="I28">
        <f t="shared" si="7"/>
        <v>2.9458571371257771</v>
      </c>
      <c r="J28">
        <f t="shared" si="8"/>
        <v>2971.6689532505129</v>
      </c>
      <c r="K28">
        <f t="shared" si="9"/>
        <v>5.9469742193525186E-4</v>
      </c>
    </row>
    <row r="29" spans="1:13" x14ac:dyDescent="0.35">
      <c r="A29">
        <v>525.08799999999997</v>
      </c>
      <c r="B29">
        <f t="shared" si="3"/>
        <v>20.995999999999981</v>
      </c>
      <c r="C29">
        <f t="shared" si="0"/>
        <v>42.02800000000002</v>
      </c>
      <c r="D29">
        <f t="shared" si="4"/>
        <v>2.0013333333333341</v>
      </c>
      <c r="E29">
        <f t="shared" si="1"/>
        <v>1.9044426838929858E-3</v>
      </c>
      <c r="F29">
        <f t="shared" si="2"/>
        <v>3.6269019362335186E-8</v>
      </c>
      <c r="G29">
        <f t="shared" si="5"/>
        <v>6.7345355618769255E-4</v>
      </c>
      <c r="H29">
        <f t="shared" si="6"/>
        <v>1484.8833907134324</v>
      </c>
      <c r="I29">
        <f t="shared" si="7"/>
        <v>2.8278753098784062</v>
      </c>
      <c r="J29">
        <f t="shared" si="8"/>
        <v>2971.7466259478174</v>
      </c>
      <c r="K29">
        <f t="shared" si="9"/>
        <v>2.1531285043463284E-3</v>
      </c>
    </row>
    <row r="30" spans="1:13" x14ac:dyDescent="0.35">
      <c r="A30">
        <v>546.08399999999995</v>
      </c>
      <c r="B30">
        <f t="shared" si="3"/>
        <v>21.032000000000039</v>
      </c>
      <c r="C30">
        <f t="shared" si="0"/>
        <v>42.027000000000044</v>
      </c>
      <c r="D30">
        <f t="shared" si="4"/>
        <v>2.0012857142857166</v>
      </c>
      <c r="E30">
        <f t="shared" si="1"/>
        <v>1.8312201053317806E-3</v>
      </c>
      <c r="F30">
        <f t="shared" si="2"/>
        <v>3.3533670741713375E-8</v>
      </c>
      <c r="G30">
        <f t="shared" si="5"/>
        <v>6.7345215896893844E-4</v>
      </c>
      <c r="H30">
        <f t="shared" si="6"/>
        <v>1484.8864714176718</v>
      </c>
      <c r="I30">
        <f t="shared" si="7"/>
        <v>2.7191539605952051</v>
      </c>
      <c r="J30">
        <f t="shared" si="8"/>
        <v>2971.6820825843124</v>
      </c>
      <c r="K30">
        <f t="shared" si="9"/>
        <v>5.8726997353606965E-4</v>
      </c>
    </row>
    <row r="31" spans="1:13" x14ac:dyDescent="0.35">
      <c r="A31">
        <v>567.11599999999999</v>
      </c>
      <c r="B31">
        <f t="shared" si="3"/>
        <v>20.995000000000005</v>
      </c>
      <c r="C31">
        <f t="shared" si="0"/>
        <v>42.02800000000002</v>
      </c>
      <c r="D31">
        <f t="shared" si="4"/>
        <v>2.0013333333333341</v>
      </c>
      <c r="E31">
        <f t="shared" si="1"/>
        <v>1.7633076830842367E-3</v>
      </c>
      <c r="F31">
        <f t="shared" si="2"/>
        <v>3.1092539852238992E-8</v>
      </c>
      <c r="G31">
        <f t="shared" si="5"/>
        <v>6.734509120344417E-4</v>
      </c>
      <c r="H31">
        <f t="shared" si="6"/>
        <v>1484.8892207734627</v>
      </c>
      <c r="I31">
        <f t="shared" si="7"/>
        <v>2.6183165715188124</v>
      </c>
      <c r="J31">
        <f t="shared" si="8"/>
        <v>2971.7582938412916</v>
      </c>
      <c r="K31">
        <f t="shared" si="9"/>
        <v>2.1662796209631625E-3</v>
      </c>
    </row>
    <row r="32" spans="1:13" x14ac:dyDescent="0.35">
      <c r="A32">
        <v>588.11099999999999</v>
      </c>
      <c r="B32">
        <f t="shared" si="3"/>
        <v>21.033000000000015</v>
      </c>
      <c r="C32">
        <f t="shared" si="0"/>
        <v>42.02800000000002</v>
      </c>
      <c r="D32">
        <f t="shared" si="4"/>
        <v>2.0013333333333341</v>
      </c>
      <c r="E32">
        <f t="shared" si="1"/>
        <v>1.7003592859171142E-3</v>
      </c>
      <c r="F32">
        <f t="shared" si="2"/>
        <v>2.8912217012045587E-8</v>
      </c>
      <c r="G32">
        <f t="shared" si="5"/>
        <v>6.734497983192614E-4</v>
      </c>
      <c r="H32">
        <f t="shared" si="6"/>
        <v>1484.8916764036678</v>
      </c>
      <c r="I32">
        <f t="shared" si="7"/>
        <v>2.5248493505540073</v>
      </c>
      <c r="J32">
        <f t="shared" si="8"/>
        <v>2971.7632083758749</v>
      </c>
      <c r="K32">
        <f t="shared" si="9"/>
        <v>2.1721577448906627E-3</v>
      </c>
    </row>
    <row r="33" spans="1:11" x14ac:dyDescent="0.35">
      <c r="A33">
        <v>609.14400000000001</v>
      </c>
      <c r="B33">
        <f t="shared" si="3"/>
        <v>20.995000000000005</v>
      </c>
      <c r="C33">
        <f t="shared" si="0"/>
        <v>42.027000000000044</v>
      </c>
      <c r="D33">
        <f t="shared" si="4"/>
        <v>2.0012857142857166</v>
      </c>
      <c r="E33">
        <f t="shared" si="1"/>
        <v>1.6416479518800151E-3</v>
      </c>
      <c r="F33">
        <f t="shared" si="2"/>
        <v>2.6950079979118486E-8</v>
      </c>
      <c r="G33">
        <f t="shared" si="5"/>
        <v>6.7344879605244466E-4</v>
      </c>
      <c r="H33">
        <f t="shared" si="6"/>
        <v>1484.893886308359</v>
      </c>
      <c r="I33">
        <f t="shared" si="7"/>
        <v>2.4376730072172736</v>
      </c>
      <c r="J33">
        <f t="shared" si="8"/>
        <v>2971.696921899118</v>
      </c>
      <c r="K33">
        <f t="shared" si="9"/>
        <v>5.7811227151758444E-4</v>
      </c>
    </row>
    <row r="34" spans="1:11" x14ac:dyDescent="0.35">
      <c r="A34">
        <v>630.13900000000001</v>
      </c>
      <c r="B34">
        <f t="shared" si="3"/>
        <v>21.032000000000039</v>
      </c>
      <c r="C34">
        <f t="shared" si="0"/>
        <v>42.027000000000044</v>
      </c>
      <c r="D34">
        <f t="shared" si="4"/>
        <v>2.0012857142857166</v>
      </c>
      <c r="E34">
        <f t="shared" si="1"/>
        <v>1.5869514503942782E-3</v>
      </c>
      <c r="F34">
        <f t="shared" si="2"/>
        <v>2.5184149059085032E-8</v>
      </c>
      <c r="G34">
        <f t="shared" si="5"/>
        <v>6.7344789400715713E-4</v>
      </c>
      <c r="H34">
        <f t="shared" si="6"/>
        <v>1484.8958752395658</v>
      </c>
      <c r="I34">
        <f t="shared" si="7"/>
        <v>2.3564576628959104</v>
      </c>
      <c r="J34">
        <f t="shared" si="8"/>
        <v>2971.7009023187288</v>
      </c>
      <c r="K34">
        <f t="shared" si="9"/>
        <v>5.7548327957486131E-4</v>
      </c>
    </row>
    <row r="35" spans="1:11" x14ac:dyDescent="0.35">
      <c r="A35">
        <v>651.17100000000005</v>
      </c>
      <c r="B35">
        <f t="shared" si="3"/>
        <v>20.995000000000005</v>
      </c>
      <c r="C35">
        <f t="shared" si="0"/>
        <v>42.02699999999993</v>
      </c>
      <c r="D35">
        <f t="shared" si="4"/>
        <v>2.0012857142857108</v>
      </c>
      <c r="E35">
        <f t="shared" si="1"/>
        <v>1.5356949249889812E-3</v>
      </c>
      <c r="F35">
        <f t="shared" si="2"/>
        <v>2.3583589026369128E-8</v>
      </c>
      <c r="G35">
        <f t="shared" si="5"/>
        <v>6.7344707643300292E-4</v>
      </c>
      <c r="H35">
        <f t="shared" si="6"/>
        <v>1484.8976779238922</v>
      </c>
      <c r="I35">
        <f t="shared" si="7"/>
        <v>2.2803498281156442</v>
      </c>
      <c r="J35">
        <f t="shared" si="8"/>
        <v>2971.70451000511</v>
      </c>
      <c r="K35">
        <f t="shared" si="9"/>
        <v>5.7302501520100984E-4</v>
      </c>
    </row>
    <row r="36" spans="1:11" x14ac:dyDescent="0.35">
      <c r="A36">
        <v>672.16600000000005</v>
      </c>
      <c r="B36">
        <f t="shared" si="3"/>
        <v>21.031999999999925</v>
      </c>
      <c r="C36">
        <f t="shared" si="0"/>
        <v>42.02699999999993</v>
      </c>
      <c r="D36">
        <f t="shared" si="4"/>
        <v>2.0012857142857108</v>
      </c>
      <c r="E36">
        <f t="shared" si="1"/>
        <v>1.4877277339228701E-3</v>
      </c>
      <c r="F36">
        <f t="shared" si="2"/>
        <v>2.213333810283278E-8</v>
      </c>
      <c r="G36">
        <f t="shared" si="5"/>
        <v>6.7344633563664431E-4</v>
      </c>
      <c r="H36">
        <f t="shared" si="6"/>
        <v>1484.8993113232211</v>
      </c>
      <c r="I36">
        <f t="shared" si="7"/>
        <v>2.209125887538526</v>
      </c>
      <c r="J36">
        <f t="shared" si="8"/>
        <v>2971.7077789038526</v>
      </c>
      <c r="K36">
        <f t="shared" si="9"/>
        <v>5.7072922642453945E-4</v>
      </c>
    </row>
    <row r="37" spans="1:11" x14ac:dyDescent="0.35">
      <c r="A37">
        <v>693.19799999999998</v>
      </c>
      <c r="B37">
        <f t="shared" si="3"/>
        <v>20.995000000000005</v>
      </c>
      <c r="C37">
        <f t="shared" ref="C37:C68" si="10">A39-A37</f>
        <v>42.02800000000002</v>
      </c>
      <c r="D37">
        <f t="shared" si="4"/>
        <v>2.0013333333333341</v>
      </c>
      <c r="E37">
        <f t="shared" ref="E37:E68" si="11">1/A37</f>
        <v>1.442589274637261E-3</v>
      </c>
      <c r="F37">
        <f t="shared" ref="F37:F68" si="12">SQRT(((1/(A37^2))*$A$1)^2)</f>
        <v>2.081063815298459E-8</v>
      </c>
      <c r="G37">
        <f t="shared" si="5"/>
        <v>6.734456599933325E-4</v>
      </c>
      <c r="H37">
        <f t="shared" si="6"/>
        <v>1484.9008010681969</v>
      </c>
      <c r="I37">
        <f t="shared" si="7"/>
        <v>2.1421019695212582</v>
      </c>
      <c r="J37">
        <f t="shared" si="8"/>
        <v>2971.7814698711527</v>
      </c>
      <c r="K37">
        <f t="shared" si="9"/>
        <v>2.1963088498637303E-3</v>
      </c>
    </row>
    <row r="38" spans="1:11" x14ac:dyDescent="0.35">
      <c r="A38">
        <v>714.19299999999998</v>
      </c>
      <c r="B38">
        <f t="shared" si="3"/>
        <v>21.033000000000015</v>
      </c>
      <c r="C38">
        <f t="shared" si="10"/>
        <v>42.02800000000002</v>
      </c>
      <c r="D38">
        <f t="shared" si="4"/>
        <v>2.0013333333333341</v>
      </c>
      <c r="E38">
        <f t="shared" si="11"/>
        <v>1.4001817435903181E-3</v>
      </c>
      <c r="F38">
        <f t="shared" si="12"/>
        <v>1.9605089150836234E-8</v>
      </c>
      <c r="G38">
        <f t="shared" si="5"/>
        <v>6.7344504419085871E-4</v>
      </c>
      <c r="H38">
        <f t="shared" si="6"/>
        <v>1484.9021588710266</v>
      </c>
      <c r="I38">
        <f t="shared" si="7"/>
        <v>2.0791328938690614</v>
      </c>
      <c r="J38">
        <f t="shared" si="8"/>
        <v>2971.7841872872154</v>
      </c>
      <c r="K38">
        <f t="shared" si="9"/>
        <v>2.2002945092995624E-3</v>
      </c>
    </row>
    <row r="39" spans="1:11" x14ac:dyDescent="0.35">
      <c r="A39">
        <v>735.226</v>
      </c>
      <c r="B39">
        <f t="shared" si="3"/>
        <v>20.995000000000005</v>
      </c>
      <c r="C39">
        <f t="shared" si="10"/>
        <v>42.02800000000002</v>
      </c>
      <c r="D39">
        <f t="shared" si="4"/>
        <v>2.0013333333333341</v>
      </c>
      <c r="E39">
        <f t="shared" si="11"/>
        <v>1.3601260020728321E-3</v>
      </c>
      <c r="F39">
        <f t="shared" si="12"/>
        <v>1.8499427415146256E-8</v>
      </c>
      <c r="G39">
        <f t="shared" si="5"/>
        <v>6.734444794109719E-4</v>
      </c>
      <c r="H39">
        <f t="shared" si="6"/>
        <v>1484.9034041746838</v>
      </c>
      <c r="I39">
        <f t="shared" si="7"/>
        <v>2.0196557305844514</v>
      </c>
      <c r="J39">
        <f t="shared" si="8"/>
        <v>2971.7866795549353</v>
      </c>
      <c r="K39">
        <f t="shared" si="9"/>
        <v>2.2040623508699044E-3</v>
      </c>
    </row>
    <row r="40" spans="1:11" x14ac:dyDescent="0.35">
      <c r="A40">
        <v>756.221</v>
      </c>
      <c r="B40">
        <f t="shared" si="3"/>
        <v>21.033000000000015</v>
      </c>
      <c r="C40">
        <f t="shared" si="10"/>
        <v>42.027000000000044</v>
      </c>
      <c r="D40">
        <f t="shared" si="4"/>
        <v>2.0012857142857166</v>
      </c>
      <c r="E40">
        <f t="shared" si="11"/>
        <v>1.3223647584502413E-3</v>
      </c>
      <c r="F40">
        <f t="shared" si="12"/>
        <v>1.7486485543911653E-8</v>
      </c>
      <c r="G40">
        <f t="shared" si="5"/>
        <v>6.734439619926364E-4</v>
      </c>
      <c r="H40">
        <f t="shared" si="6"/>
        <v>1484.9045450509723</v>
      </c>
      <c r="I40">
        <f t="shared" si="7"/>
        <v>1.9635854400379944</v>
      </c>
      <c r="J40">
        <f t="shared" si="8"/>
        <v>2971.718253088442</v>
      </c>
      <c r="K40">
        <f t="shared" si="9"/>
        <v>5.6284966875141571E-4</v>
      </c>
    </row>
    <row r="41" spans="1:11" x14ac:dyDescent="0.35">
      <c r="A41">
        <v>777.25400000000002</v>
      </c>
      <c r="B41">
        <f t="shared" si="3"/>
        <v>20.994000000000028</v>
      </c>
      <c r="C41">
        <f t="shared" si="10"/>
        <v>42.02699999999993</v>
      </c>
      <c r="D41">
        <f t="shared" si="4"/>
        <v>2.0012857142857108</v>
      </c>
      <c r="E41">
        <f t="shared" si="11"/>
        <v>1.2865807059211018E-3</v>
      </c>
      <c r="F41">
        <f t="shared" si="12"/>
        <v>1.6552899128484403E-8</v>
      </c>
      <c r="G41">
        <f t="shared" si="5"/>
        <v>6.7344348510931309E-4</v>
      </c>
      <c r="H41">
        <f t="shared" si="6"/>
        <v>1484.9055965515508</v>
      </c>
      <c r="I41">
        <f t="shared" si="7"/>
        <v>1.9104508906374891</v>
      </c>
      <c r="J41">
        <f t="shared" si="8"/>
        <v>2971.7203574415198</v>
      </c>
      <c r="K41">
        <f t="shared" si="9"/>
        <v>5.6115169667080923E-4</v>
      </c>
    </row>
    <row r="42" spans="1:11" x14ac:dyDescent="0.35">
      <c r="A42">
        <v>798.24800000000005</v>
      </c>
      <c r="B42">
        <f t="shared" si="3"/>
        <v>21.032999999999902</v>
      </c>
      <c r="C42">
        <f t="shared" si="10"/>
        <v>42.027999999999906</v>
      </c>
      <c r="D42">
        <f t="shared" si="4"/>
        <v>2.0013333333333287</v>
      </c>
      <c r="E42">
        <f t="shared" si="11"/>
        <v>1.2527435082831399E-3</v>
      </c>
      <c r="F42">
        <f t="shared" si="12"/>
        <v>1.5693662975455496E-8</v>
      </c>
      <c r="G42">
        <f t="shared" si="5"/>
        <v>6.7344304620439342E-4</v>
      </c>
      <c r="H42">
        <f t="shared" si="6"/>
        <v>1484.9065643132276</v>
      </c>
      <c r="I42">
        <f t="shared" si="7"/>
        <v>1.8602070588504167</v>
      </c>
      <c r="J42">
        <f t="shared" si="8"/>
        <v>2971.7930040455326</v>
      </c>
      <c r="K42">
        <f t="shared" si="9"/>
        <v>2.2141786824714745E-3</v>
      </c>
    </row>
    <row r="43" spans="1:11" x14ac:dyDescent="0.35">
      <c r="A43">
        <v>819.28099999999995</v>
      </c>
      <c r="B43">
        <f t="shared" si="3"/>
        <v>20.995000000000005</v>
      </c>
      <c r="C43">
        <f t="shared" si="10"/>
        <v>42.027000000000044</v>
      </c>
      <c r="D43">
        <f t="shared" si="4"/>
        <v>2.0012857142857166</v>
      </c>
      <c r="E43">
        <f t="shared" si="11"/>
        <v>1.2205824375275394E-3</v>
      </c>
      <c r="F43">
        <f t="shared" si="12"/>
        <v>1.48982148680067E-8</v>
      </c>
      <c r="G43">
        <f t="shared" si="5"/>
        <v>6.7344263988267897E-4</v>
      </c>
      <c r="H43">
        <f t="shared" si="6"/>
        <v>1484.9074602318185</v>
      </c>
      <c r="I43">
        <f t="shared" si="7"/>
        <v>1.8124519673125807</v>
      </c>
      <c r="J43">
        <f t="shared" si="8"/>
        <v>2971.724087198224</v>
      </c>
      <c r="K43">
        <f t="shared" si="9"/>
        <v>5.5802670795017807E-4</v>
      </c>
    </row>
    <row r="44" spans="1:11" x14ac:dyDescent="0.35">
      <c r="A44">
        <v>840.27599999999995</v>
      </c>
      <c r="B44">
        <f t="shared" si="3"/>
        <v>21.032000000000039</v>
      </c>
      <c r="C44">
        <f t="shared" si="10"/>
        <v>42.027000000000044</v>
      </c>
      <c r="D44">
        <f t="shared" si="4"/>
        <v>2.0012857142857166</v>
      </c>
      <c r="E44">
        <f t="shared" si="11"/>
        <v>1.1900851624942282E-3</v>
      </c>
      <c r="F44">
        <f t="shared" si="12"/>
        <v>1.4163026939889135E-8</v>
      </c>
      <c r="G44">
        <f t="shared" si="5"/>
        <v>6.7344226434216297E-4</v>
      </c>
      <c r="H44">
        <f t="shared" si="6"/>
        <v>1484.9082882804032</v>
      </c>
      <c r="I44">
        <f t="shared" si="7"/>
        <v>1.7671673215472097</v>
      </c>
      <c r="J44">
        <f t="shared" si="8"/>
        <v>2971.7257443600274</v>
      </c>
      <c r="K44">
        <f t="shared" si="9"/>
        <v>5.5658559582897802E-4</v>
      </c>
    </row>
    <row r="45" spans="1:11" x14ac:dyDescent="0.35">
      <c r="A45">
        <v>861.30799999999999</v>
      </c>
      <c r="B45">
        <f t="shared" si="3"/>
        <v>20.995000000000005</v>
      </c>
      <c r="C45">
        <f t="shared" si="10"/>
        <v>42.02800000000002</v>
      </c>
      <c r="D45">
        <f t="shared" si="4"/>
        <v>2.0013333333333341</v>
      </c>
      <c r="E45">
        <f t="shared" si="11"/>
        <v>1.1610248598642994E-3</v>
      </c>
      <c r="F45">
        <f t="shared" si="12"/>
        <v>1.3479787252229161E-8</v>
      </c>
      <c r="G45">
        <f t="shared" si="5"/>
        <v>6.7344191533708119E-4</v>
      </c>
      <c r="H45">
        <f t="shared" si="6"/>
        <v>1484.909057820473</v>
      </c>
      <c r="I45">
        <f t="shared" si="7"/>
        <v>1.7240163307672436</v>
      </c>
      <c r="J45">
        <f t="shared" si="8"/>
        <v>2971.7979943847076</v>
      </c>
      <c r="K45">
        <f t="shared" si="9"/>
        <v>2.2228371096410585E-3</v>
      </c>
    </row>
    <row r="46" spans="1:11" x14ac:dyDescent="0.35">
      <c r="A46">
        <v>882.303</v>
      </c>
      <c r="B46">
        <f t="shared" si="3"/>
        <v>21.033000000000015</v>
      </c>
      <c r="C46">
        <f t="shared" si="10"/>
        <v>42.027000000000044</v>
      </c>
      <c r="D46">
        <f t="shared" si="4"/>
        <v>2.0012857142857166</v>
      </c>
      <c r="E46">
        <f t="shared" si="11"/>
        <v>1.1333974836309068E-3</v>
      </c>
      <c r="F46">
        <f t="shared" si="12"/>
        <v>1.2845898559008718E-8</v>
      </c>
      <c r="G46">
        <f t="shared" si="5"/>
        <v>6.7344159154077707E-4</v>
      </c>
      <c r="H46">
        <f t="shared" si="6"/>
        <v>1484.9097717770669</v>
      </c>
      <c r="I46">
        <f t="shared" si="7"/>
        <v>1.6829929987510717</v>
      </c>
      <c r="J46">
        <f t="shared" si="8"/>
        <v>2971.7287132607075</v>
      </c>
      <c r="K46">
        <f t="shared" si="9"/>
        <v>5.5391179233999768E-4</v>
      </c>
    </row>
    <row r="47" spans="1:11" x14ac:dyDescent="0.35">
      <c r="A47">
        <v>903.33600000000001</v>
      </c>
      <c r="B47">
        <f t="shared" si="3"/>
        <v>20.994000000000028</v>
      </c>
      <c r="C47">
        <f t="shared" si="10"/>
        <v>42.027000000000044</v>
      </c>
      <c r="D47">
        <f t="shared" si="4"/>
        <v>2.0012857142857166</v>
      </c>
      <c r="E47">
        <f t="shared" si="11"/>
        <v>1.1070078021909898E-3</v>
      </c>
      <c r="F47">
        <f t="shared" si="12"/>
        <v>1.2254662741117255E-8</v>
      </c>
      <c r="G47">
        <f t="shared" si="5"/>
        <v>6.7344128953182234E-4</v>
      </c>
      <c r="H47">
        <f t="shared" si="6"/>
        <v>1484.9104376941334</v>
      </c>
      <c r="I47">
        <f t="shared" si="7"/>
        <v>1.6438074400822433</v>
      </c>
      <c r="J47">
        <f t="shared" si="8"/>
        <v>2971.7300459510202</v>
      </c>
      <c r="K47">
        <f t="shared" si="9"/>
        <v>5.5266923880631998E-4</v>
      </c>
    </row>
    <row r="48" spans="1:11" x14ac:dyDescent="0.35">
      <c r="A48">
        <v>924.33</v>
      </c>
      <c r="B48">
        <f t="shared" si="3"/>
        <v>21.033000000000015</v>
      </c>
      <c r="C48">
        <f t="shared" si="10"/>
        <v>42.02699999999993</v>
      </c>
      <c r="D48">
        <f t="shared" si="4"/>
        <v>2.0012857142857108</v>
      </c>
      <c r="E48">
        <f t="shared" si="11"/>
        <v>1.0818647020003679E-3</v>
      </c>
      <c r="F48">
        <f t="shared" si="12"/>
        <v>1.1704312334343448E-8</v>
      </c>
      <c r="G48">
        <f t="shared" si="5"/>
        <v>6.734410084074079E-4</v>
      </c>
      <c r="H48">
        <f t="shared" si="6"/>
        <v>1484.9110575622024</v>
      </c>
      <c r="I48">
        <f t="shared" si="7"/>
        <v>1.6064728587865831</v>
      </c>
      <c r="J48">
        <f t="shared" si="8"/>
        <v>2971.7312864841219</v>
      </c>
      <c r="K48">
        <f t="shared" si="9"/>
        <v>5.5148666679046682E-4</v>
      </c>
    </row>
    <row r="49" spans="1:11" x14ac:dyDescent="0.35">
      <c r="A49">
        <v>945.36300000000006</v>
      </c>
      <c r="B49">
        <f t="shared" si="3"/>
        <v>20.993999999999915</v>
      </c>
      <c r="C49">
        <f t="shared" si="10"/>
        <v>42.027999999999906</v>
      </c>
      <c r="D49">
        <f t="shared" si="4"/>
        <v>2.0013333333333287</v>
      </c>
      <c r="E49">
        <f t="shared" si="11"/>
        <v>1.0577947307013284E-3</v>
      </c>
      <c r="F49">
        <f t="shared" si="12"/>
        <v>1.118929692299496E-8</v>
      </c>
      <c r="G49">
        <f t="shared" si="5"/>
        <v>6.7344074533235137E-4</v>
      </c>
      <c r="H49">
        <f t="shared" si="6"/>
        <v>1484.9116376326288</v>
      </c>
      <c r="I49">
        <f t="shared" si="7"/>
        <v>1.5707317058448751</v>
      </c>
      <c r="J49">
        <f t="shared" si="8"/>
        <v>2971.8031574487609</v>
      </c>
      <c r="K49">
        <f t="shared" si="9"/>
        <v>2.2326018058851887E-3</v>
      </c>
    </row>
    <row r="50" spans="1:11" x14ac:dyDescent="0.35">
      <c r="A50">
        <v>966.35699999999997</v>
      </c>
      <c r="B50">
        <f t="shared" si="3"/>
        <v>21.033999999999992</v>
      </c>
      <c r="C50">
        <f t="shared" si="10"/>
        <v>42.02800000000002</v>
      </c>
      <c r="D50">
        <f t="shared" si="4"/>
        <v>2.0013333333333341</v>
      </c>
      <c r="E50">
        <f t="shared" si="11"/>
        <v>1.0348142560151167E-3</v>
      </c>
      <c r="F50">
        <f t="shared" si="12"/>
        <v>1.0708405444521192E-8</v>
      </c>
      <c r="G50">
        <f t="shared" si="5"/>
        <v>6.7344049968805046E-4</v>
      </c>
      <c r="H50">
        <f t="shared" si="6"/>
        <v>1484.9121792693159</v>
      </c>
      <c r="I50">
        <f t="shared" si="7"/>
        <v>1.5366082920383626</v>
      </c>
      <c r="J50">
        <f t="shared" si="8"/>
        <v>2971.8042414443253</v>
      </c>
      <c r="K50">
        <f t="shared" si="9"/>
        <v>2.2347783837661818E-3</v>
      </c>
    </row>
    <row r="51" spans="1:11" x14ac:dyDescent="0.35">
      <c r="A51">
        <v>987.39099999999996</v>
      </c>
      <c r="B51">
        <f t="shared" si="3"/>
        <v>20.994000000000028</v>
      </c>
      <c r="C51">
        <f t="shared" si="10"/>
        <v>42.02699999999993</v>
      </c>
      <c r="D51">
        <f t="shared" si="4"/>
        <v>2.0012857142857108</v>
      </c>
      <c r="E51">
        <f t="shared" si="11"/>
        <v>1.0127700171461964E-3</v>
      </c>
      <c r="F51">
        <f t="shared" si="12"/>
        <v>1.0257031076303071E-8</v>
      </c>
      <c r="G51">
        <f t="shared" si="5"/>
        <v>6.7344026912131082E-4</v>
      </c>
      <c r="H51">
        <f t="shared" si="6"/>
        <v>1484.9126876608918</v>
      </c>
      <c r="I51">
        <f t="shared" si="7"/>
        <v>1.5038750481429262</v>
      </c>
      <c r="J51">
        <f t="shared" si="8"/>
        <v>2971.7345487773428</v>
      </c>
      <c r="K51">
        <f t="shared" si="9"/>
        <v>5.4824335327241177E-4</v>
      </c>
    </row>
    <row r="52" spans="1:11" x14ac:dyDescent="0.35">
      <c r="A52">
        <v>1008.385</v>
      </c>
      <c r="B52">
        <f t="shared" si="3"/>
        <v>21.032999999999902</v>
      </c>
      <c r="C52">
        <f t="shared" si="10"/>
        <v>42.027000000000044</v>
      </c>
      <c r="D52">
        <f t="shared" si="4"/>
        <v>2.0012857142857166</v>
      </c>
      <c r="E52">
        <f t="shared" si="11"/>
        <v>9.9168472359267542E-4</v>
      </c>
      <c r="F52">
        <f t="shared" si="12"/>
        <v>9.834385910070811E-9</v>
      </c>
      <c r="G52">
        <f t="shared" si="5"/>
        <v>6.7344005322967585E-4</v>
      </c>
      <c r="H52">
        <f t="shared" si="6"/>
        <v>1484.9131636946925</v>
      </c>
      <c r="I52">
        <f t="shared" si="7"/>
        <v>1.4725657002976962</v>
      </c>
      <c r="J52">
        <f t="shared" si="8"/>
        <v>2971.7355014569957</v>
      </c>
      <c r="K52">
        <f t="shared" si="9"/>
        <v>5.4725549410240132E-4</v>
      </c>
    </row>
    <row r="53" spans="1:11" x14ac:dyDescent="0.35">
      <c r="A53">
        <v>1029.4179999999999</v>
      </c>
      <c r="B53">
        <f t="shared" si="3"/>
        <v>20.994000000000142</v>
      </c>
      <c r="C53">
        <f t="shared" si="10"/>
        <v>42.02800000000002</v>
      </c>
      <c r="D53">
        <f t="shared" si="4"/>
        <v>2.0013333333333341</v>
      </c>
      <c r="E53">
        <f t="shared" si="11"/>
        <v>9.7142268738257935E-4</v>
      </c>
      <c r="F53">
        <f t="shared" si="12"/>
        <v>9.4366203756159267E-9</v>
      </c>
      <c r="G53">
        <f t="shared" si="5"/>
        <v>6.7343985004675755E-4</v>
      </c>
      <c r="H53">
        <f t="shared" si="6"/>
        <v>1484.9136117064784</v>
      </c>
      <c r="I53">
        <f t="shared" si="7"/>
        <v>1.4424787712148792</v>
      </c>
      <c r="J53">
        <f t="shared" si="8"/>
        <v>2971.8071082285664</v>
      </c>
      <c r="K53">
        <f t="shared" si="9"/>
        <v>2.2407877845409007E-3</v>
      </c>
    </row>
    <row r="54" spans="1:11" x14ac:dyDescent="0.35">
      <c r="A54">
        <v>1050.412</v>
      </c>
      <c r="B54">
        <f t="shared" si="3"/>
        <v>21.033999999999878</v>
      </c>
      <c r="C54">
        <f t="shared" si="10"/>
        <v>42.027000000000044</v>
      </c>
      <c r="D54">
        <f t="shared" si="4"/>
        <v>2.0012857142857166</v>
      </c>
      <c r="E54">
        <f t="shared" si="11"/>
        <v>9.5200740280956418E-4</v>
      </c>
      <c r="F54">
        <f t="shared" si="12"/>
        <v>9.0631809500421188E-9</v>
      </c>
      <c r="G54">
        <f t="shared" si="5"/>
        <v>6.7343965928982181E-4</v>
      </c>
      <c r="H54">
        <f t="shared" si="6"/>
        <v>1484.9140323196195</v>
      </c>
      <c r="I54">
        <f t="shared" si="7"/>
        <v>1.4136491513040783</v>
      </c>
      <c r="J54">
        <f t="shared" si="8"/>
        <v>2971.7372398236535</v>
      </c>
      <c r="K54">
        <f t="shared" si="9"/>
        <v>5.453989812207636E-4</v>
      </c>
    </row>
    <row r="55" spans="1:11" x14ac:dyDescent="0.35">
      <c r="A55">
        <v>1071.4459999999999</v>
      </c>
      <c r="B55">
        <f t="shared" si="3"/>
        <v>20.993000000000166</v>
      </c>
      <c r="C55">
        <f t="shared" si="10"/>
        <v>42.027000000000044</v>
      </c>
      <c r="D55">
        <f t="shared" si="4"/>
        <v>2.0012857142857166</v>
      </c>
      <c r="E55">
        <f t="shared" si="11"/>
        <v>9.333181513580713E-4</v>
      </c>
      <c r="F55">
        <f t="shared" si="12"/>
        <v>8.7108277165444765E-9</v>
      </c>
      <c r="G55">
        <f t="shared" si="5"/>
        <v>6.7343947930389374E-4</v>
      </c>
      <c r="H55">
        <f t="shared" si="6"/>
        <v>1484.9144291832404</v>
      </c>
      <c r="I55">
        <f t="shared" si="7"/>
        <v>1.3858975899702275</v>
      </c>
      <c r="J55">
        <f t="shared" si="8"/>
        <v>2971.7380340611485</v>
      </c>
      <c r="K55">
        <f t="shared" si="9"/>
        <v>5.4452558901772101E-4</v>
      </c>
    </row>
    <row r="56" spans="1:11" x14ac:dyDescent="0.35">
      <c r="A56">
        <v>1092.4390000000001</v>
      </c>
      <c r="B56">
        <f t="shared" si="3"/>
        <v>21.033999999999878</v>
      </c>
      <c r="C56">
        <f t="shared" si="10"/>
        <v>42.026999999999816</v>
      </c>
      <c r="D56">
        <f t="shared" si="4"/>
        <v>2.0012857142857055</v>
      </c>
      <c r="E56">
        <f t="shared" si="11"/>
        <v>9.1538291840551273E-4</v>
      </c>
      <c r="F56">
        <f t="shared" si="12"/>
        <v>8.379258873085935E-9</v>
      </c>
      <c r="G56">
        <f t="shared" si="5"/>
        <v>6.734393099348179E-4</v>
      </c>
      <c r="H56">
        <f t="shared" si="6"/>
        <v>1484.9148026372116</v>
      </c>
      <c r="I56">
        <f t="shared" si="7"/>
        <v>1.3592656456215966</v>
      </c>
      <c r="J56">
        <f t="shared" si="8"/>
        <v>2971.738781449229</v>
      </c>
      <c r="K56">
        <f t="shared" si="9"/>
        <v>5.4368808685864817E-4</v>
      </c>
    </row>
    <row r="57" spans="1:11" x14ac:dyDescent="0.35">
      <c r="A57">
        <v>1113.473</v>
      </c>
      <c r="B57">
        <f t="shared" si="3"/>
        <v>20.992999999999938</v>
      </c>
      <c r="C57">
        <f t="shared" si="10"/>
        <v>42.027000000000044</v>
      </c>
      <c r="D57">
        <f t="shared" si="4"/>
        <v>2.0012857142857166</v>
      </c>
      <c r="E57">
        <f t="shared" si="11"/>
        <v>8.9809092811410785E-4</v>
      </c>
      <c r="F57">
        <f t="shared" si="12"/>
        <v>8.0656731516085967E-9</v>
      </c>
      <c r="G57">
        <f t="shared" si="5"/>
        <v>6.7343914975168291E-4</v>
      </c>
      <c r="H57">
        <f t="shared" si="6"/>
        <v>1484.9151558366184</v>
      </c>
      <c r="I57">
        <f t="shared" si="7"/>
        <v>1.3335888304760137</v>
      </c>
      <c r="J57">
        <f t="shared" si="8"/>
        <v>2971.739488302173</v>
      </c>
      <c r="K57">
        <f t="shared" si="9"/>
        <v>5.4288122487304482E-4</v>
      </c>
    </row>
    <row r="58" spans="1:11" x14ac:dyDescent="0.35">
      <c r="A58">
        <v>1134.4659999999999</v>
      </c>
      <c r="B58">
        <f t="shared" si="3"/>
        <v>21.034000000000106</v>
      </c>
      <c r="C58">
        <f t="shared" si="10"/>
        <v>42.02800000000002</v>
      </c>
      <c r="D58">
        <f t="shared" si="4"/>
        <v>2.0013333333333341</v>
      </c>
      <c r="E58">
        <f t="shared" si="11"/>
        <v>8.8147198770170286E-4</v>
      </c>
      <c r="F58">
        <f t="shared" si="12"/>
        <v>7.7699286510279099E-9</v>
      </c>
      <c r="G58">
        <f t="shared" si="5"/>
        <v>6.7343899868201051E-4</v>
      </c>
      <c r="H58">
        <f t="shared" si="6"/>
        <v>1484.9154889412448</v>
      </c>
      <c r="I58">
        <f t="shared" si="7"/>
        <v>1.308911407606085</v>
      </c>
      <c r="J58">
        <f t="shared" si="8"/>
        <v>2971.8108652010792</v>
      </c>
      <c r="K58">
        <f t="shared" si="9"/>
        <v>2.2493283380126592E-3</v>
      </c>
    </row>
    <row r="59" spans="1:11" x14ac:dyDescent="0.35">
      <c r="A59">
        <v>1155.5</v>
      </c>
      <c r="B59">
        <f t="shared" si="3"/>
        <v>20.993999999999915</v>
      </c>
      <c r="C59">
        <f t="shared" si="10"/>
        <v>42.02800000000002</v>
      </c>
      <c r="D59">
        <f t="shared" si="4"/>
        <v>2.0013333333333341</v>
      </c>
      <c r="E59">
        <f t="shared" si="11"/>
        <v>8.6542622241453913E-4</v>
      </c>
      <c r="F59">
        <f t="shared" si="12"/>
        <v>7.4896254644269945E-9</v>
      </c>
      <c r="G59">
        <f t="shared" si="5"/>
        <v>6.7343885549990654E-4</v>
      </c>
      <c r="H59">
        <f t="shared" si="6"/>
        <v>1484.9158046541299</v>
      </c>
      <c r="I59">
        <f t="shared" si="7"/>
        <v>1.2850850754254692</v>
      </c>
      <c r="J59">
        <f t="shared" si="8"/>
        <v>2971.8114970477995</v>
      </c>
      <c r="K59">
        <f t="shared" si="9"/>
        <v>2.2508534876400279E-3</v>
      </c>
    </row>
    <row r="60" spans="1:11" x14ac:dyDescent="0.35">
      <c r="A60">
        <v>1176.4939999999999</v>
      </c>
      <c r="B60">
        <f t="shared" si="3"/>
        <v>21.034000000000106</v>
      </c>
      <c r="C60">
        <f t="shared" si="10"/>
        <v>42.027000000000044</v>
      </c>
      <c r="D60">
        <f t="shared" si="4"/>
        <v>2.0012857142857166</v>
      </c>
      <c r="E60">
        <f t="shared" si="11"/>
        <v>8.4998308533660184E-4</v>
      </c>
      <c r="F60">
        <f t="shared" si="12"/>
        <v>7.2247124535832897E-9</v>
      </c>
      <c r="G60">
        <f t="shared" si="5"/>
        <v>6.7343872017925407E-4</v>
      </c>
      <c r="H60">
        <f t="shared" si="6"/>
        <v>1484.9161030328382</v>
      </c>
      <c r="I60">
        <f t="shared" si="7"/>
        <v>1.2621535707218552</v>
      </c>
      <c r="J60">
        <f t="shared" si="8"/>
        <v>2971.7413839124365</v>
      </c>
      <c r="K60">
        <f t="shared" si="9"/>
        <v>5.4063959014818887E-4</v>
      </c>
    </row>
    <row r="61" spans="1:11" x14ac:dyDescent="0.35">
      <c r="A61">
        <v>1197.528</v>
      </c>
      <c r="B61">
        <f t="shared" si="3"/>
        <v>20.992999999999938</v>
      </c>
      <c r="C61">
        <f t="shared" si="10"/>
        <v>42.027000000000044</v>
      </c>
      <c r="D61">
        <f t="shared" si="4"/>
        <v>2.0012857142857166</v>
      </c>
      <c r="E61">
        <f t="shared" si="11"/>
        <v>8.3505354363321775E-4</v>
      </c>
      <c r="F61">
        <f t="shared" si="12"/>
        <v>6.9731442073439438E-9</v>
      </c>
      <c r="G61">
        <f t="shared" si="5"/>
        <v>6.7343859167523761E-4</v>
      </c>
      <c r="H61">
        <f t="shared" si="6"/>
        <v>1484.9163863811432</v>
      </c>
      <c r="I61">
        <f t="shared" si="7"/>
        <v>1.2399846904466059</v>
      </c>
      <c r="J61">
        <f t="shared" si="8"/>
        <v>2971.7419509733509</v>
      </c>
      <c r="K61">
        <f t="shared" si="9"/>
        <v>5.3994486733361443E-4</v>
      </c>
    </row>
    <row r="62" spans="1:11" x14ac:dyDescent="0.35">
      <c r="A62">
        <v>1218.521</v>
      </c>
      <c r="B62">
        <f t="shared" si="3"/>
        <v>21.034000000000106</v>
      </c>
      <c r="C62">
        <f t="shared" si="10"/>
        <v>42.027000000000044</v>
      </c>
      <c r="D62">
        <f t="shared" si="4"/>
        <v>2.0012857142857166</v>
      </c>
      <c r="E62">
        <f t="shared" si="11"/>
        <v>8.2066702174193147E-4</v>
      </c>
      <c r="F62">
        <f t="shared" si="12"/>
        <v>6.7349436057477172E-9</v>
      </c>
      <c r="G62">
        <f t="shared" si="5"/>
        <v>6.7343846999954856E-4</v>
      </c>
      <c r="H62">
        <f t="shared" si="6"/>
        <v>1484.9166546732479</v>
      </c>
      <c r="I62">
        <f t="shared" si="7"/>
        <v>1.2186221285256864</v>
      </c>
      <c r="J62">
        <f t="shared" si="8"/>
        <v>2971.7424879025075</v>
      </c>
      <c r="K62">
        <f t="shared" si="9"/>
        <v>5.3927583196782935E-4</v>
      </c>
    </row>
    <row r="63" spans="1:11" x14ac:dyDescent="0.35">
      <c r="A63">
        <v>1239.5550000000001</v>
      </c>
      <c r="B63">
        <f t="shared" si="3"/>
        <v>20.992999999999938</v>
      </c>
      <c r="C63">
        <f t="shared" si="10"/>
        <v>42.027000000000044</v>
      </c>
      <c r="D63">
        <f t="shared" si="4"/>
        <v>2.0012857142857166</v>
      </c>
      <c r="E63">
        <f t="shared" si="11"/>
        <v>8.0674112887286163E-4</v>
      </c>
      <c r="F63">
        <f t="shared" si="12"/>
        <v>6.5083124901505907E-9</v>
      </c>
      <c r="G63">
        <f t="shared" si="5"/>
        <v>6.7343835423366969E-4</v>
      </c>
      <c r="H63">
        <f t="shared" si="6"/>
        <v>1484.9169099344465</v>
      </c>
      <c r="I63">
        <f t="shared" si="7"/>
        <v>1.1979435442029167</v>
      </c>
      <c r="J63">
        <f t="shared" si="8"/>
        <v>2971.7429987530977</v>
      </c>
      <c r="K63">
        <f t="shared" si="9"/>
        <v>5.3862860943284803E-4</v>
      </c>
    </row>
    <row r="64" spans="1:11" x14ac:dyDescent="0.35">
      <c r="A64">
        <v>1260.548</v>
      </c>
      <c r="B64">
        <f t="shared" si="3"/>
        <v>21.034000000000106</v>
      </c>
      <c r="C64">
        <f t="shared" si="10"/>
        <v>42.027000000000044</v>
      </c>
      <c r="D64">
        <f t="shared" si="4"/>
        <v>2.0012857142857166</v>
      </c>
      <c r="E64">
        <f t="shared" si="11"/>
        <v>7.9330576860222701E-4</v>
      </c>
      <c r="F64">
        <f t="shared" si="12"/>
        <v>6.293340424975701E-9</v>
      </c>
      <c r="G64">
        <f t="shared" si="5"/>
        <v>6.7343824442335444E-4</v>
      </c>
      <c r="H64">
        <f t="shared" si="6"/>
        <v>1484.9171520638406</v>
      </c>
      <c r="I64">
        <f t="shared" si="7"/>
        <v>1.1779933426286351</v>
      </c>
      <c r="J64">
        <f t="shared" si="8"/>
        <v>2971.7434833231951</v>
      </c>
      <c r="K64">
        <f t="shared" si="9"/>
        <v>5.3800455010565224E-4</v>
      </c>
    </row>
    <row r="65" spans="1:11" x14ac:dyDescent="0.35">
      <c r="A65">
        <v>1281.5820000000001</v>
      </c>
      <c r="B65">
        <f t="shared" si="3"/>
        <v>20.992999999999938</v>
      </c>
      <c r="C65">
        <f t="shared" si="10"/>
        <v>42.027999999999793</v>
      </c>
      <c r="D65">
        <f t="shared" si="4"/>
        <v>2.0013333333333234</v>
      </c>
      <c r="E65">
        <f t="shared" si="11"/>
        <v>7.802856157467879E-4</v>
      </c>
      <c r="F65">
        <f t="shared" si="12"/>
        <v>6.0884564214134391E-9</v>
      </c>
      <c r="G65">
        <f t="shared" si="5"/>
        <v>6.734381397661257E-4</v>
      </c>
      <c r="H65">
        <f t="shared" si="6"/>
        <v>1484.9173828308626</v>
      </c>
      <c r="I65">
        <f t="shared" si="7"/>
        <v>1.1586596743952884</v>
      </c>
      <c r="J65">
        <f t="shared" si="8"/>
        <v>2971.814655505485</v>
      </c>
      <c r="K65">
        <f t="shared" si="9"/>
        <v>2.2589544622604865E-3</v>
      </c>
    </row>
    <row r="66" spans="1:11" x14ac:dyDescent="0.35">
      <c r="A66">
        <v>1302.575</v>
      </c>
      <c r="B66">
        <f t="shared" si="3"/>
        <v>21.034999999999854</v>
      </c>
      <c r="C66">
        <f t="shared" si="10"/>
        <v>42.027000000000044</v>
      </c>
      <c r="D66">
        <f t="shared" si="4"/>
        <v>2.0012857142857166</v>
      </c>
      <c r="E66">
        <f t="shared" si="11"/>
        <v>7.6771011266145905E-4</v>
      </c>
      <c r="F66">
        <f t="shared" si="12"/>
        <v>5.8937881708267005E-9</v>
      </c>
      <c r="G66">
        <f t="shared" si="5"/>
        <v>6.7343804032721211E-4</v>
      </c>
      <c r="H66">
        <f t="shared" si="6"/>
        <v>1484.9176020916741</v>
      </c>
      <c r="I66">
        <f t="shared" si="7"/>
        <v>1.1399862595947827</v>
      </c>
      <c r="J66">
        <f t="shared" si="8"/>
        <v>2971.7443839574698</v>
      </c>
      <c r="K66">
        <f t="shared" si="9"/>
        <v>5.3681664924937937E-4</v>
      </c>
    </row>
    <row r="67" spans="1:11" x14ac:dyDescent="0.35">
      <c r="A67">
        <v>1323.61</v>
      </c>
      <c r="B67">
        <f t="shared" si="3"/>
        <v>20.992000000000189</v>
      </c>
      <c r="C67">
        <f t="shared" si="10"/>
        <v>42.027000000000044</v>
      </c>
      <c r="D67">
        <f t="shared" si="4"/>
        <v>2.0012857142857166</v>
      </c>
      <c r="E67">
        <f t="shared" si="11"/>
        <v>7.5550955341830307E-4</v>
      </c>
      <c r="F67">
        <f t="shared" si="12"/>
        <v>5.7079468530632377E-9</v>
      </c>
      <c r="G67">
        <f t="shared" si="5"/>
        <v>6.7343794539718972E-4</v>
      </c>
      <c r="H67">
        <f t="shared" si="6"/>
        <v>1484.9178114105316</v>
      </c>
      <c r="I67">
        <f t="shared" si="7"/>
        <v>1.1218695925616546</v>
      </c>
      <c r="J67">
        <f t="shared" si="8"/>
        <v>2971.7448028643084</v>
      </c>
      <c r="K67">
        <f t="shared" si="9"/>
        <v>5.3625087626015346E-4</v>
      </c>
    </row>
    <row r="68" spans="1:11" x14ac:dyDescent="0.35">
      <c r="A68">
        <v>1344.6020000000001</v>
      </c>
      <c r="B68">
        <f t="shared" si="3"/>
        <v>21.034999999999854</v>
      </c>
      <c r="C68">
        <f t="shared" si="10"/>
        <v>42.026999999999816</v>
      </c>
      <c r="D68">
        <f t="shared" si="4"/>
        <v>2.0012857142857055</v>
      </c>
      <c r="E68">
        <f t="shared" si="11"/>
        <v>7.4371449692920279E-4</v>
      </c>
      <c r="F68">
        <f t="shared" si="12"/>
        <v>5.5311125294265726E-9</v>
      </c>
      <c r="G68">
        <f t="shared" si="5"/>
        <v>6.7343785506803779E-4</v>
      </c>
      <c r="H68">
        <f t="shared" si="6"/>
        <v>1484.9180105846135</v>
      </c>
      <c r="I68">
        <f t="shared" si="7"/>
        <v>1.1043550512230484</v>
      </c>
      <c r="J68">
        <f t="shared" si="8"/>
        <v>2971.7452014685373</v>
      </c>
      <c r="K68">
        <f t="shared" si="9"/>
        <v>5.3570418943968423E-4</v>
      </c>
    </row>
    <row r="69" spans="1:11" x14ac:dyDescent="0.35">
      <c r="A69">
        <v>1365.6369999999999</v>
      </c>
      <c r="B69">
        <f t="shared" si="3"/>
        <v>20.991999999999962</v>
      </c>
      <c r="C69">
        <f t="shared" ref="C69:C88" si="13">A71-A69</f>
        <v>42.027000000000044</v>
      </c>
      <c r="D69">
        <f t="shared" si="4"/>
        <v>2.0012857142857166</v>
      </c>
      <c r="E69">
        <f t="shared" ref="E69:E88" si="14">1/A69</f>
        <v>7.3225901172859257E-4</v>
      </c>
      <c r="F69">
        <f t="shared" ref="F69:F88" si="15">SQRT(((1/(A69^2))*$A$1)^2)</f>
        <v>5.3620326025773508E-9</v>
      </c>
      <c r="G69">
        <f t="shared" si="5"/>
        <v>6.7343776869991604E-4</v>
      </c>
      <c r="H69">
        <f t="shared" si="6"/>
        <v>1484.9182010247484</v>
      </c>
      <c r="I69">
        <f t="shared" si="7"/>
        <v>1.0873447343801819</v>
      </c>
      <c r="J69">
        <f t="shared" si="8"/>
        <v>2971.745582593675</v>
      </c>
      <c r="K69">
        <f t="shared" si="9"/>
        <v>5.3517350441848995E-4</v>
      </c>
    </row>
    <row r="70" spans="1:11" x14ac:dyDescent="0.35">
      <c r="A70">
        <v>1386.6289999999999</v>
      </c>
      <c r="B70">
        <f t="shared" ref="B70:B89" si="16">A71-A70</f>
        <v>21.035000000000082</v>
      </c>
      <c r="C70">
        <f t="shared" si="13"/>
        <v>42.02800000000002</v>
      </c>
      <c r="D70">
        <f t="shared" ref="D70:D88" si="17">C70/21</f>
        <v>2.0013333333333341</v>
      </c>
      <c r="E70">
        <f t="shared" si="14"/>
        <v>7.2117343572072998E-4</v>
      </c>
      <c r="F70">
        <f t="shared" si="15"/>
        <v>5.200911243892418E-9</v>
      </c>
      <c r="G70">
        <f t="shared" ref="G70:G88" si="18">SQRT($D$1^2+($G$1*F70))</f>
        <v>6.7343768639711919E-4</v>
      </c>
      <c r="H70">
        <f t="shared" ref="H70:H88" si="19">1/G70</f>
        <v>1484.9183825009616</v>
      </c>
      <c r="I70">
        <f t="shared" ref="I70:I88" si="20">E70/G70</f>
        <v>1.0708836916730875</v>
      </c>
      <c r="J70">
        <f t="shared" ref="J70:J88" si="21">D70/G70</f>
        <v>2971.816656178592</v>
      </c>
      <c r="K70">
        <f t="shared" ref="K70:K88" si="22">(D70-$M$14-$M$15*E70)^2/G70^2</f>
        <v>2.2645871577912503E-3</v>
      </c>
    </row>
    <row r="71" spans="1:11" x14ac:dyDescent="0.35">
      <c r="A71">
        <v>1407.664</v>
      </c>
      <c r="B71">
        <f t="shared" si="16"/>
        <v>20.992999999999938</v>
      </c>
      <c r="C71">
        <f t="shared" si="13"/>
        <v>42.027000000000044</v>
      </c>
      <c r="D71">
        <f t="shared" si="17"/>
        <v>2.0012857142857166</v>
      </c>
      <c r="E71">
        <f t="shared" si="14"/>
        <v>7.1039679923618133E-4</v>
      </c>
      <c r="F71">
        <f t="shared" si="15"/>
        <v>5.0466361236501131E-9</v>
      </c>
      <c r="G71">
        <f t="shared" si="18"/>
        <v>6.7343760759145679E-4</v>
      </c>
      <c r="H71">
        <f t="shared" si="19"/>
        <v>1484.9185562660964</v>
      </c>
      <c r="I71">
        <f t="shared" si="20"/>
        <v>1.0548813894978464</v>
      </c>
      <c r="J71">
        <f t="shared" si="21"/>
        <v>2971.74629353311</v>
      </c>
      <c r="K71">
        <f t="shared" si="22"/>
        <v>5.3416144401671089E-4</v>
      </c>
    </row>
    <row r="72" spans="1:11" x14ac:dyDescent="0.35">
      <c r="A72">
        <v>1428.6569999999999</v>
      </c>
      <c r="B72">
        <f t="shared" si="16"/>
        <v>21.034000000000106</v>
      </c>
      <c r="C72">
        <f t="shared" si="13"/>
        <v>42.027000000000044</v>
      </c>
      <c r="D72">
        <f t="shared" si="17"/>
        <v>2.0012857142857166</v>
      </c>
      <c r="E72">
        <f t="shared" si="14"/>
        <v>6.9995807251145657E-4</v>
      </c>
      <c r="F72">
        <f t="shared" si="15"/>
        <v>4.8994130327395364E-9</v>
      </c>
      <c r="G72">
        <f t="shared" si="18"/>
        <v>6.7343753238805067E-4</v>
      </c>
      <c r="H72">
        <f t="shared" si="19"/>
        <v>1484.9187220883559</v>
      </c>
      <c r="I72">
        <f t="shared" si="20"/>
        <v>1.0393808465491408</v>
      </c>
      <c r="J72">
        <f t="shared" si="21"/>
        <v>2971.7466253908287</v>
      </c>
      <c r="K72">
        <f t="shared" si="22"/>
        <v>5.3367854234822373E-4</v>
      </c>
    </row>
    <row r="73" spans="1:11" x14ac:dyDescent="0.35">
      <c r="A73">
        <v>1449.691</v>
      </c>
      <c r="B73">
        <f t="shared" si="16"/>
        <v>20.992999999999938</v>
      </c>
      <c r="C73">
        <f t="shared" si="13"/>
        <v>42.02800000000002</v>
      </c>
      <c r="D73">
        <f t="shared" si="17"/>
        <v>2.0013333333333341</v>
      </c>
      <c r="E73">
        <f t="shared" si="14"/>
        <v>6.8980217163519672E-4</v>
      </c>
      <c r="F73">
        <f t="shared" si="15"/>
        <v>4.7582703599263333E-9</v>
      </c>
      <c r="G73">
        <f t="shared" si="18"/>
        <v>6.7343746029059062E-4</v>
      </c>
      <c r="H73">
        <f t="shared" si="19"/>
        <v>1484.9188810620908</v>
      </c>
      <c r="I73">
        <f t="shared" si="20"/>
        <v>1.0243002688587366</v>
      </c>
      <c r="J73">
        <f t="shared" si="21"/>
        <v>2971.8176539655988</v>
      </c>
      <c r="K73">
        <f t="shared" si="22"/>
        <v>2.2675792237972186E-3</v>
      </c>
    </row>
    <row r="74" spans="1:11" x14ac:dyDescent="0.35">
      <c r="A74">
        <v>1470.684</v>
      </c>
      <c r="B74">
        <f t="shared" si="16"/>
        <v>21.035000000000082</v>
      </c>
      <c r="C74">
        <f t="shared" si="13"/>
        <v>42.027000000000044</v>
      </c>
      <c r="D74">
        <f t="shared" si="17"/>
        <v>2.0012857142857166</v>
      </c>
      <c r="E74">
        <f t="shared" si="14"/>
        <v>6.7995572128343E-4</v>
      </c>
      <c r="F74">
        <f t="shared" si="15"/>
        <v>4.6233978290606959E-9</v>
      </c>
      <c r="G74">
        <f t="shared" si="18"/>
        <v>6.7343739139599107E-4</v>
      </c>
      <c r="H74">
        <f t="shared" si="19"/>
        <v>1484.9190329736018</v>
      </c>
      <c r="I74">
        <f t="shared" si="20"/>
        <v>1.0096791921130588</v>
      </c>
      <c r="J74">
        <f t="shared" si="21"/>
        <v>2971.7472475610302</v>
      </c>
      <c r="K74">
        <f t="shared" si="22"/>
        <v>5.3275382667209163E-4</v>
      </c>
    </row>
    <row r="75" spans="1:11" x14ac:dyDescent="0.35">
      <c r="A75">
        <v>1491.7190000000001</v>
      </c>
      <c r="B75">
        <f t="shared" si="16"/>
        <v>20.991999999999962</v>
      </c>
      <c r="C75">
        <f t="shared" si="13"/>
        <v>42.027000000000044</v>
      </c>
      <c r="D75">
        <f t="shared" si="17"/>
        <v>2.0012857142857166</v>
      </c>
      <c r="E75">
        <f t="shared" si="14"/>
        <v>6.7036754241247849E-4</v>
      </c>
      <c r="F75">
        <f t="shared" si="15"/>
        <v>4.4939264192014611E-9</v>
      </c>
      <c r="G75">
        <f t="shared" si="18"/>
        <v>6.7343732526034604E-4</v>
      </c>
      <c r="H75">
        <f t="shared" si="19"/>
        <v>1484.9191788016906</v>
      </c>
      <c r="I75">
        <f t="shared" si="20"/>
        <v>0.99544162057444496</v>
      </c>
      <c r="J75">
        <f t="shared" si="21"/>
        <v>2971.747539404701</v>
      </c>
      <c r="K75">
        <f t="shared" si="22"/>
        <v>5.3231084369131747E-4</v>
      </c>
    </row>
    <row r="76" spans="1:11" x14ac:dyDescent="0.35">
      <c r="A76">
        <v>1512.711</v>
      </c>
      <c r="B76">
        <f t="shared" si="16"/>
        <v>21.035000000000082</v>
      </c>
      <c r="C76">
        <f t="shared" si="13"/>
        <v>42.027000000000044</v>
      </c>
      <c r="D76">
        <f t="shared" si="17"/>
        <v>2.0012857142857166</v>
      </c>
      <c r="E76">
        <f t="shared" si="14"/>
        <v>6.610648035216244E-4</v>
      </c>
      <c r="F76">
        <f t="shared" si="15"/>
        <v>4.3700667445508387E-9</v>
      </c>
      <c r="G76">
        <f t="shared" si="18"/>
        <v>6.7343726199124081E-4</v>
      </c>
      <c r="H76">
        <f t="shared" si="19"/>
        <v>1484.9193183091295</v>
      </c>
      <c r="I76">
        <f t="shared" si="20"/>
        <v>0.98162789740348921</v>
      </c>
      <c r="J76">
        <f t="shared" si="21"/>
        <v>2971.7478185989457</v>
      </c>
      <c r="K76">
        <f t="shared" si="22"/>
        <v>5.3188122290810875E-4</v>
      </c>
    </row>
    <row r="77" spans="1:11" x14ac:dyDescent="0.35">
      <c r="A77">
        <v>1533.7460000000001</v>
      </c>
      <c r="B77">
        <f t="shared" si="16"/>
        <v>20.991999999999962</v>
      </c>
      <c r="C77">
        <f t="shared" si="13"/>
        <v>42.027999999999793</v>
      </c>
      <c r="D77">
        <f t="shared" si="17"/>
        <v>2.0013333333333234</v>
      </c>
      <c r="E77">
        <f t="shared" si="14"/>
        <v>6.5199844041973051E-4</v>
      </c>
      <c r="F77">
        <f t="shared" si="15"/>
        <v>4.2510196630976084E-9</v>
      </c>
      <c r="G77">
        <f t="shared" si="18"/>
        <v>6.7343720118046404E-4</v>
      </c>
      <c r="H77">
        <f t="shared" si="19"/>
        <v>1484.9194523960155</v>
      </c>
      <c r="I77">
        <f t="shared" si="20"/>
        <v>0.96816516711112244</v>
      </c>
      <c r="J77">
        <f t="shared" si="21"/>
        <v>2971.8187973952108</v>
      </c>
      <c r="K77">
        <f t="shared" si="22"/>
        <v>2.2711873282950283E-3</v>
      </c>
    </row>
    <row r="78" spans="1:11" x14ac:dyDescent="0.35">
      <c r="A78">
        <v>1554.7380000000001</v>
      </c>
      <c r="B78">
        <f t="shared" si="16"/>
        <v>21.035999999999831</v>
      </c>
      <c r="C78">
        <f t="shared" si="13"/>
        <v>42.027000000000044</v>
      </c>
      <c r="D78">
        <f t="shared" si="17"/>
        <v>2.0012857142857166</v>
      </c>
      <c r="E78">
        <f t="shared" si="14"/>
        <v>6.4319518787088242E-4</v>
      </c>
      <c r="F78">
        <f t="shared" si="15"/>
        <v>4.1370004970025971E-9</v>
      </c>
      <c r="G78">
        <f t="shared" si="18"/>
        <v>6.7343714293800576E-4</v>
      </c>
      <c r="H78">
        <f t="shared" si="19"/>
        <v>1484.919580819819</v>
      </c>
      <c r="I78">
        <f t="shared" si="20"/>
        <v>0.95509312875855545</v>
      </c>
      <c r="J78">
        <f t="shared" si="21"/>
        <v>2971.7483439578382</v>
      </c>
      <c r="K78">
        <f t="shared" si="22"/>
        <v>5.3105644748832105E-4</v>
      </c>
    </row>
    <row r="79" spans="1:11" x14ac:dyDescent="0.35">
      <c r="A79">
        <v>1575.7739999999999</v>
      </c>
      <c r="B79">
        <f t="shared" si="16"/>
        <v>20.991000000000213</v>
      </c>
      <c r="C79">
        <f t="shared" si="13"/>
        <v>42.027000000000044</v>
      </c>
      <c r="D79">
        <f t="shared" si="17"/>
        <v>2.0012857142857166</v>
      </c>
      <c r="E79">
        <f t="shared" si="14"/>
        <v>6.346087700393585E-4</v>
      </c>
      <c r="F79">
        <f t="shared" si="15"/>
        <v>4.0272829101086743E-9</v>
      </c>
      <c r="G79">
        <f t="shared" si="18"/>
        <v>6.7343708689284484E-4</v>
      </c>
      <c r="H79">
        <f t="shared" si="19"/>
        <v>1484.9197043986335</v>
      </c>
      <c r="I79">
        <f t="shared" si="20"/>
        <v>0.94234306721562455</v>
      </c>
      <c r="J79">
        <f t="shared" si="21"/>
        <v>2971.7485912743541</v>
      </c>
      <c r="K79">
        <f t="shared" si="22"/>
        <v>5.3066036548626806E-4</v>
      </c>
    </row>
    <row r="80" spans="1:11" x14ac:dyDescent="0.35">
      <c r="A80">
        <v>1596.7650000000001</v>
      </c>
      <c r="B80">
        <f t="shared" si="16"/>
        <v>21.035999999999831</v>
      </c>
      <c r="C80">
        <f t="shared" si="13"/>
        <v>42.026999999999816</v>
      </c>
      <c r="D80">
        <f t="shared" si="17"/>
        <v>2.0012857142857055</v>
      </c>
      <c r="E80">
        <f t="shared" si="14"/>
        <v>6.2626623203790159E-4</v>
      </c>
      <c r="F80">
        <f t="shared" si="15"/>
        <v>3.9220939339095078E-9</v>
      </c>
      <c r="G80">
        <f t="shared" si="18"/>
        <v>6.7343703316095232E-4</v>
      </c>
      <c r="H80">
        <f t="shared" si="19"/>
        <v>1484.919822876742</v>
      </c>
      <c r="I80">
        <f t="shared" si="20"/>
        <v>0.92995514235140553</v>
      </c>
      <c r="J80">
        <f t="shared" si="21"/>
        <v>2971.7488283828839</v>
      </c>
      <c r="K80">
        <f t="shared" si="22"/>
        <v>5.3027567447822108E-4</v>
      </c>
    </row>
    <row r="81" spans="1:11" x14ac:dyDescent="0.35">
      <c r="A81">
        <v>1617.8009999999999</v>
      </c>
      <c r="B81">
        <f t="shared" si="16"/>
        <v>20.990999999999985</v>
      </c>
      <c r="C81">
        <f t="shared" si="13"/>
        <v>42.027000000000044</v>
      </c>
      <c r="D81">
        <f t="shared" si="17"/>
        <v>2.0012857142857166</v>
      </c>
      <c r="E81">
        <f t="shared" si="14"/>
        <v>6.1812299534986072E-4</v>
      </c>
      <c r="F81">
        <f t="shared" si="15"/>
        <v>3.8207603738028389E-9</v>
      </c>
      <c r="G81">
        <f t="shared" si="18"/>
        <v>6.7343698139845233E-4</v>
      </c>
      <c r="H81">
        <f t="shared" si="19"/>
        <v>1484.9199370123843</v>
      </c>
      <c r="I81">
        <f t="shared" si="20"/>
        <v>0.91786315932082141</v>
      </c>
      <c r="J81">
        <f t="shared" si="21"/>
        <v>2971.7490568009307</v>
      </c>
      <c r="K81">
        <f t="shared" si="22"/>
        <v>5.299003055403243E-4</v>
      </c>
    </row>
    <row r="82" spans="1:11" x14ac:dyDescent="0.35">
      <c r="A82">
        <v>1638.7919999999999</v>
      </c>
      <c r="B82">
        <f t="shared" si="16"/>
        <v>21.036000000000058</v>
      </c>
      <c r="C82">
        <f t="shared" si="13"/>
        <v>42.027000000000044</v>
      </c>
      <c r="D82">
        <f t="shared" si="17"/>
        <v>2.0012857142857166</v>
      </c>
      <c r="E82">
        <f t="shared" si="14"/>
        <v>6.1020556605109137E-4</v>
      </c>
      <c r="F82">
        <f t="shared" si="15"/>
        <v>3.7235083283973275E-9</v>
      </c>
      <c r="G82">
        <f t="shared" si="18"/>
        <v>6.7343693172083939E-4</v>
      </c>
      <c r="H82">
        <f t="shared" si="19"/>
        <v>1484.9200465508939</v>
      </c>
      <c r="I82">
        <f t="shared" si="20"/>
        <v>0.90610647754620122</v>
      </c>
      <c r="J82">
        <f t="shared" si="21"/>
        <v>2971.7492760187852</v>
      </c>
      <c r="K82">
        <f t="shared" si="22"/>
        <v>5.2953547246085834E-4</v>
      </c>
    </row>
    <row r="83" spans="1:11" x14ac:dyDescent="0.35">
      <c r="A83">
        <v>1659.828</v>
      </c>
      <c r="B83">
        <f t="shared" si="16"/>
        <v>20.990999999999985</v>
      </c>
      <c r="C83">
        <f t="shared" si="13"/>
        <v>42.027000000000044</v>
      </c>
      <c r="D83">
        <f t="shared" si="17"/>
        <v>2.0012857142857166</v>
      </c>
      <c r="E83">
        <f t="shared" si="14"/>
        <v>6.0247206337042149E-4</v>
      </c>
      <c r="F83">
        <f t="shared" si="15"/>
        <v>3.6297258714181321E-9</v>
      </c>
      <c r="G83">
        <f t="shared" si="18"/>
        <v>6.7343688381553391E-4</v>
      </c>
      <c r="H83">
        <f t="shared" si="19"/>
        <v>1484.9201521815035</v>
      </c>
      <c r="I83">
        <f t="shared" si="20"/>
        <v>0.89462290802511057</v>
      </c>
      <c r="J83">
        <f t="shared" si="21"/>
        <v>2971.7494874158147</v>
      </c>
      <c r="K83">
        <f t="shared" si="22"/>
        <v>5.2917923494036204E-4</v>
      </c>
    </row>
    <row r="84" spans="1:11" x14ac:dyDescent="0.35">
      <c r="A84">
        <v>1680.819</v>
      </c>
      <c r="B84">
        <f t="shared" si="16"/>
        <v>21.036000000000058</v>
      </c>
      <c r="C84">
        <f t="shared" si="13"/>
        <v>42.02800000000002</v>
      </c>
      <c r="D84">
        <f t="shared" si="17"/>
        <v>2.0013333333333341</v>
      </c>
      <c r="E84">
        <f t="shared" si="14"/>
        <v>5.9494805805979112E-4</v>
      </c>
      <c r="F84">
        <f t="shared" si="15"/>
        <v>3.5396319178911663E-9</v>
      </c>
      <c r="G84">
        <f t="shared" si="18"/>
        <v>6.7343683779436103E-4</v>
      </c>
      <c r="H84">
        <f t="shared" si="19"/>
        <v>1484.9202536576377</v>
      </c>
      <c r="I84">
        <f t="shared" si="20"/>
        <v>0.88345042128726403</v>
      </c>
      <c r="J84">
        <f t="shared" si="21"/>
        <v>2971.82040098682</v>
      </c>
      <c r="K84">
        <f t="shared" si="22"/>
        <v>2.2766376450433371E-3</v>
      </c>
    </row>
    <row r="85" spans="1:11" x14ac:dyDescent="0.35">
      <c r="A85">
        <v>1701.855</v>
      </c>
      <c r="B85">
        <f t="shared" si="16"/>
        <v>20.991999999999962</v>
      </c>
      <c r="C85">
        <f t="shared" si="13"/>
        <v>42.027000000000044</v>
      </c>
      <c r="D85">
        <f t="shared" si="17"/>
        <v>2.0012857142857166</v>
      </c>
      <c r="E85">
        <f t="shared" si="14"/>
        <v>5.8759412523393595E-4</v>
      </c>
      <c r="F85">
        <f t="shared" si="15"/>
        <v>3.4526685600943437E-9</v>
      </c>
      <c r="G85">
        <f t="shared" si="18"/>
        <v>6.7343679337233465E-4</v>
      </c>
      <c r="H85">
        <f t="shared" si="19"/>
        <v>1484.9203516076864</v>
      </c>
      <c r="I85">
        <f t="shared" si="20"/>
        <v>0.87253047504498704</v>
      </c>
      <c r="J85">
        <f t="shared" si="21"/>
        <v>2971.7498865245861</v>
      </c>
      <c r="K85">
        <f t="shared" si="22"/>
        <v>5.2849422908651876E-4</v>
      </c>
    </row>
    <row r="86" spans="1:11" x14ac:dyDescent="0.35">
      <c r="A86">
        <v>1722.847</v>
      </c>
      <c r="B86">
        <f t="shared" si="16"/>
        <v>21.035000000000082</v>
      </c>
      <c r="C86">
        <f t="shared" si="13"/>
        <v>42.027000000000044</v>
      </c>
      <c r="D86">
        <f t="shared" si="17"/>
        <v>2.0012857142857166</v>
      </c>
      <c r="E86">
        <f t="shared" si="14"/>
        <v>5.804345945983596E-4</v>
      </c>
      <c r="F86">
        <f t="shared" si="15"/>
        <v>3.3690431860656206E-9</v>
      </c>
      <c r="G86">
        <f t="shared" si="18"/>
        <v>6.7343675065539138E-4</v>
      </c>
      <c r="H86">
        <f t="shared" si="19"/>
        <v>1484.9204457980588</v>
      </c>
      <c r="I86">
        <f t="shared" si="20"/>
        <v>0.86189919696761175</v>
      </c>
      <c r="J86">
        <f t="shared" si="21"/>
        <v>2971.750075026433</v>
      </c>
      <c r="K86">
        <f t="shared" si="22"/>
        <v>5.2816474876887895E-4</v>
      </c>
    </row>
    <row r="87" spans="1:11" x14ac:dyDescent="0.35">
      <c r="A87">
        <v>1743.8820000000001</v>
      </c>
      <c r="B87">
        <f t="shared" si="16"/>
        <v>20.991999999999962</v>
      </c>
      <c r="C87">
        <f t="shared" si="13"/>
        <v>42.02800000000002</v>
      </c>
      <c r="D87">
        <f t="shared" si="17"/>
        <v>2.0013333333333341</v>
      </c>
      <c r="E87">
        <f t="shared" si="14"/>
        <v>5.7343329422518267E-4</v>
      </c>
      <c r="F87">
        <f t="shared" si="15"/>
        <v>3.2882574292594491E-9</v>
      </c>
      <c r="G87">
        <f t="shared" si="18"/>
        <v>6.7343670938895938E-4</v>
      </c>
      <c r="H87">
        <f t="shared" si="19"/>
        <v>1484.920536790082</v>
      </c>
      <c r="I87">
        <f t="shared" si="20"/>
        <v>0.85150287507416322</v>
      </c>
      <c r="J87">
        <f t="shared" si="21"/>
        <v>2971.8209676292186</v>
      </c>
      <c r="K87">
        <f t="shared" si="22"/>
        <v>2.2786946998587716E-3</v>
      </c>
    </row>
    <row r="88" spans="1:11" x14ac:dyDescent="0.35">
      <c r="A88">
        <v>1764.874</v>
      </c>
      <c r="B88">
        <f t="shared" si="16"/>
        <v>21.036000000000058</v>
      </c>
      <c r="C88">
        <f t="shared" si="13"/>
        <v>42.026000000000067</v>
      </c>
      <c r="D88">
        <f t="shared" si="17"/>
        <v>2.0012380952380986</v>
      </c>
      <c r="E88">
        <f t="shared" si="14"/>
        <v>5.6661268736465042E-4</v>
      </c>
      <c r="F88">
        <f t="shared" si="15"/>
        <v>3.2104993748259106E-9</v>
      </c>
      <c r="G88">
        <f t="shared" si="18"/>
        <v>6.7343666966911554E-4</v>
      </c>
      <c r="H88">
        <f t="shared" si="19"/>
        <v>1484.9206243719059</v>
      </c>
      <c r="I88">
        <f t="shared" si="20"/>
        <v>0.84137486549856022</v>
      </c>
      <c r="J88">
        <f t="shared" si="21"/>
        <v>2971.6797218978013</v>
      </c>
      <c r="K88">
        <f t="shared" si="22"/>
        <v>8.7756621911830226E-3</v>
      </c>
    </row>
    <row r="89" spans="1:11" x14ac:dyDescent="0.35">
      <c r="A89">
        <v>1785.91</v>
      </c>
      <c r="B89">
        <f t="shared" si="16"/>
        <v>20.990000000000009</v>
      </c>
    </row>
    <row r="90" spans="1:11" x14ac:dyDescent="0.35">
      <c r="A90">
        <v>1806.9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8331-EAF1-45C0-883A-FF649D81B943}">
  <dimension ref="A1:O90"/>
  <sheetViews>
    <sheetView workbookViewId="0"/>
  </sheetViews>
  <sheetFormatPr defaultColWidth="8.81640625" defaultRowHeight="14.5" x14ac:dyDescent="0.35"/>
  <cols>
    <col min="13" max="13" width="10.36328125" bestFit="1" customWidth="1"/>
    <col min="14" max="14" width="10" bestFit="1" customWidth="1"/>
  </cols>
  <sheetData>
    <row r="1" spans="1:15" x14ac:dyDescent="0.35">
      <c r="A1">
        <v>0.01</v>
      </c>
      <c r="C1">
        <f>SQRT($A$1^2+$A$1^2)</f>
        <v>1.4142135623730951E-2</v>
      </c>
      <c r="D1">
        <f>SQRT((1/21*C1)^2)</f>
        <v>6.7343502970147382E-4</v>
      </c>
      <c r="G1">
        <v>2.0285041878764787E-4</v>
      </c>
    </row>
    <row r="3" spans="1:15" x14ac:dyDescent="0.35">
      <c r="A3">
        <v>-3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20.867999999999999</v>
      </c>
      <c r="B5">
        <f>A6-A5</f>
        <v>21.120999999999999</v>
      </c>
      <c r="C5">
        <f t="shared" ref="C5:C36" si="0">A7-A5</f>
        <v>42.064999999999998</v>
      </c>
      <c r="D5">
        <f>C5/21</f>
        <v>2.0030952380952378</v>
      </c>
      <c r="E5">
        <f t="shared" ref="E5:E36" si="1">1/A5</f>
        <v>4.7920260686218137E-2</v>
      </c>
      <c r="F5">
        <f t="shared" ref="F5:F36" si="2">SQRT(((1/(A5^2))*$A$1)^2)</f>
        <v>2.2963513842351034E-5</v>
      </c>
      <c r="G5">
        <f>SQRT($D$1^2+($G$1*F5))</f>
        <v>6.7688470039496522E-4</v>
      </c>
      <c r="H5">
        <f>1/G5</f>
        <v>1477.3564824504019</v>
      </c>
      <c r="I5">
        <f>E5/G5</f>
        <v>70.795307765497512</v>
      </c>
      <c r="J5">
        <f>D5/G5</f>
        <v>2959.285734965531</v>
      </c>
      <c r="K5">
        <f>(D5-$M$14-$M$15*E5)^2/G5^2</f>
        <v>1.6652887154665555E-5</v>
      </c>
      <c r="L5" t="s">
        <v>37</v>
      </c>
      <c r="M5">
        <f t="array" ref="M5:N6">MMULT(TRANSPOSE(H5:I88),H5:I88)</f>
        <v>185183443.35522094</v>
      </c>
      <c r="N5">
        <v>525532.34655650309</v>
      </c>
    </row>
    <row r="6" spans="1:15" x14ac:dyDescent="0.35">
      <c r="A6">
        <v>41.988999999999997</v>
      </c>
      <c r="B6">
        <f t="shared" ref="B6:B69" si="3">A7-A6</f>
        <v>20.944000000000003</v>
      </c>
      <c r="C6">
        <f t="shared" si="0"/>
        <v>42.065000000000005</v>
      </c>
      <c r="D6">
        <f t="shared" ref="D6:D69" si="4">C6/21</f>
        <v>2.0030952380952383</v>
      </c>
      <c r="E6">
        <f t="shared" si="1"/>
        <v>2.3815761270809022E-2</v>
      </c>
      <c r="F6">
        <f t="shared" si="2"/>
        <v>5.67190484908167E-6</v>
      </c>
      <c r="G6">
        <f t="shared" ref="G6:G69" si="5">SQRT($D$1^2+($G$1*F6))</f>
        <v>6.7428872710655996E-4</v>
      </c>
      <c r="H6">
        <f t="shared" ref="H6:H69" si="6">1/G6</f>
        <v>1483.0442209691084</v>
      </c>
      <c r="I6">
        <f t="shared" ref="I6:I69" si="7">E6/G6</f>
        <v>35.31982712065323</v>
      </c>
      <c r="J6">
        <f t="shared" ref="J6:J69" si="8">D6/G6</f>
        <v>2970.6788169078836</v>
      </c>
      <c r="K6">
        <f t="shared" ref="K6:K69" si="9">(D6-$M$14-$M$15*E6)^2/G6^2</f>
        <v>9.2373079757898509E-6</v>
      </c>
      <c r="M6">
        <v>525532.34655650309</v>
      </c>
      <c r="N6">
        <v>8173.0061604666525</v>
      </c>
    </row>
    <row r="7" spans="1:15" x14ac:dyDescent="0.35">
      <c r="A7">
        <v>62.933</v>
      </c>
      <c r="B7">
        <f t="shared" si="3"/>
        <v>21.121000000000002</v>
      </c>
      <c r="C7">
        <f t="shared" si="0"/>
        <v>42.065000000000005</v>
      </c>
      <c r="D7">
        <f t="shared" si="4"/>
        <v>2.0030952380952383</v>
      </c>
      <c r="E7">
        <f t="shared" si="1"/>
        <v>1.5889914671158217E-2</v>
      </c>
      <c r="F7">
        <f t="shared" si="2"/>
        <v>2.5248938825668914E-6</v>
      </c>
      <c r="G7">
        <f t="shared" si="5"/>
        <v>6.7381519351414007E-4</v>
      </c>
      <c r="H7">
        <f t="shared" si="6"/>
        <v>1484.0864522284105</v>
      </c>
      <c r="I7">
        <f t="shared" si="7"/>
        <v>23.58200709053137</v>
      </c>
      <c r="J7">
        <f t="shared" si="8"/>
        <v>2972.7665053803853</v>
      </c>
      <c r="K7">
        <f t="shared" si="9"/>
        <v>2.9045791854633466E-5</v>
      </c>
    </row>
    <row r="8" spans="1:15" x14ac:dyDescent="0.35">
      <c r="A8">
        <v>84.054000000000002</v>
      </c>
      <c r="B8">
        <f t="shared" si="3"/>
        <v>20.944000000000003</v>
      </c>
      <c r="C8">
        <f t="shared" si="0"/>
        <v>42.064999999999998</v>
      </c>
      <c r="D8">
        <f t="shared" si="4"/>
        <v>2.0030952380952378</v>
      </c>
      <c r="E8">
        <f t="shared" si="1"/>
        <v>1.1897113760201776E-2</v>
      </c>
      <c r="F8">
        <f t="shared" si="2"/>
        <v>1.4154131582318241E-6</v>
      </c>
      <c r="G8">
        <f t="shared" si="5"/>
        <v>6.7364816958181495E-4</v>
      </c>
      <c r="H8">
        <f t="shared" si="6"/>
        <v>1484.4544157535181</v>
      </c>
      <c r="I8">
        <f t="shared" si="7"/>
        <v>17.660723056053467</v>
      </c>
      <c r="J8">
        <f t="shared" si="8"/>
        <v>2973.5035713653206</v>
      </c>
      <c r="K8">
        <f t="shared" si="9"/>
        <v>4.3216001206856278E-5</v>
      </c>
      <c r="L8" t="s">
        <v>38</v>
      </c>
      <c r="M8">
        <f t="array" ref="M8:M9">MMULT(TRANSPOSE(H5:I88),J5:J88)</f>
        <v>370938918.60112143</v>
      </c>
    </row>
    <row r="9" spans="1:15" x14ac:dyDescent="0.35">
      <c r="A9">
        <v>104.998</v>
      </c>
      <c r="B9">
        <f t="shared" si="3"/>
        <v>21.120999999999995</v>
      </c>
      <c r="C9">
        <f t="shared" si="0"/>
        <v>42.064000000000007</v>
      </c>
      <c r="D9">
        <f t="shared" si="4"/>
        <v>2.0030476190476194</v>
      </c>
      <c r="E9">
        <f t="shared" si="1"/>
        <v>9.5239909331606316E-3</v>
      </c>
      <c r="F9">
        <f t="shared" si="2"/>
        <v>9.0706403294925906E-7</v>
      </c>
      <c r="G9">
        <f t="shared" si="5"/>
        <v>6.735716276298876E-4</v>
      </c>
      <c r="H9">
        <f t="shared" si="6"/>
        <v>1484.6231031415673</v>
      </c>
      <c r="I9">
        <f t="shared" si="7"/>
        <v>14.139536973481089</v>
      </c>
      <c r="J9">
        <f t="shared" si="8"/>
        <v>2973.7707719308046</v>
      </c>
      <c r="K9">
        <f t="shared" si="9"/>
        <v>4.0218967119994807E-3</v>
      </c>
      <c r="M9">
        <v>1052689.3969346464</v>
      </c>
    </row>
    <row r="10" spans="1:15" x14ac:dyDescent="0.35">
      <c r="A10">
        <v>126.119</v>
      </c>
      <c r="B10">
        <f t="shared" si="3"/>
        <v>20.943000000000012</v>
      </c>
      <c r="C10">
        <f t="shared" si="0"/>
        <v>42.064999999999998</v>
      </c>
      <c r="D10">
        <f t="shared" si="4"/>
        <v>2.0030952380952378</v>
      </c>
      <c r="E10">
        <f t="shared" si="1"/>
        <v>7.9290194181685543E-3</v>
      </c>
      <c r="F10">
        <f t="shared" si="2"/>
        <v>6.2869348933694018E-7</v>
      </c>
      <c r="G10">
        <f t="shared" si="5"/>
        <v>6.7352970978764258E-4</v>
      </c>
      <c r="H10">
        <f t="shared" si="6"/>
        <v>1484.7155002491136</v>
      </c>
      <c r="I10">
        <f t="shared" si="7"/>
        <v>11.77233803193106</v>
      </c>
      <c r="J10">
        <f t="shared" si="8"/>
        <v>2974.0265484751881</v>
      </c>
      <c r="K10">
        <f t="shared" si="9"/>
        <v>6.0079034029606924E-5</v>
      </c>
    </row>
    <row r="11" spans="1:15" x14ac:dyDescent="0.35">
      <c r="A11">
        <v>147.06200000000001</v>
      </c>
      <c r="B11">
        <f t="shared" si="3"/>
        <v>21.121999999999986</v>
      </c>
      <c r="C11">
        <f t="shared" si="0"/>
        <v>42.064999999999998</v>
      </c>
      <c r="D11">
        <f t="shared" si="4"/>
        <v>2.0030952380952378</v>
      </c>
      <c r="E11">
        <f t="shared" si="1"/>
        <v>6.7998531231725388E-3</v>
      </c>
      <c r="F11">
        <f t="shared" si="2"/>
        <v>4.6238002496719338E-7</v>
      </c>
      <c r="G11">
        <f t="shared" si="5"/>
        <v>6.7350466457978487E-4</v>
      </c>
      <c r="H11">
        <f t="shared" si="6"/>
        <v>1484.7707114603625</v>
      </c>
      <c r="I11">
        <f t="shared" si="7"/>
        <v>10.096222759518858</v>
      </c>
      <c r="J11">
        <f t="shared" si="8"/>
        <v>2974.1371417895307</v>
      </c>
      <c r="K11">
        <f t="shared" si="9"/>
        <v>6.5383685456985857E-5</v>
      </c>
      <c r="L11" t="s">
        <v>39</v>
      </c>
      <c r="M11">
        <f t="array" ref="M11:N12">MINVERSE(M5:N6)</f>
        <v>6.6054039310554497E-9</v>
      </c>
      <c r="N11">
        <v>-4.2473397911190581E-7</v>
      </c>
    </row>
    <row r="12" spans="1:15" x14ac:dyDescent="0.35">
      <c r="A12">
        <v>168.184</v>
      </c>
      <c r="B12">
        <f t="shared" si="3"/>
        <v>20.943000000000012</v>
      </c>
      <c r="C12">
        <f t="shared" si="0"/>
        <v>42.066000000000003</v>
      </c>
      <c r="D12">
        <f t="shared" si="4"/>
        <v>2.0031428571428571</v>
      </c>
      <c r="E12">
        <f t="shared" si="1"/>
        <v>5.9458688103505688E-3</v>
      </c>
      <c r="F12">
        <f t="shared" si="2"/>
        <v>3.5353355909899688E-7</v>
      </c>
      <c r="G12">
        <f t="shared" si="5"/>
        <v>6.7348827284485335E-4</v>
      </c>
      <c r="H12">
        <f t="shared" si="6"/>
        <v>1484.8068486418365</v>
      </c>
      <c r="I12">
        <f t="shared" si="7"/>
        <v>8.8284667307344122</v>
      </c>
      <c r="J12">
        <f t="shared" si="8"/>
        <v>2974.2802330936902</v>
      </c>
      <c r="K12">
        <f t="shared" si="9"/>
        <v>6.2480192750106788E-3</v>
      </c>
      <c r="M12">
        <v>-4.2473397911190576E-7</v>
      </c>
      <c r="N12">
        <v>1.4966481374034828E-4</v>
      </c>
    </row>
    <row r="13" spans="1:15" x14ac:dyDescent="0.35">
      <c r="A13">
        <v>189.12700000000001</v>
      </c>
      <c r="B13">
        <f t="shared" si="3"/>
        <v>21.12299999999999</v>
      </c>
      <c r="C13">
        <f t="shared" si="0"/>
        <v>42.064999999999998</v>
      </c>
      <c r="D13">
        <f t="shared" si="4"/>
        <v>2.0030952380952378</v>
      </c>
      <c r="E13">
        <f t="shared" si="1"/>
        <v>5.287452346835724E-3</v>
      </c>
      <c r="F13">
        <f t="shared" si="2"/>
        <v>2.7957152320058606E-7</v>
      </c>
      <c r="G13">
        <f t="shared" si="5"/>
        <v>6.7347713430345E-4</v>
      </c>
      <c r="H13">
        <f t="shared" si="6"/>
        <v>1484.8314056486258</v>
      </c>
      <c r="I13">
        <f t="shared" si="7"/>
        <v>7.8509753004522134</v>
      </c>
      <c r="J13">
        <f t="shared" si="8"/>
        <v>2974.2587180290207</v>
      </c>
      <c r="K13">
        <f t="shared" si="9"/>
        <v>7.2839620200737973E-5</v>
      </c>
    </row>
    <row r="14" spans="1:15" x14ac:dyDescent="0.35">
      <c r="A14">
        <v>210.25</v>
      </c>
      <c r="B14">
        <f t="shared" si="3"/>
        <v>20.942000000000007</v>
      </c>
      <c r="C14">
        <f t="shared" si="0"/>
        <v>42.064999999999998</v>
      </c>
      <c r="D14">
        <f t="shared" si="4"/>
        <v>2.0030952380952378</v>
      </c>
      <c r="E14">
        <f t="shared" si="1"/>
        <v>4.7562425683709865E-3</v>
      </c>
      <c r="F14">
        <f t="shared" si="2"/>
        <v>2.2621843369184243E-7</v>
      </c>
      <c r="G14">
        <f t="shared" si="5"/>
        <v>6.7346909931565292E-4</v>
      </c>
      <c r="H14">
        <f t="shared" si="6"/>
        <v>1484.8491207928503</v>
      </c>
      <c r="I14">
        <f t="shared" si="7"/>
        <v>7.0623025959231871</v>
      </c>
      <c r="J14">
        <f t="shared" si="8"/>
        <v>2974.2942031500588</v>
      </c>
      <c r="K14">
        <f t="shared" si="9"/>
        <v>7.5553706278446385E-5</v>
      </c>
      <c r="L14" t="s">
        <v>40</v>
      </c>
      <c r="M14" s="10">
        <f t="array" ref="M14:M15">MMULT(M11:N12,M8:M9)</f>
        <v>2.0030884347803397</v>
      </c>
      <c r="N14" s="10">
        <f>SQRT(M11)</f>
        <v>8.1273636137775017E-5</v>
      </c>
      <c r="O14" t="s">
        <v>42</v>
      </c>
    </row>
    <row r="15" spans="1:15" x14ac:dyDescent="0.35">
      <c r="A15">
        <v>231.19200000000001</v>
      </c>
      <c r="B15">
        <f t="shared" si="3"/>
        <v>21.12299999999999</v>
      </c>
      <c r="C15">
        <f t="shared" si="0"/>
        <v>42.063999999999965</v>
      </c>
      <c r="D15">
        <f t="shared" si="4"/>
        <v>2.0030476190476172</v>
      </c>
      <c r="E15">
        <f t="shared" si="1"/>
        <v>4.3254091837087788E-3</v>
      </c>
      <c r="F15">
        <f t="shared" si="2"/>
        <v>1.8709164606512241E-7</v>
      </c>
      <c r="G15">
        <f t="shared" si="5"/>
        <v>6.7346320675132723E-4</v>
      </c>
      <c r="H15">
        <f t="shared" si="6"/>
        <v>1484.8621126962987</v>
      </c>
      <c r="I15">
        <f t="shared" si="7"/>
        <v>6.4226362187977903</v>
      </c>
      <c r="J15">
        <f t="shared" si="8"/>
        <v>2974.2495194503358</v>
      </c>
      <c r="K15">
        <f t="shared" si="9"/>
        <v>3.8300975075776728E-3</v>
      </c>
      <c r="M15">
        <v>1.9961374178478763E-4</v>
      </c>
      <c r="O15" t="s">
        <v>43</v>
      </c>
    </row>
    <row r="16" spans="1:15" x14ac:dyDescent="0.35">
      <c r="A16">
        <v>252.315</v>
      </c>
      <c r="B16">
        <f t="shared" si="3"/>
        <v>20.940999999999974</v>
      </c>
      <c r="C16">
        <f t="shared" si="0"/>
        <v>42.064999999999998</v>
      </c>
      <c r="D16">
        <f t="shared" si="4"/>
        <v>2.0030952380952378</v>
      </c>
      <c r="E16">
        <f t="shared" si="1"/>
        <v>3.9632998434496565E-3</v>
      </c>
      <c r="F16">
        <f t="shared" si="2"/>
        <v>1.5707745649088067E-7</v>
      </c>
      <c r="G16">
        <f t="shared" si="5"/>
        <v>6.7345868652565191E-4</v>
      </c>
      <c r="H16">
        <f t="shared" si="6"/>
        <v>1484.872079026796</v>
      </c>
      <c r="I16">
        <f t="shared" si="7"/>
        <v>5.8849932783496666</v>
      </c>
      <c r="J16">
        <f t="shared" si="8"/>
        <v>2974.3401906791505</v>
      </c>
      <c r="K16">
        <f t="shared" si="9"/>
        <v>7.9697163943206009E-5</v>
      </c>
    </row>
    <row r="17" spans="1:13" x14ac:dyDescent="0.35">
      <c r="A17">
        <v>273.25599999999997</v>
      </c>
      <c r="B17">
        <f t="shared" si="3"/>
        <v>21.124000000000024</v>
      </c>
      <c r="C17">
        <f t="shared" si="0"/>
        <v>42.065000000000055</v>
      </c>
      <c r="D17">
        <f t="shared" si="4"/>
        <v>2.0030952380952405</v>
      </c>
      <c r="E17">
        <f t="shared" si="1"/>
        <v>3.6595719764616333E-3</v>
      </c>
      <c r="F17">
        <f t="shared" si="2"/>
        <v>1.3392467050903308E-7</v>
      </c>
      <c r="G17">
        <f t="shared" si="5"/>
        <v>6.7345519962691178E-4</v>
      </c>
      <c r="H17">
        <f t="shared" si="6"/>
        <v>1484.8797671381722</v>
      </c>
      <c r="I17">
        <f t="shared" si="7"/>
        <v>5.4340243842337301</v>
      </c>
      <c r="J17">
        <f t="shared" si="8"/>
        <v>2974.355590698442</v>
      </c>
      <c r="K17">
        <f t="shared" si="9"/>
        <v>8.1313479411049622E-5</v>
      </c>
      <c r="L17" t="s">
        <v>41</v>
      </c>
      <c r="M17">
        <f>+SUM(K5:K88)/(COUNT(K5:K88)-2)</f>
        <v>1.4332472496238204E-3</v>
      </c>
    </row>
    <row r="18" spans="1:13" x14ac:dyDescent="0.35">
      <c r="A18">
        <v>294.38</v>
      </c>
      <c r="B18">
        <f t="shared" si="3"/>
        <v>20.941000000000031</v>
      </c>
      <c r="C18">
        <f t="shared" si="0"/>
        <v>42.064999999999998</v>
      </c>
      <c r="D18">
        <f t="shared" si="4"/>
        <v>2.0030952380952378</v>
      </c>
      <c r="E18">
        <f t="shared" si="1"/>
        <v>3.3969699028466608E-3</v>
      </c>
      <c r="F18">
        <f t="shared" si="2"/>
        <v>1.1539404520846052E-7</v>
      </c>
      <c r="G18">
        <f t="shared" si="5"/>
        <v>6.7345240883036502E-4</v>
      </c>
      <c r="H18">
        <f t="shared" si="6"/>
        <v>1484.8859205014569</v>
      </c>
      <c r="I18">
        <f t="shared" si="7"/>
        <v>5.0441127811042081</v>
      </c>
      <c r="J18">
        <f t="shared" si="8"/>
        <v>2974.367916471132</v>
      </c>
      <c r="K18">
        <f t="shared" si="9"/>
        <v>8.2723977823990493E-5</v>
      </c>
    </row>
    <row r="19" spans="1:13" x14ac:dyDescent="0.35">
      <c r="A19">
        <v>315.32100000000003</v>
      </c>
      <c r="B19">
        <f t="shared" si="3"/>
        <v>21.123999999999967</v>
      </c>
      <c r="C19">
        <f t="shared" si="0"/>
        <v>42.063999999999965</v>
      </c>
      <c r="D19">
        <f t="shared" si="4"/>
        <v>2.0030476190476172</v>
      </c>
      <c r="E19">
        <f t="shared" si="1"/>
        <v>3.1713713961328293E-3</v>
      </c>
      <c r="F19">
        <f t="shared" si="2"/>
        <v>1.0057596532209492E-7</v>
      </c>
      <c r="G19">
        <f t="shared" si="5"/>
        <v>6.7345017715174035E-4</v>
      </c>
      <c r="H19">
        <f t="shared" si="6"/>
        <v>1484.8908411151581</v>
      </c>
      <c r="I19">
        <f t="shared" si="7"/>
        <v>4.7091403398922305</v>
      </c>
      <c r="J19">
        <f t="shared" si="8"/>
        <v>2974.307063841331</v>
      </c>
      <c r="K19">
        <f t="shared" si="9"/>
        <v>3.788022969667822E-3</v>
      </c>
    </row>
    <row r="20" spans="1:13" x14ac:dyDescent="0.35">
      <c r="A20">
        <v>336.44499999999999</v>
      </c>
      <c r="B20">
        <f t="shared" si="3"/>
        <v>20.939999999999998</v>
      </c>
      <c r="C20">
        <f t="shared" si="0"/>
        <v>42.064999999999998</v>
      </c>
      <c r="D20">
        <f t="shared" si="4"/>
        <v>2.0030952380952378</v>
      </c>
      <c r="E20">
        <f t="shared" si="1"/>
        <v>2.9722540088275946E-3</v>
      </c>
      <c r="F20">
        <f t="shared" si="2"/>
        <v>8.8342938929917053E-8</v>
      </c>
      <c r="G20">
        <f t="shared" si="5"/>
        <v>6.7344833478982173E-4</v>
      </c>
      <c r="H20">
        <f t="shared" si="6"/>
        <v>1484.894903351558</v>
      </c>
      <c r="I20">
        <f t="shared" si="7"/>
        <v>4.4134848291743323</v>
      </c>
      <c r="J20">
        <f t="shared" si="8"/>
        <v>2974.385909975394</v>
      </c>
      <c r="K20">
        <f t="shared" si="9"/>
        <v>8.5030813398484219E-5</v>
      </c>
    </row>
    <row r="21" spans="1:13" x14ac:dyDescent="0.35">
      <c r="A21">
        <v>357.38499999999999</v>
      </c>
      <c r="B21">
        <f t="shared" si="3"/>
        <v>21.125</v>
      </c>
      <c r="C21">
        <f t="shared" si="0"/>
        <v>42.064999999999998</v>
      </c>
      <c r="D21">
        <f t="shared" si="4"/>
        <v>2.0030952380952378</v>
      </c>
      <c r="E21">
        <f t="shared" si="1"/>
        <v>2.7981028862431273E-3</v>
      </c>
      <c r="F21">
        <f t="shared" si="2"/>
        <v>7.82937976200212E-8</v>
      </c>
      <c r="G21">
        <f t="shared" si="5"/>
        <v>6.7344682132939096E-4</v>
      </c>
      <c r="H21">
        <f t="shared" si="6"/>
        <v>1484.8982404074454</v>
      </c>
      <c r="I21">
        <f t="shared" si="7"/>
        <v>4.1548980522614141</v>
      </c>
      <c r="J21">
        <f t="shared" si="8"/>
        <v>2974.392594416152</v>
      </c>
      <c r="K21">
        <f t="shared" si="9"/>
        <v>8.5985850499805156E-5</v>
      </c>
    </row>
    <row r="22" spans="1:13" x14ac:dyDescent="0.35">
      <c r="A22">
        <v>378.51</v>
      </c>
      <c r="B22">
        <f t="shared" si="3"/>
        <v>20.939999999999998</v>
      </c>
      <c r="C22">
        <f t="shared" si="0"/>
        <v>42.066000000000031</v>
      </c>
      <c r="D22">
        <f t="shared" si="4"/>
        <v>2.0031428571428584</v>
      </c>
      <c r="E22">
        <f t="shared" si="1"/>
        <v>2.6419381258090935E-3</v>
      </c>
      <c r="F22">
        <f t="shared" si="2"/>
        <v>6.9798370606036675E-8</v>
      </c>
      <c r="G22">
        <f t="shared" si="5"/>
        <v>6.7344554186491801E-4</v>
      </c>
      <c r="H22">
        <f t="shared" si="6"/>
        <v>1484.9010615331736</v>
      </c>
      <c r="I22">
        <f t="shared" si="7"/>
        <v>3.9230167275188861</v>
      </c>
      <c r="J22">
        <f t="shared" si="8"/>
        <v>2974.4689549740247</v>
      </c>
      <c r="K22">
        <f t="shared" si="9"/>
        <v>6.4045985580916702E-3</v>
      </c>
    </row>
    <row r="23" spans="1:13" x14ac:dyDescent="0.35">
      <c r="A23">
        <v>399.45</v>
      </c>
      <c r="B23">
        <f t="shared" si="3"/>
        <v>21.126000000000033</v>
      </c>
      <c r="C23">
        <f t="shared" si="0"/>
        <v>42.064999999999998</v>
      </c>
      <c r="D23">
        <f t="shared" si="4"/>
        <v>2.0030952380952378</v>
      </c>
      <c r="E23">
        <f t="shared" si="1"/>
        <v>2.503442233070472E-3</v>
      </c>
      <c r="F23">
        <f t="shared" si="2"/>
        <v>6.2672230143208715E-8</v>
      </c>
      <c r="G23">
        <f t="shared" si="5"/>
        <v>6.7344446862169401E-4</v>
      </c>
      <c r="H23">
        <f t="shared" si="6"/>
        <v>1484.9034279643745</v>
      </c>
      <c r="I23">
        <f t="shared" si="7"/>
        <v>3.7173699535971321</v>
      </c>
      <c r="J23">
        <f t="shared" si="8"/>
        <v>2974.4029855867334</v>
      </c>
      <c r="K23">
        <f t="shared" si="9"/>
        <v>8.7613858621208288E-5</v>
      </c>
    </row>
    <row r="24" spans="1:13" x14ac:dyDescent="0.35">
      <c r="A24">
        <v>420.57600000000002</v>
      </c>
      <c r="B24">
        <f t="shared" si="3"/>
        <v>20.938999999999965</v>
      </c>
      <c r="C24">
        <f t="shared" si="0"/>
        <v>42.064999999999998</v>
      </c>
      <c r="D24">
        <f t="shared" si="4"/>
        <v>2.0030952380952378</v>
      </c>
      <c r="E24">
        <f t="shared" si="1"/>
        <v>2.3776915468310127E-3</v>
      </c>
      <c r="F24">
        <f t="shared" si="2"/>
        <v>5.6534170918716528E-8</v>
      </c>
      <c r="G24">
        <f t="shared" si="5"/>
        <v>6.7344354418857682E-4</v>
      </c>
      <c r="H24">
        <f t="shared" si="6"/>
        <v>1484.9054662850569</v>
      </c>
      <c r="I24">
        <f t="shared" si="7"/>
        <v>3.5306471750291433</v>
      </c>
      <c r="J24">
        <f t="shared" si="8"/>
        <v>2974.4070685371862</v>
      </c>
      <c r="K24">
        <f t="shared" si="9"/>
        <v>8.8313265386789726E-5</v>
      </c>
    </row>
    <row r="25" spans="1:13" x14ac:dyDescent="0.35">
      <c r="A25">
        <v>441.51499999999999</v>
      </c>
      <c r="B25">
        <f t="shared" si="3"/>
        <v>21.126000000000033</v>
      </c>
      <c r="C25">
        <f t="shared" si="0"/>
        <v>42.064000000000021</v>
      </c>
      <c r="D25">
        <f t="shared" si="4"/>
        <v>2.0030476190476199</v>
      </c>
      <c r="E25">
        <f t="shared" si="1"/>
        <v>2.2649287113688096E-3</v>
      </c>
      <c r="F25">
        <f t="shared" si="2"/>
        <v>5.1299020675827771E-8</v>
      </c>
      <c r="G25">
        <f t="shared" si="5"/>
        <v>6.734427557386391E-4</v>
      </c>
      <c r="H25">
        <f t="shared" si="6"/>
        <v>1484.9072047752441</v>
      </c>
      <c r="I25">
        <f t="shared" si="7"/>
        <v>3.3632089618138545</v>
      </c>
      <c r="J25">
        <f t="shared" si="8"/>
        <v>2974.3398410317091</v>
      </c>
      <c r="K25">
        <f t="shared" si="9"/>
        <v>3.755105829141629E-3</v>
      </c>
    </row>
    <row r="26" spans="1:13" x14ac:dyDescent="0.35">
      <c r="A26">
        <v>462.64100000000002</v>
      </c>
      <c r="B26">
        <f t="shared" si="3"/>
        <v>20.937999999999988</v>
      </c>
      <c r="C26">
        <f t="shared" si="0"/>
        <v>42.064999999999998</v>
      </c>
      <c r="D26">
        <f t="shared" si="4"/>
        <v>2.0030952380952378</v>
      </c>
      <c r="E26">
        <f t="shared" si="1"/>
        <v>2.1615031957824748E-3</v>
      </c>
      <c r="F26">
        <f t="shared" si="2"/>
        <v>4.6720960653778515E-8</v>
      </c>
      <c r="G26">
        <f t="shared" si="5"/>
        <v>6.7344206625028977E-4</v>
      </c>
      <c r="H26">
        <f t="shared" si="6"/>
        <v>1484.9087250637274</v>
      </c>
      <c r="I26">
        <f t="shared" si="7"/>
        <v>3.209634954670527</v>
      </c>
      <c r="J26">
        <f t="shared" si="8"/>
        <v>2974.4135961812231</v>
      </c>
      <c r="K26">
        <f t="shared" si="9"/>
        <v>8.9522147214954692E-5</v>
      </c>
    </row>
    <row r="27" spans="1:13" x14ac:dyDescent="0.35">
      <c r="A27">
        <v>483.57900000000001</v>
      </c>
      <c r="B27">
        <f t="shared" si="3"/>
        <v>21.12700000000001</v>
      </c>
      <c r="C27">
        <f t="shared" si="0"/>
        <v>42.064999999999998</v>
      </c>
      <c r="D27">
        <f t="shared" si="4"/>
        <v>2.0030952380952378</v>
      </c>
      <c r="E27">
        <f t="shared" si="1"/>
        <v>2.0679144462435301E-3</v>
      </c>
      <c r="F27">
        <f t="shared" si="2"/>
        <v>4.2762701569826848E-8</v>
      </c>
      <c r="G27">
        <f t="shared" si="5"/>
        <v>6.7344147010779405E-4</v>
      </c>
      <c r="H27">
        <f t="shared" si="6"/>
        <v>1484.9100395316248</v>
      </c>
      <c r="I27">
        <f t="shared" si="7"/>
        <v>3.0706669221194982</v>
      </c>
      <c r="J27">
        <f t="shared" si="8"/>
        <v>2974.4162291856092</v>
      </c>
      <c r="K27">
        <f t="shared" si="9"/>
        <v>9.0048015463522568E-5</v>
      </c>
    </row>
    <row r="28" spans="1:13" x14ac:dyDescent="0.35">
      <c r="A28">
        <v>504.70600000000002</v>
      </c>
      <c r="B28">
        <f t="shared" si="3"/>
        <v>20.937999999999988</v>
      </c>
      <c r="C28">
        <f t="shared" si="0"/>
        <v>42.064999999999941</v>
      </c>
      <c r="D28">
        <f t="shared" si="4"/>
        <v>2.0030952380952352</v>
      </c>
      <c r="E28">
        <f t="shared" si="1"/>
        <v>1.9813515194984804E-3</v>
      </c>
      <c r="F28">
        <f t="shared" si="2"/>
        <v>3.9257538438189372E-8</v>
      </c>
      <c r="G28">
        <f t="shared" si="5"/>
        <v>6.7344094220439087E-4</v>
      </c>
      <c r="H28">
        <f t="shared" si="6"/>
        <v>1484.9112035372773</v>
      </c>
      <c r="I28">
        <f t="shared" si="7"/>
        <v>2.9421310694489016</v>
      </c>
      <c r="J28">
        <f t="shared" si="8"/>
        <v>2974.4185607997847</v>
      </c>
      <c r="K28">
        <f t="shared" si="9"/>
        <v>9.0535771501338319E-5</v>
      </c>
    </row>
    <row r="29" spans="1:13" x14ac:dyDescent="0.35">
      <c r="A29">
        <v>525.64400000000001</v>
      </c>
      <c r="B29">
        <f t="shared" si="3"/>
        <v>21.126999999999953</v>
      </c>
      <c r="C29">
        <f t="shared" si="0"/>
        <v>42.064999999999941</v>
      </c>
      <c r="D29">
        <f t="shared" si="4"/>
        <v>2.0030952380952352</v>
      </c>
      <c r="E29">
        <f t="shared" si="1"/>
        <v>1.9024282594303369E-3</v>
      </c>
      <c r="F29">
        <f t="shared" si="2"/>
        <v>3.6192332822791411E-8</v>
      </c>
      <c r="G29">
        <f t="shared" si="5"/>
        <v>6.7344048056149324E-4</v>
      </c>
      <c r="H29">
        <f t="shared" si="6"/>
        <v>1484.9122214426905</v>
      </c>
      <c r="I29">
        <f t="shared" si="7"/>
        <v>2.8249389728460526</v>
      </c>
      <c r="J29">
        <f t="shared" si="8"/>
        <v>2974.4205997612708</v>
      </c>
      <c r="K29">
        <f t="shared" si="9"/>
        <v>9.0981623894121006E-5</v>
      </c>
    </row>
    <row r="30" spans="1:13" x14ac:dyDescent="0.35">
      <c r="A30">
        <v>546.77099999999996</v>
      </c>
      <c r="B30">
        <f t="shared" si="3"/>
        <v>20.937999999999988</v>
      </c>
      <c r="C30">
        <f t="shared" si="0"/>
        <v>42.066000000000031</v>
      </c>
      <c r="D30">
        <f t="shared" si="4"/>
        <v>2.0031428571428584</v>
      </c>
      <c r="E30">
        <f t="shared" si="1"/>
        <v>1.8289192367554243E-3</v>
      </c>
      <c r="F30">
        <f t="shared" si="2"/>
        <v>3.344945574574044E-8</v>
      </c>
      <c r="G30">
        <f t="shared" si="5"/>
        <v>6.7344006746341667E-4</v>
      </c>
      <c r="H30">
        <f t="shared" si="6"/>
        <v>1484.9131323097629</v>
      </c>
      <c r="I30">
        <f t="shared" si="7"/>
        <v>2.7157861925920779</v>
      </c>
      <c r="J30">
        <f t="shared" si="8"/>
        <v>2974.4931344639294</v>
      </c>
      <c r="K30">
        <f t="shared" si="9"/>
        <v>6.4433327095730509E-3</v>
      </c>
    </row>
    <row r="31" spans="1:13" x14ac:dyDescent="0.35">
      <c r="A31">
        <v>567.70899999999995</v>
      </c>
      <c r="B31">
        <f t="shared" si="3"/>
        <v>21.128000000000043</v>
      </c>
      <c r="C31">
        <f t="shared" si="0"/>
        <v>42.064000000000078</v>
      </c>
      <c r="D31">
        <f t="shared" si="4"/>
        <v>2.003047619047623</v>
      </c>
      <c r="E31">
        <f t="shared" si="1"/>
        <v>1.7614658213979347E-3</v>
      </c>
      <c r="F31">
        <f t="shared" si="2"/>
        <v>3.1027618399531011E-8</v>
      </c>
      <c r="G31">
        <f t="shared" si="5"/>
        <v>6.7343970271614608E-4</v>
      </c>
      <c r="H31">
        <f t="shared" si="6"/>
        <v>1484.9139365658971</v>
      </c>
      <c r="I31">
        <f t="shared" si="7"/>
        <v>2.6156251469782887</v>
      </c>
      <c r="J31">
        <f t="shared" si="8"/>
        <v>2974.3533251289532</v>
      </c>
      <c r="K31">
        <f t="shared" si="9"/>
        <v>3.7368726288410851E-3</v>
      </c>
    </row>
    <row r="32" spans="1:13" x14ac:dyDescent="0.35">
      <c r="A32">
        <v>588.83699999999999</v>
      </c>
      <c r="B32">
        <f t="shared" si="3"/>
        <v>20.936000000000035</v>
      </c>
      <c r="C32">
        <f t="shared" si="0"/>
        <v>42.065000000000055</v>
      </c>
      <c r="D32">
        <f t="shared" si="4"/>
        <v>2.0030952380952405</v>
      </c>
      <c r="E32">
        <f t="shared" si="1"/>
        <v>1.6982628469338714E-3</v>
      </c>
      <c r="F32">
        <f t="shared" si="2"/>
        <v>2.8840966972759377E-8</v>
      </c>
      <c r="G32">
        <f t="shared" si="5"/>
        <v>6.7343937338950829E-4</v>
      </c>
      <c r="H32">
        <f t="shared" si="6"/>
        <v>1484.9146627214109</v>
      </c>
      <c r="I32">
        <f t="shared" si="7"/>
        <v>2.5217754025671129</v>
      </c>
      <c r="J32">
        <f t="shared" si="8"/>
        <v>2974.4254898750582</v>
      </c>
      <c r="K32">
        <f t="shared" si="9"/>
        <v>9.2140052802085345E-5</v>
      </c>
    </row>
    <row r="33" spans="1:11" x14ac:dyDescent="0.35">
      <c r="A33">
        <v>609.77300000000002</v>
      </c>
      <c r="B33">
        <f t="shared" si="3"/>
        <v>21.129000000000019</v>
      </c>
      <c r="C33">
        <f t="shared" si="0"/>
        <v>42.064999999999941</v>
      </c>
      <c r="D33">
        <f t="shared" si="4"/>
        <v>2.0030952380952352</v>
      </c>
      <c r="E33">
        <f t="shared" si="1"/>
        <v>1.6399545404601383E-3</v>
      </c>
      <c r="F33">
        <f t="shared" si="2"/>
        <v>2.6894508947758236E-8</v>
      </c>
      <c r="G33">
        <f t="shared" si="5"/>
        <v>6.7343908023772138E-4</v>
      </c>
      <c r="H33">
        <f t="shared" si="6"/>
        <v>1484.9153091130438</v>
      </c>
      <c r="I33">
        <f t="shared" si="7"/>
        <v>2.4351936033787061</v>
      </c>
      <c r="J33">
        <f t="shared" si="8"/>
        <v>2974.4267846590524</v>
      </c>
      <c r="K33">
        <f t="shared" si="9"/>
        <v>9.247223201767488E-5</v>
      </c>
    </row>
    <row r="34" spans="1:11" x14ac:dyDescent="0.35">
      <c r="A34">
        <v>630.90200000000004</v>
      </c>
      <c r="B34">
        <f t="shared" si="3"/>
        <v>20.935999999999922</v>
      </c>
      <c r="C34">
        <f t="shared" si="0"/>
        <v>42.064999999999941</v>
      </c>
      <c r="D34">
        <f t="shared" si="4"/>
        <v>2.0030952380952352</v>
      </c>
      <c r="E34">
        <f t="shared" si="1"/>
        <v>1.5850322237051077E-3</v>
      </c>
      <c r="F34">
        <f t="shared" si="2"/>
        <v>2.5123271501835588E-8</v>
      </c>
      <c r="G34">
        <f t="shared" si="5"/>
        <v>6.7343881347541176E-4</v>
      </c>
      <c r="H34">
        <f t="shared" si="6"/>
        <v>1484.9158973170938</v>
      </c>
      <c r="I34">
        <f t="shared" si="7"/>
        <v>2.3536395467395788</v>
      </c>
      <c r="J34">
        <f t="shared" si="8"/>
        <v>2974.4279628877839</v>
      </c>
      <c r="K34">
        <f t="shared" si="9"/>
        <v>9.2785665910415948E-5</v>
      </c>
    </row>
    <row r="35" spans="1:11" x14ac:dyDescent="0.35">
      <c r="A35">
        <v>651.83799999999997</v>
      </c>
      <c r="B35">
        <f t="shared" si="3"/>
        <v>21.129000000000019</v>
      </c>
      <c r="C35">
        <f t="shared" si="0"/>
        <v>42.064000000000078</v>
      </c>
      <c r="D35">
        <f t="shared" si="4"/>
        <v>2.003047619047623</v>
      </c>
      <c r="E35">
        <f t="shared" si="1"/>
        <v>1.53412350921548E-3</v>
      </c>
      <c r="F35">
        <f t="shared" si="2"/>
        <v>2.353534941527619E-8</v>
      </c>
      <c r="G35">
        <f t="shared" si="5"/>
        <v>6.7343857432174917E-4</v>
      </c>
      <c r="H35">
        <f t="shared" si="6"/>
        <v>1484.9164246451812</v>
      </c>
      <c r="I35">
        <f t="shared" si="7"/>
        <v>2.2780451962683692</v>
      </c>
      <c r="J35">
        <f t="shared" si="8"/>
        <v>2974.3583088702394</v>
      </c>
      <c r="K35">
        <f t="shared" si="9"/>
        <v>3.7286510134246133E-3</v>
      </c>
    </row>
    <row r="36" spans="1:11" x14ac:dyDescent="0.35">
      <c r="A36">
        <v>672.96699999999998</v>
      </c>
      <c r="B36">
        <f t="shared" si="3"/>
        <v>20.935000000000059</v>
      </c>
      <c r="C36">
        <f t="shared" si="0"/>
        <v>42.065000000000055</v>
      </c>
      <c r="D36">
        <f t="shared" si="4"/>
        <v>2.0030952380952405</v>
      </c>
      <c r="E36">
        <f t="shared" si="1"/>
        <v>1.4859569637144169E-3</v>
      </c>
      <c r="F36">
        <f t="shared" si="2"/>
        <v>2.208068098011369E-8</v>
      </c>
      <c r="G36">
        <f t="shared" si="5"/>
        <v>6.7343835523706909E-4</v>
      </c>
      <c r="H36">
        <f t="shared" si="6"/>
        <v>1484.9169077219726</v>
      </c>
      <c r="I36">
        <f t="shared" si="7"/>
        <v>2.2065226195667438</v>
      </c>
      <c r="J36">
        <f t="shared" si="8"/>
        <v>2974.4299868249932</v>
      </c>
      <c r="K36">
        <f t="shared" si="9"/>
        <v>9.3352409935092988E-5</v>
      </c>
    </row>
    <row r="37" spans="1:11" x14ac:dyDescent="0.35">
      <c r="A37">
        <v>693.90200000000004</v>
      </c>
      <c r="B37">
        <f t="shared" si="3"/>
        <v>21.129999999999995</v>
      </c>
      <c r="C37">
        <f t="shared" ref="C37:C68" si="10">A39-A37</f>
        <v>42.064999999999941</v>
      </c>
      <c r="D37">
        <f t="shared" si="4"/>
        <v>2.0030952380952352</v>
      </c>
      <c r="E37">
        <f t="shared" ref="E37:E68" si="11">1/A37</f>
        <v>1.4411256921006135E-3</v>
      </c>
      <c r="F37">
        <f t="shared" ref="F37:F68" si="12">SQRT(((1/(A37^2))*$A$1)^2)</f>
        <v>2.0768432604324725E-8</v>
      </c>
      <c r="G37">
        <f t="shared" si="5"/>
        <v>6.7343815760192581E-4</v>
      </c>
      <c r="H37">
        <f t="shared" si="6"/>
        <v>1484.9173435032876</v>
      </c>
      <c r="I37">
        <f t="shared" si="7"/>
        <v>2.1399525343683798</v>
      </c>
      <c r="J37">
        <f t="shared" si="8"/>
        <v>2974.430859736462</v>
      </c>
      <c r="K37">
        <f t="shared" si="9"/>
        <v>9.3609424390349297E-5</v>
      </c>
    </row>
    <row r="38" spans="1:11" x14ac:dyDescent="0.35">
      <c r="A38">
        <v>715.03200000000004</v>
      </c>
      <c r="B38">
        <f t="shared" si="3"/>
        <v>20.934999999999945</v>
      </c>
      <c r="C38">
        <f t="shared" si="10"/>
        <v>42.064999999999941</v>
      </c>
      <c r="D38">
        <f t="shared" si="4"/>
        <v>2.0030952380952352</v>
      </c>
      <c r="E38">
        <f t="shared" si="11"/>
        <v>1.3985388066548069E-3</v>
      </c>
      <c r="F38">
        <f t="shared" si="12"/>
        <v>1.9559107937194513E-8</v>
      </c>
      <c r="G38">
        <f t="shared" si="5"/>
        <v>6.7343797546786819E-4</v>
      </c>
      <c r="H38">
        <f t="shared" si="6"/>
        <v>1484.9177451052626</v>
      </c>
      <c r="I38">
        <f t="shared" si="7"/>
        <v>2.0767150912200609</v>
      </c>
      <c r="J38">
        <f t="shared" si="8"/>
        <v>2974.4316641834657</v>
      </c>
      <c r="K38">
        <f t="shared" si="9"/>
        <v>9.385389788994974E-5</v>
      </c>
    </row>
    <row r="39" spans="1:11" x14ac:dyDescent="0.35">
      <c r="A39">
        <v>735.96699999999998</v>
      </c>
      <c r="B39">
        <f t="shared" si="3"/>
        <v>21.129999999999995</v>
      </c>
      <c r="C39">
        <f t="shared" si="10"/>
        <v>42.063999999999965</v>
      </c>
      <c r="D39">
        <f t="shared" si="4"/>
        <v>2.0030476190476172</v>
      </c>
      <c r="E39">
        <f t="shared" si="11"/>
        <v>1.3587565746833758E-3</v>
      </c>
      <c r="F39">
        <f t="shared" si="12"/>
        <v>1.8462194292453E-8</v>
      </c>
      <c r="G39">
        <f t="shared" si="5"/>
        <v>6.7343781026377549E-4</v>
      </c>
      <c r="H39">
        <f t="shared" si="6"/>
        <v>1484.9181093771895</v>
      </c>
      <c r="I39">
        <f t="shared" si="7"/>
        <v>2.0176422439826642</v>
      </c>
      <c r="J39">
        <f t="shared" si="8"/>
        <v>2974.3616834686686</v>
      </c>
      <c r="K39">
        <f t="shared" si="9"/>
        <v>3.7223140297674489E-3</v>
      </c>
    </row>
    <row r="40" spans="1:11" x14ac:dyDescent="0.35">
      <c r="A40">
        <v>757.09699999999998</v>
      </c>
      <c r="B40">
        <f t="shared" si="3"/>
        <v>20.933999999999969</v>
      </c>
      <c r="C40">
        <f t="shared" si="10"/>
        <v>42.065000000000055</v>
      </c>
      <c r="D40">
        <f t="shared" si="4"/>
        <v>2.0030952380952405</v>
      </c>
      <c r="E40">
        <f t="shared" si="11"/>
        <v>1.3208347147063058E-3</v>
      </c>
      <c r="F40">
        <f t="shared" si="12"/>
        <v>1.7446043435732886E-8</v>
      </c>
      <c r="G40">
        <f t="shared" si="5"/>
        <v>6.7343765722317761E-4</v>
      </c>
      <c r="H40">
        <f t="shared" si="6"/>
        <v>1484.918446828998</v>
      </c>
      <c r="I40">
        <f t="shared" si="7"/>
        <v>1.9613318330795102</v>
      </c>
      <c r="J40">
        <f t="shared" si="8"/>
        <v>2974.4330698029462</v>
      </c>
      <c r="K40">
        <f t="shared" si="9"/>
        <v>9.4300782705495078E-5</v>
      </c>
    </row>
    <row r="41" spans="1:11" x14ac:dyDescent="0.35">
      <c r="A41">
        <v>778.03099999999995</v>
      </c>
      <c r="B41">
        <f t="shared" si="3"/>
        <v>21.131000000000085</v>
      </c>
      <c r="C41">
        <f t="shared" si="10"/>
        <v>42.065000000000055</v>
      </c>
      <c r="D41">
        <f t="shared" si="4"/>
        <v>2.0030952380952405</v>
      </c>
      <c r="E41">
        <f t="shared" si="11"/>
        <v>1.2852958301147386E-3</v>
      </c>
      <c r="F41">
        <f t="shared" si="12"/>
        <v>1.6519853709103347E-8</v>
      </c>
      <c r="G41">
        <f t="shared" si="5"/>
        <v>6.7343751773142851E-4</v>
      </c>
      <c r="H41">
        <f t="shared" si="6"/>
        <v>1484.9187544059682</v>
      </c>
      <c r="I41">
        <f t="shared" si="7"/>
        <v>1.9085598830971626</v>
      </c>
      <c r="J41">
        <f t="shared" si="8"/>
        <v>2974.4336859089108</v>
      </c>
      <c r="K41">
        <f t="shared" si="9"/>
        <v>9.4505522857516984E-5</v>
      </c>
    </row>
    <row r="42" spans="1:11" x14ac:dyDescent="0.35">
      <c r="A42">
        <v>799.16200000000003</v>
      </c>
      <c r="B42">
        <f t="shared" si="3"/>
        <v>20.933999999999969</v>
      </c>
      <c r="C42">
        <f t="shared" si="10"/>
        <v>42.064999999999941</v>
      </c>
      <c r="D42">
        <f t="shared" si="4"/>
        <v>2.0030952380952352</v>
      </c>
      <c r="E42">
        <f t="shared" si="11"/>
        <v>1.2513107480085388E-3</v>
      </c>
      <c r="F42">
        <f t="shared" si="12"/>
        <v>1.5657785880816894E-8</v>
      </c>
      <c r="G42">
        <f t="shared" si="5"/>
        <v>6.7343738789693596E-4</v>
      </c>
      <c r="H42">
        <f t="shared" si="6"/>
        <v>1484.9190406889641</v>
      </c>
      <c r="I42">
        <f t="shared" si="7"/>
        <v>1.8580951555366296</v>
      </c>
      <c r="J42">
        <f t="shared" si="8"/>
        <v>2974.434259361009</v>
      </c>
      <c r="K42">
        <f t="shared" si="9"/>
        <v>9.4701518120725767E-5</v>
      </c>
    </row>
    <row r="43" spans="1:11" x14ac:dyDescent="0.35">
      <c r="A43">
        <v>820.096</v>
      </c>
      <c r="B43">
        <f t="shared" si="3"/>
        <v>21.130999999999972</v>
      </c>
      <c r="C43">
        <f t="shared" si="10"/>
        <v>42.064999999999941</v>
      </c>
      <c r="D43">
        <f t="shared" si="4"/>
        <v>2.0030952380952352</v>
      </c>
      <c r="E43">
        <f t="shared" si="11"/>
        <v>1.219369439675355E-3</v>
      </c>
      <c r="F43">
        <f t="shared" si="12"/>
        <v>1.4868618304141893E-8</v>
      </c>
      <c r="G43">
        <f t="shared" si="5"/>
        <v>6.7343726904179778E-4</v>
      </c>
      <c r="H43">
        <f t="shared" si="6"/>
        <v>1484.9193027627548</v>
      </c>
      <c r="I43">
        <f t="shared" si="7"/>
        <v>1.810665218172939</v>
      </c>
      <c r="J43">
        <f t="shared" si="8"/>
        <v>2974.4347843197706</v>
      </c>
      <c r="K43">
        <f t="shared" si="9"/>
        <v>9.4885911142570745E-5</v>
      </c>
    </row>
    <row r="44" spans="1:11" x14ac:dyDescent="0.35">
      <c r="A44">
        <v>841.22699999999998</v>
      </c>
      <c r="B44">
        <f t="shared" si="3"/>
        <v>20.933999999999969</v>
      </c>
      <c r="C44">
        <f t="shared" si="10"/>
        <v>42.066000000000031</v>
      </c>
      <c r="D44">
        <f t="shared" si="4"/>
        <v>2.0031428571428584</v>
      </c>
      <c r="E44">
        <f t="shared" si="11"/>
        <v>1.188739781295655E-3</v>
      </c>
      <c r="F44">
        <f t="shared" si="12"/>
        <v>1.4131022676348418E-8</v>
      </c>
      <c r="G44">
        <f t="shared" si="5"/>
        <v>6.7343715795380101E-4</v>
      </c>
      <c r="H44">
        <f t="shared" si="6"/>
        <v>1484.9195477101989</v>
      </c>
      <c r="I44">
        <f t="shared" si="7"/>
        <v>1.7651829383866648</v>
      </c>
      <c r="J44">
        <f t="shared" si="8"/>
        <v>2974.5059854274891</v>
      </c>
      <c r="K44">
        <f t="shared" si="9"/>
        <v>6.4738880638379953E-3</v>
      </c>
    </row>
    <row r="45" spans="1:11" x14ac:dyDescent="0.35">
      <c r="A45">
        <v>862.16099999999994</v>
      </c>
      <c r="B45">
        <f t="shared" si="3"/>
        <v>21.132000000000062</v>
      </c>
      <c r="C45">
        <f t="shared" si="10"/>
        <v>42.064000000000078</v>
      </c>
      <c r="D45">
        <f t="shared" si="4"/>
        <v>2.003047619047623</v>
      </c>
      <c r="E45">
        <f t="shared" si="11"/>
        <v>1.1598761716199179E-3</v>
      </c>
      <c r="F45">
        <f t="shared" si="12"/>
        <v>1.3453127334916772E-8</v>
      </c>
      <c r="G45">
        <f t="shared" si="5"/>
        <v>6.7343705585714458E-4</v>
      </c>
      <c r="H45">
        <f t="shared" si="6"/>
        <v>1484.9197728319375</v>
      </c>
      <c r="I45">
        <f t="shared" si="7"/>
        <v>1.722323061275026</v>
      </c>
      <c r="J45">
        <f t="shared" si="8"/>
        <v>2974.36501544775</v>
      </c>
      <c r="K45">
        <f t="shared" si="9"/>
        <v>3.7151326391283213E-3</v>
      </c>
    </row>
    <row r="46" spans="1:11" x14ac:dyDescent="0.35">
      <c r="A46">
        <v>883.29300000000001</v>
      </c>
      <c r="B46">
        <f t="shared" si="3"/>
        <v>20.932000000000016</v>
      </c>
      <c r="C46">
        <f t="shared" si="10"/>
        <v>42.064999999999941</v>
      </c>
      <c r="D46">
        <f t="shared" si="4"/>
        <v>2.0030952380952352</v>
      </c>
      <c r="E46">
        <f t="shared" si="11"/>
        <v>1.1321271650516873E-3</v>
      </c>
      <c r="F46">
        <f t="shared" si="12"/>
        <v>1.2817119178479703E-8</v>
      </c>
      <c r="G46">
        <f t="shared" si="5"/>
        <v>6.7343696006903124E-4</v>
      </c>
      <c r="H46">
        <f t="shared" si="6"/>
        <v>1484.9199840434867</v>
      </c>
      <c r="I46">
        <f t="shared" si="7"/>
        <v>1.6811182518637493</v>
      </c>
      <c r="J46">
        <f t="shared" si="8"/>
        <v>2974.4361489899607</v>
      </c>
      <c r="K46">
        <f t="shared" si="9"/>
        <v>9.5390459228699603E-5</v>
      </c>
    </row>
    <row r="47" spans="1:11" x14ac:dyDescent="0.35">
      <c r="A47">
        <v>904.22500000000002</v>
      </c>
      <c r="B47">
        <f t="shared" si="3"/>
        <v>21.132999999999925</v>
      </c>
      <c r="C47">
        <f t="shared" si="10"/>
        <v>42.064999999999941</v>
      </c>
      <c r="D47">
        <f t="shared" si="4"/>
        <v>2.0030952380952352</v>
      </c>
      <c r="E47">
        <f t="shared" si="11"/>
        <v>1.1059194337692498E-3</v>
      </c>
      <c r="F47">
        <f t="shared" si="12"/>
        <v>1.2230577939884981E-8</v>
      </c>
      <c r="G47">
        <f t="shared" si="5"/>
        <v>6.7343687173103471E-4</v>
      </c>
      <c r="H47">
        <f t="shared" si="6"/>
        <v>1484.9201788276778</v>
      </c>
      <c r="I47">
        <f t="shared" si="7"/>
        <v>1.6422020833616386</v>
      </c>
      <c r="J47">
        <f t="shared" si="8"/>
        <v>2974.4365391612464</v>
      </c>
      <c r="K47">
        <f t="shared" si="9"/>
        <v>9.554228649179272E-5</v>
      </c>
    </row>
    <row r="48" spans="1:11" x14ac:dyDescent="0.35">
      <c r="A48">
        <v>925.35799999999995</v>
      </c>
      <c r="B48">
        <f t="shared" si="3"/>
        <v>20.932000000000016</v>
      </c>
      <c r="C48">
        <f t="shared" si="10"/>
        <v>42.065000000000055</v>
      </c>
      <c r="D48">
        <f t="shared" si="4"/>
        <v>2.0030952380952405</v>
      </c>
      <c r="E48">
        <f t="shared" si="11"/>
        <v>1.0806628353566944E-3</v>
      </c>
      <c r="F48">
        <f t="shared" si="12"/>
        <v>1.1678321637211701E-8</v>
      </c>
      <c r="G48">
        <f t="shared" si="5"/>
        <v>6.7343678855662453E-4</v>
      </c>
      <c r="H48">
        <f t="shared" si="6"/>
        <v>1484.9203622262717</v>
      </c>
      <c r="I48">
        <f t="shared" si="7"/>
        <v>1.6046982489223325</v>
      </c>
      <c r="J48">
        <f t="shared" si="8"/>
        <v>2974.4369065261044</v>
      </c>
      <c r="K48">
        <f t="shared" si="9"/>
        <v>9.5688717503400562E-5</v>
      </c>
    </row>
    <row r="49" spans="1:11" x14ac:dyDescent="0.35">
      <c r="A49">
        <v>946.29</v>
      </c>
      <c r="B49">
        <f t="shared" si="3"/>
        <v>21.133000000000038</v>
      </c>
      <c r="C49">
        <f t="shared" si="10"/>
        <v>42.064000000000078</v>
      </c>
      <c r="D49">
        <f t="shared" si="4"/>
        <v>2.003047619047623</v>
      </c>
      <c r="E49">
        <f t="shared" si="11"/>
        <v>1.0567584989802281E-3</v>
      </c>
      <c r="F49">
        <f t="shared" si="12"/>
        <v>1.1167385251669449E-8</v>
      </c>
      <c r="G49">
        <f t="shared" si="5"/>
        <v>6.734367116053297E-4</v>
      </c>
      <c r="H49">
        <f t="shared" si="6"/>
        <v>1484.9205319030098</v>
      </c>
      <c r="I49">
        <f t="shared" si="7"/>
        <v>1.5692023923987466</v>
      </c>
      <c r="J49">
        <f t="shared" si="8"/>
        <v>2974.3665359032539</v>
      </c>
      <c r="K49">
        <f t="shared" si="9"/>
        <v>3.7114113606348483E-3</v>
      </c>
    </row>
    <row r="50" spans="1:11" x14ac:dyDescent="0.35">
      <c r="A50">
        <v>967.423</v>
      </c>
      <c r="B50">
        <f t="shared" si="3"/>
        <v>20.93100000000004</v>
      </c>
      <c r="C50">
        <f t="shared" si="10"/>
        <v>42.066000000000031</v>
      </c>
      <c r="D50">
        <f t="shared" si="4"/>
        <v>2.0031428571428584</v>
      </c>
      <c r="E50">
        <f t="shared" si="11"/>
        <v>1.0336739978272173E-3</v>
      </c>
      <c r="F50">
        <f t="shared" si="12"/>
        <v>1.068481933784102E-8</v>
      </c>
      <c r="G50">
        <f t="shared" si="5"/>
        <v>6.7343663892685719E-4</v>
      </c>
      <c r="H50">
        <f t="shared" si="6"/>
        <v>1484.9206921582586</v>
      </c>
      <c r="I50">
        <f t="shared" si="7"/>
        <v>1.5349239083195856</v>
      </c>
      <c r="J50">
        <f t="shared" si="8"/>
        <v>2974.5082779204449</v>
      </c>
      <c r="K50">
        <f t="shared" si="9"/>
        <v>6.4812965930518603E-3</v>
      </c>
    </row>
    <row r="51" spans="1:11" x14ac:dyDescent="0.35">
      <c r="A51">
        <v>988.35400000000004</v>
      </c>
      <c r="B51">
        <f t="shared" si="3"/>
        <v>21.134999999999991</v>
      </c>
      <c r="C51">
        <f t="shared" si="10"/>
        <v>42.065000000000055</v>
      </c>
      <c r="D51">
        <f t="shared" si="4"/>
        <v>2.0030952380952405</v>
      </c>
      <c r="E51">
        <f t="shared" si="11"/>
        <v>1.0117832274670817E-3</v>
      </c>
      <c r="F51">
        <f t="shared" si="12"/>
        <v>1.0237052993837041E-8</v>
      </c>
      <c r="G51">
        <f t="shared" si="5"/>
        <v>6.7343657148948477E-4</v>
      </c>
      <c r="H51">
        <f t="shared" si="6"/>
        <v>1484.9208408569689</v>
      </c>
      <c r="I51">
        <f t="shared" si="7"/>
        <v>1.5024180008953967</v>
      </c>
      <c r="J51">
        <f t="shared" si="8"/>
        <v>2974.4378652689747</v>
      </c>
      <c r="K51">
        <f t="shared" si="9"/>
        <v>9.6088629916420314E-5</v>
      </c>
    </row>
    <row r="52" spans="1:11" x14ac:dyDescent="0.35">
      <c r="A52">
        <v>1009.489</v>
      </c>
      <c r="B52">
        <f t="shared" si="3"/>
        <v>20.930000000000064</v>
      </c>
      <c r="C52">
        <f t="shared" si="10"/>
        <v>42.065000000000055</v>
      </c>
      <c r="D52">
        <f t="shared" si="4"/>
        <v>2.0030952380952405</v>
      </c>
      <c r="E52">
        <f t="shared" si="11"/>
        <v>9.9060019475199828E-4</v>
      </c>
      <c r="F52">
        <f t="shared" si="12"/>
        <v>9.8128874584269699E-9</v>
      </c>
      <c r="G52">
        <f t="shared" si="5"/>
        <v>6.7343650760658602E-4</v>
      </c>
      <c r="H52">
        <f t="shared" si="6"/>
        <v>1484.920981718129</v>
      </c>
      <c r="I52">
        <f t="shared" si="7"/>
        <v>1.4709630136813072</v>
      </c>
      <c r="J52">
        <f t="shared" si="8"/>
        <v>2974.4381474272941</v>
      </c>
      <c r="K52">
        <f t="shared" si="9"/>
        <v>9.6211784708283206E-5</v>
      </c>
    </row>
    <row r="53" spans="1:11" x14ac:dyDescent="0.35">
      <c r="A53">
        <v>1030.4190000000001</v>
      </c>
      <c r="B53">
        <f t="shared" si="3"/>
        <v>21.134999999999991</v>
      </c>
      <c r="C53">
        <f t="shared" si="10"/>
        <v>42.064999999999827</v>
      </c>
      <c r="D53">
        <f t="shared" si="4"/>
        <v>2.0030952380952298</v>
      </c>
      <c r="E53">
        <f t="shared" si="11"/>
        <v>9.7047899931969415E-4</v>
      </c>
      <c r="F53">
        <f t="shared" si="12"/>
        <v>9.4182948812055483E-9</v>
      </c>
      <c r="G53">
        <f t="shared" si="5"/>
        <v>6.7343644817761819E-4</v>
      </c>
      <c r="H53">
        <f t="shared" si="6"/>
        <v>1484.9211127584394</v>
      </c>
      <c r="I53">
        <f t="shared" si="7"/>
        <v>1.4410847555784971</v>
      </c>
      <c r="J53">
        <f t="shared" si="8"/>
        <v>2974.4384099135</v>
      </c>
      <c r="K53">
        <f t="shared" si="9"/>
        <v>9.6328838540158957E-5</v>
      </c>
    </row>
    <row r="54" spans="1:11" x14ac:dyDescent="0.35">
      <c r="A54">
        <v>1051.5540000000001</v>
      </c>
      <c r="B54">
        <f t="shared" si="3"/>
        <v>20.929999999999836</v>
      </c>
      <c r="C54">
        <f t="shared" si="10"/>
        <v>42.064999999999827</v>
      </c>
      <c r="D54">
        <f t="shared" si="4"/>
        <v>2.0030952380952298</v>
      </c>
      <c r="E54">
        <f t="shared" si="11"/>
        <v>9.5097351158380822E-4</v>
      </c>
      <c r="F54">
        <f t="shared" si="12"/>
        <v>9.0435061973403955E-9</v>
      </c>
      <c r="G54">
        <f t="shared" si="5"/>
        <v>6.7343639173127884E-4</v>
      </c>
      <c r="H54">
        <f t="shared" si="6"/>
        <v>1484.9212372221039</v>
      </c>
      <c r="I54">
        <f t="shared" si="7"/>
        <v>1.4121207633864772</v>
      </c>
      <c r="J54">
        <f t="shared" si="8"/>
        <v>2974.4386592260735</v>
      </c>
      <c r="K54">
        <f t="shared" si="9"/>
        <v>9.6442378446683858E-5</v>
      </c>
    </row>
    <row r="55" spans="1:11" x14ac:dyDescent="0.35">
      <c r="A55">
        <v>1072.4839999999999</v>
      </c>
      <c r="B55">
        <f t="shared" si="3"/>
        <v>21.134999999999991</v>
      </c>
      <c r="C55">
        <f t="shared" si="10"/>
        <v>42.064000000000078</v>
      </c>
      <c r="D55">
        <f t="shared" si="4"/>
        <v>2.003047619047623</v>
      </c>
      <c r="E55">
        <f t="shared" si="11"/>
        <v>9.3241484255242974E-4</v>
      </c>
      <c r="F55">
        <f t="shared" si="12"/>
        <v>8.6939743861207233E-9</v>
      </c>
      <c r="G55">
        <f t="shared" si="5"/>
        <v>6.7343633908883331E-4</v>
      </c>
      <c r="H55">
        <f t="shared" si="6"/>
        <v>1484.9213532982358</v>
      </c>
      <c r="I55">
        <f t="shared" si="7"/>
        <v>1.3845627098383155</v>
      </c>
      <c r="J55">
        <f t="shared" si="8"/>
        <v>2974.3681811970055</v>
      </c>
      <c r="K55">
        <f t="shared" si="9"/>
        <v>3.7069260913278257E-3</v>
      </c>
    </row>
    <row r="56" spans="1:11" x14ac:dyDescent="0.35">
      <c r="A56">
        <v>1093.6189999999999</v>
      </c>
      <c r="B56">
        <f t="shared" si="3"/>
        <v>20.929000000000087</v>
      </c>
      <c r="C56">
        <f t="shared" si="10"/>
        <v>42.065000000000055</v>
      </c>
      <c r="D56">
        <f t="shared" si="4"/>
        <v>2.0030952380952405</v>
      </c>
      <c r="E56">
        <f t="shared" si="11"/>
        <v>9.1439523270901485E-4</v>
      </c>
      <c r="F56">
        <f t="shared" si="12"/>
        <v>8.3611864160097344E-9</v>
      </c>
      <c r="G56">
        <f t="shared" si="5"/>
        <v>6.7343628896814804E-4</v>
      </c>
      <c r="H56">
        <f t="shared" si="6"/>
        <v>1484.9214638139254</v>
      </c>
      <c r="I56">
        <f t="shared" si="7"/>
        <v>1.3578051074587452</v>
      </c>
      <c r="J56">
        <f t="shared" si="8"/>
        <v>2974.4391131110879</v>
      </c>
      <c r="K56">
        <f t="shared" si="9"/>
        <v>9.6655477490336606E-5</v>
      </c>
    </row>
    <row r="57" spans="1:11" x14ac:dyDescent="0.35">
      <c r="A57">
        <v>1114.548</v>
      </c>
      <c r="B57">
        <f t="shared" si="3"/>
        <v>21.135999999999967</v>
      </c>
      <c r="C57">
        <f t="shared" si="10"/>
        <v>42.065000000000055</v>
      </c>
      <c r="D57">
        <f t="shared" si="4"/>
        <v>2.0030952380952405</v>
      </c>
      <c r="E57">
        <f t="shared" si="11"/>
        <v>8.9722470454390484E-4</v>
      </c>
      <c r="F57">
        <f t="shared" si="12"/>
        <v>8.0501217044389721E-9</v>
      </c>
      <c r="G57">
        <f t="shared" si="5"/>
        <v>6.7343624211916599E-4</v>
      </c>
      <c r="H57">
        <f t="shared" si="6"/>
        <v>1484.9215671155516</v>
      </c>
      <c r="I57">
        <f t="shared" si="7"/>
        <v>1.332308314326123</v>
      </c>
      <c r="J57">
        <f t="shared" si="8"/>
        <v>2974.4393200340833</v>
      </c>
      <c r="K57">
        <f t="shared" si="9"/>
        <v>9.6755590751169382E-5</v>
      </c>
    </row>
    <row r="58" spans="1:11" x14ac:dyDescent="0.35">
      <c r="A58">
        <v>1135.684</v>
      </c>
      <c r="B58">
        <f t="shared" si="3"/>
        <v>20.929000000000087</v>
      </c>
      <c r="C58">
        <f t="shared" si="10"/>
        <v>42.065000000000055</v>
      </c>
      <c r="D58">
        <f t="shared" si="4"/>
        <v>2.0030952380952405</v>
      </c>
      <c r="E58">
        <f t="shared" si="11"/>
        <v>8.8052662536409782E-4</v>
      </c>
      <c r="F58">
        <f t="shared" si="12"/>
        <v>7.7532713797508623E-9</v>
      </c>
      <c r="G58">
        <f t="shared" si="5"/>
        <v>6.7343619741098808E-4</v>
      </c>
      <c r="H58">
        <f t="shared" si="6"/>
        <v>1484.9216656967355</v>
      </c>
      <c r="I58">
        <f t="shared" si="7"/>
        <v>1.3075130632259815</v>
      </c>
      <c r="J58">
        <f t="shared" si="8"/>
        <v>2974.4395175015834</v>
      </c>
      <c r="K58">
        <f t="shared" si="9"/>
        <v>9.6852998854292545E-5</v>
      </c>
    </row>
    <row r="59" spans="1:11" x14ac:dyDescent="0.35">
      <c r="A59">
        <v>1156.6130000000001</v>
      </c>
      <c r="B59">
        <f t="shared" si="3"/>
        <v>21.135999999999967</v>
      </c>
      <c r="C59">
        <f t="shared" si="10"/>
        <v>42.063999999999851</v>
      </c>
      <c r="D59">
        <f t="shared" si="4"/>
        <v>2.0030476190476119</v>
      </c>
      <c r="E59">
        <f t="shared" si="11"/>
        <v>8.6459342926285625E-4</v>
      </c>
      <c r="F59">
        <f t="shared" si="12"/>
        <v>7.4752179792450565E-9</v>
      </c>
      <c r="G59">
        <f t="shared" si="5"/>
        <v>6.7343615553378379E-4</v>
      </c>
      <c r="H59">
        <f t="shared" si="6"/>
        <v>1484.9217580356565</v>
      </c>
      <c r="I59">
        <f t="shared" si="7"/>
        <v>1.2838535949670775</v>
      </c>
      <c r="J59">
        <f t="shared" si="8"/>
        <v>2974.3689919053159</v>
      </c>
      <c r="K59">
        <f t="shared" si="9"/>
        <v>3.704480594281143E-3</v>
      </c>
    </row>
    <row r="60" spans="1:11" x14ac:dyDescent="0.35">
      <c r="A60">
        <v>1177.749</v>
      </c>
      <c r="B60">
        <f t="shared" si="3"/>
        <v>20.927999999999884</v>
      </c>
      <c r="C60">
        <f t="shared" si="10"/>
        <v>42.065000000000055</v>
      </c>
      <c r="D60">
        <f t="shared" si="4"/>
        <v>2.0030952380952405</v>
      </c>
      <c r="E60">
        <f t="shared" si="11"/>
        <v>8.4907735009751646E-4</v>
      </c>
      <c r="F60">
        <f t="shared" si="12"/>
        <v>7.2093234644862072E-9</v>
      </c>
      <c r="G60">
        <f t="shared" si="5"/>
        <v>6.7343611548780847E-4</v>
      </c>
      <c r="H60">
        <f t="shared" si="6"/>
        <v>1484.921846336742</v>
      </c>
      <c r="I60">
        <f t="shared" si="7"/>
        <v>1.2608135063895125</v>
      </c>
      <c r="J60">
        <f t="shared" si="8"/>
        <v>2974.4398793407204</v>
      </c>
      <c r="K60">
        <f t="shared" si="9"/>
        <v>9.7036590384176413E-5</v>
      </c>
    </row>
    <row r="61" spans="1:11" x14ac:dyDescent="0.35">
      <c r="A61">
        <v>1198.6769999999999</v>
      </c>
      <c r="B61">
        <f t="shared" si="3"/>
        <v>21.137000000000171</v>
      </c>
      <c r="C61">
        <f t="shared" si="10"/>
        <v>42.065000000000055</v>
      </c>
      <c r="D61">
        <f t="shared" si="4"/>
        <v>2.0030952380952405</v>
      </c>
      <c r="E61">
        <f t="shared" si="11"/>
        <v>8.3425309737318739E-4</v>
      </c>
      <c r="F61">
        <f t="shared" si="12"/>
        <v>6.9597823047675688E-9</v>
      </c>
      <c r="G61">
        <f t="shared" si="5"/>
        <v>6.7343607790478529E-4</v>
      </c>
      <c r="H61">
        <f t="shared" si="6"/>
        <v>1484.9219292070457</v>
      </c>
      <c r="I61">
        <f t="shared" si="7"/>
        <v>1.2388007187983467</v>
      </c>
      <c r="J61">
        <f t="shared" si="8"/>
        <v>2974.4400453378307</v>
      </c>
      <c r="K61">
        <f t="shared" si="9"/>
        <v>9.7123189971317308E-5</v>
      </c>
    </row>
    <row r="62" spans="1:11" x14ac:dyDescent="0.35">
      <c r="A62">
        <v>1219.8140000000001</v>
      </c>
      <c r="B62">
        <f t="shared" si="3"/>
        <v>20.927999999999884</v>
      </c>
      <c r="C62">
        <f t="shared" si="10"/>
        <v>42.066000000000031</v>
      </c>
      <c r="D62">
        <f t="shared" si="4"/>
        <v>2.0031428571428584</v>
      </c>
      <c r="E62">
        <f t="shared" si="11"/>
        <v>8.197971166095814E-4</v>
      </c>
      <c r="F62">
        <f t="shared" si="12"/>
        <v>6.720673124013836E-9</v>
      </c>
      <c r="G62">
        <f t="shared" si="5"/>
        <v>6.7343604189290518E-4</v>
      </c>
      <c r="H62">
        <f t="shared" si="6"/>
        <v>1484.9220086129983</v>
      </c>
      <c r="I62">
        <f t="shared" si="7"/>
        <v>1.217334781051044</v>
      </c>
      <c r="J62">
        <f t="shared" si="8"/>
        <v>2974.5109149673535</v>
      </c>
      <c r="K62">
        <f t="shared" si="9"/>
        <v>6.4915196007728536E-3</v>
      </c>
    </row>
    <row r="63" spans="1:11" x14ac:dyDescent="0.35">
      <c r="A63">
        <v>1240.742</v>
      </c>
      <c r="B63">
        <f t="shared" si="3"/>
        <v>21.138000000000147</v>
      </c>
      <c r="C63">
        <f t="shared" si="10"/>
        <v>42.064000000000078</v>
      </c>
      <c r="D63">
        <f t="shared" si="4"/>
        <v>2.003047619047623</v>
      </c>
      <c r="E63">
        <f t="shared" si="11"/>
        <v>8.0596933125500706E-4</v>
      </c>
      <c r="F63">
        <f t="shared" si="12"/>
        <v>6.4958656292364341E-9</v>
      </c>
      <c r="G63">
        <f t="shared" si="5"/>
        <v>6.7343600803497895E-4</v>
      </c>
      <c r="H63">
        <f t="shared" si="6"/>
        <v>1484.9220832695048</v>
      </c>
      <c r="I63">
        <f t="shared" si="7"/>
        <v>1.1968016584185148</v>
      </c>
      <c r="J63">
        <f t="shared" si="8"/>
        <v>2974.3696433642181</v>
      </c>
      <c r="K63">
        <f t="shared" si="9"/>
        <v>3.7023672556497043E-3</v>
      </c>
    </row>
    <row r="64" spans="1:11" x14ac:dyDescent="0.35">
      <c r="A64">
        <v>1261.8800000000001</v>
      </c>
      <c r="B64">
        <f t="shared" si="3"/>
        <v>20.925999999999931</v>
      </c>
      <c r="C64">
        <f t="shared" si="10"/>
        <v>42.064999999999827</v>
      </c>
      <c r="D64">
        <f t="shared" si="4"/>
        <v>2.0030952380952298</v>
      </c>
      <c r="E64">
        <f t="shared" si="11"/>
        <v>7.924683805116175E-4</v>
      </c>
      <c r="F64">
        <f t="shared" si="12"/>
        <v>6.2800613411070585E-9</v>
      </c>
      <c r="G64">
        <f t="shared" si="5"/>
        <v>6.7343597553301082E-4</v>
      </c>
      <c r="H64">
        <f t="shared" si="6"/>
        <v>1484.9221549361398</v>
      </c>
      <c r="I64">
        <f t="shared" si="7"/>
        <v>1.1767538553080639</v>
      </c>
      <c r="J64">
        <f t="shared" si="8"/>
        <v>2974.4404974946888</v>
      </c>
      <c r="K64">
        <f t="shared" si="9"/>
        <v>9.7367492449103473E-5</v>
      </c>
    </row>
    <row r="65" spans="1:11" x14ac:dyDescent="0.35">
      <c r="A65">
        <v>1282.806</v>
      </c>
      <c r="B65">
        <f t="shared" si="3"/>
        <v>21.138999999999896</v>
      </c>
      <c r="C65">
        <f t="shared" si="10"/>
        <v>42.065000000000055</v>
      </c>
      <c r="D65">
        <f t="shared" si="4"/>
        <v>2.0030952380952405</v>
      </c>
      <c r="E65">
        <f t="shared" si="11"/>
        <v>7.7954109974540185E-4</v>
      </c>
      <c r="F65">
        <f t="shared" si="12"/>
        <v>6.076843261922706E-9</v>
      </c>
      <c r="G65">
        <f t="shared" si="5"/>
        <v>6.7343594492663185E-4</v>
      </c>
      <c r="H65">
        <f t="shared" si="6"/>
        <v>1484.9222224230191</v>
      </c>
      <c r="I65">
        <f t="shared" si="7"/>
        <v>1.1575579023040266</v>
      </c>
      <c r="J65">
        <f t="shared" si="8"/>
        <v>2974.440632677351</v>
      </c>
      <c r="K65">
        <f t="shared" si="9"/>
        <v>9.7443136583311415E-5</v>
      </c>
    </row>
    <row r="66" spans="1:11" x14ac:dyDescent="0.35">
      <c r="A66">
        <v>1303.9449999999999</v>
      </c>
      <c r="B66">
        <f t="shared" si="3"/>
        <v>20.926000000000158</v>
      </c>
      <c r="C66">
        <f t="shared" si="10"/>
        <v>42.065000000000055</v>
      </c>
      <c r="D66">
        <f t="shared" si="4"/>
        <v>2.0030952380952405</v>
      </c>
      <c r="E66">
        <f t="shared" si="11"/>
        <v>7.6690351203463343E-4</v>
      </c>
      <c r="F66">
        <f t="shared" si="12"/>
        <v>5.8814099677105513E-9</v>
      </c>
      <c r="G66">
        <f t="shared" si="5"/>
        <v>6.7343591549270661E-4</v>
      </c>
      <c r="H66">
        <f t="shared" si="6"/>
        <v>1484.9222873246506</v>
      </c>
      <c r="I66">
        <f t="shared" si="7"/>
        <v>1.1387921172477755</v>
      </c>
      <c r="J66">
        <f t="shared" si="8"/>
        <v>2974.4407626815</v>
      </c>
      <c r="K66">
        <f t="shared" si="9"/>
        <v>9.7517113527730763E-5</v>
      </c>
    </row>
    <row r="67" spans="1:11" x14ac:dyDescent="0.35">
      <c r="A67">
        <v>1324.8710000000001</v>
      </c>
      <c r="B67">
        <f t="shared" si="3"/>
        <v>21.138999999999896</v>
      </c>
      <c r="C67">
        <f t="shared" si="10"/>
        <v>42.063999999999851</v>
      </c>
      <c r="D67">
        <f t="shared" si="4"/>
        <v>2.0030476190476119</v>
      </c>
      <c r="E67">
        <f t="shared" si="11"/>
        <v>7.5479046639257699E-4</v>
      </c>
      <c r="F67">
        <f t="shared" si="12"/>
        <v>5.6970864815712406E-9</v>
      </c>
      <c r="G67">
        <f t="shared" si="5"/>
        <v>6.7343588773201236E-4</v>
      </c>
      <c r="H67">
        <f t="shared" si="6"/>
        <v>1484.9223485368229</v>
      </c>
      <c r="I67">
        <f t="shared" si="7"/>
        <v>1.1208052320088693</v>
      </c>
      <c r="J67">
        <f t="shared" si="8"/>
        <v>2974.370174707271</v>
      </c>
      <c r="K67">
        <f t="shared" si="9"/>
        <v>3.7005227130036799E-3</v>
      </c>
    </row>
    <row r="68" spans="1:11" x14ac:dyDescent="0.35">
      <c r="A68">
        <v>1346.01</v>
      </c>
      <c r="B68">
        <f t="shared" si="3"/>
        <v>20.924999999999955</v>
      </c>
      <c r="C68">
        <f t="shared" si="10"/>
        <v>42.065000000000055</v>
      </c>
      <c r="D68">
        <f t="shared" si="4"/>
        <v>2.0030952380952405</v>
      </c>
      <c r="E68">
        <f t="shared" si="11"/>
        <v>7.4293653093216252E-4</v>
      </c>
      <c r="F68">
        <f t="shared" si="12"/>
        <v>5.5195468899351602E-9</v>
      </c>
      <c r="G68">
        <f t="shared" si="5"/>
        <v>6.7343586099302959E-4</v>
      </c>
      <c r="H68">
        <f t="shared" si="6"/>
        <v>1484.9224074961321</v>
      </c>
      <c r="I68">
        <f t="shared" si="7"/>
        <v>1.1032031021286113</v>
      </c>
      <c r="J68">
        <f t="shared" si="8"/>
        <v>2974.4410033964223</v>
      </c>
      <c r="K68">
        <f t="shared" si="9"/>
        <v>9.7657486340195414E-5</v>
      </c>
    </row>
    <row r="69" spans="1:11" x14ac:dyDescent="0.35">
      <c r="A69">
        <v>1366.9349999999999</v>
      </c>
      <c r="B69">
        <f t="shared" si="3"/>
        <v>21.1400000000001</v>
      </c>
      <c r="C69">
        <f t="shared" ref="C69:C88" si="13">A71-A69</f>
        <v>42.065000000000055</v>
      </c>
      <c r="D69">
        <f t="shared" si="4"/>
        <v>2.0030952380952405</v>
      </c>
      <c r="E69">
        <f t="shared" ref="E69:E88" si="14">1/A69</f>
        <v>7.3156368078950351E-4</v>
      </c>
      <c r="F69">
        <f t="shared" ref="F69:F88" si="15">SQRT(((1/(A69^2))*$A$1)^2)</f>
        <v>5.3518541905028668E-9</v>
      </c>
      <c r="G69">
        <f t="shared" si="5"/>
        <v>6.7343583573707211E-4</v>
      </c>
      <c r="H69">
        <f t="shared" si="6"/>
        <v>1484.9224631853829</v>
      </c>
      <c r="I69">
        <f t="shared" si="7"/>
        <v>1.0863153428549146</v>
      </c>
      <c r="J69">
        <f t="shared" si="8"/>
        <v>2974.4411149472953</v>
      </c>
      <c r="K69">
        <f t="shared" si="9"/>
        <v>9.7724131423520316E-5</v>
      </c>
    </row>
    <row r="70" spans="1:11" x14ac:dyDescent="0.35">
      <c r="A70">
        <v>1388.075</v>
      </c>
      <c r="B70">
        <f t="shared" ref="B70:B89" si="16">A71-A70</f>
        <v>20.924999999999955</v>
      </c>
      <c r="C70">
        <f t="shared" si="13"/>
        <v>42.066000000000031</v>
      </c>
      <c r="D70">
        <f t="shared" ref="D70:D88" si="17">C70/21</f>
        <v>2.0031428571428584</v>
      </c>
      <c r="E70">
        <f t="shared" si="14"/>
        <v>7.2042216739009058E-4</v>
      </c>
      <c r="F70">
        <f t="shared" si="15"/>
        <v>5.1900809926703566E-9</v>
      </c>
      <c r="G70">
        <f t="shared" ref="G70:G88" si="18">SQRT($D$1^2+($G$1*F70))</f>
        <v>6.7343581137264139E-4</v>
      </c>
      <c r="H70">
        <f t="shared" ref="H70:H88" si="19">1/G70</f>
        <v>1484.9225169088259</v>
      </c>
      <c r="I70">
        <f t="shared" ref="I70:I88" si="20">E70/G70</f>
        <v>1.0697710980378048</v>
      </c>
      <c r="J70">
        <f t="shared" ref="J70:J88" si="21">D70/G70</f>
        <v>2974.5119331565102</v>
      </c>
      <c r="K70">
        <f t="shared" ref="K70:K88" si="22">(D70-$M$14-$M$15*E70)^2/G70^2</f>
        <v>6.4962714234348632E-3</v>
      </c>
    </row>
    <row r="71" spans="1:11" x14ac:dyDescent="0.35">
      <c r="A71">
        <v>1409</v>
      </c>
      <c r="B71">
        <f t="shared" si="16"/>
        <v>21.141000000000076</v>
      </c>
      <c r="C71">
        <f t="shared" si="13"/>
        <v>42.065000000000055</v>
      </c>
      <c r="D71">
        <f t="shared" si="17"/>
        <v>2.0030952380952405</v>
      </c>
      <c r="E71">
        <f t="shared" si="14"/>
        <v>7.0972320794889996E-4</v>
      </c>
      <c r="F71">
        <f t="shared" si="15"/>
        <v>5.0370703190127753E-9</v>
      </c>
      <c r="G71">
        <f t="shared" si="18"/>
        <v>6.7343578832792118E-4</v>
      </c>
      <c r="H71">
        <f t="shared" si="19"/>
        <v>1484.9225677223178</v>
      </c>
      <c r="I71">
        <f t="shared" si="20"/>
        <v>1.0538840083196011</v>
      </c>
      <c r="J71">
        <f t="shared" si="21"/>
        <v>2974.441324344732</v>
      </c>
      <c r="K71">
        <f t="shared" si="22"/>
        <v>9.7852180386223277E-5</v>
      </c>
    </row>
    <row r="72" spans="1:11" x14ac:dyDescent="0.35">
      <c r="A72">
        <v>1430.1410000000001</v>
      </c>
      <c r="B72">
        <f t="shared" si="16"/>
        <v>20.923999999999978</v>
      </c>
      <c r="C72">
        <f t="shared" si="13"/>
        <v>42.064999999999827</v>
      </c>
      <c r="D72">
        <f t="shared" si="17"/>
        <v>2.0030952380952298</v>
      </c>
      <c r="E72">
        <f t="shared" si="14"/>
        <v>6.9923175407180123E-4</v>
      </c>
      <c r="F72">
        <f t="shared" si="15"/>
        <v>4.8892504590232803E-9</v>
      </c>
      <c r="G72">
        <f t="shared" si="18"/>
        <v>6.734357660649812E-4</v>
      </c>
      <c r="H72">
        <f t="shared" si="19"/>
        <v>1484.9226168119915</v>
      </c>
      <c r="I72">
        <f t="shared" si="20"/>
        <v>1.0383050460143379</v>
      </c>
      <c r="J72">
        <f t="shared" si="21"/>
        <v>2974.4414226760077</v>
      </c>
      <c r="K72">
        <f t="shared" si="22"/>
        <v>9.7913720303243317E-5</v>
      </c>
    </row>
    <row r="73" spans="1:11" x14ac:dyDescent="0.35">
      <c r="A73">
        <v>1451.0650000000001</v>
      </c>
      <c r="B73">
        <f t="shared" si="16"/>
        <v>21.140999999999849</v>
      </c>
      <c r="C73">
        <f t="shared" si="13"/>
        <v>42.063999999999851</v>
      </c>
      <c r="D73">
        <f t="shared" si="17"/>
        <v>2.0030476190476119</v>
      </c>
      <c r="E73">
        <f t="shared" si="14"/>
        <v>6.8914900435197593E-4</v>
      </c>
      <c r="F73">
        <f t="shared" si="15"/>
        <v>4.7492635019931972E-9</v>
      </c>
      <c r="G73">
        <f t="shared" si="18"/>
        <v>6.7343574498174308E-4</v>
      </c>
      <c r="H73">
        <f t="shared" si="19"/>
        <v>1484.9226633004314</v>
      </c>
      <c r="I73">
        <f t="shared" si="20"/>
        <v>1.0233329749531765</v>
      </c>
      <c r="J73">
        <f t="shared" si="21"/>
        <v>2974.3708051937674</v>
      </c>
      <c r="K73">
        <f t="shared" si="22"/>
        <v>3.6981574648133082E-3</v>
      </c>
    </row>
    <row r="74" spans="1:11" x14ac:dyDescent="0.35">
      <c r="A74">
        <v>1472.2059999999999</v>
      </c>
      <c r="B74">
        <f t="shared" si="16"/>
        <v>20.923000000000002</v>
      </c>
      <c r="C74">
        <f t="shared" si="13"/>
        <v>42.065000000000055</v>
      </c>
      <c r="D74">
        <f t="shared" si="17"/>
        <v>2.0030952380952405</v>
      </c>
      <c r="E74">
        <f t="shared" si="14"/>
        <v>6.7925276761540167E-4</v>
      </c>
      <c r="F74">
        <f t="shared" si="15"/>
        <v>4.6138432231318292E-9</v>
      </c>
      <c r="G74">
        <f t="shared" si="18"/>
        <v>6.7343572458628518E-4</v>
      </c>
      <c r="H74">
        <f t="shared" si="19"/>
        <v>1484.9227082723219</v>
      </c>
      <c r="I74">
        <f t="shared" si="20"/>
        <v>1.0086378592889322</v>
      </c>
      <c r="J74">
        <f t="shared" si="21"/>
        <v>2974.4416058797756</v>
      </c>
      <c r="K74">
        <f t="shared" si="22"/>
        <v>9.8030965568683326E-5</v>
      </c>
    </row>
    <row r="75" spans="1:11" x14ac:dyDescent="0.35">
      <c r="A75">
        <v>1493.1289999999999</v>
      </c>
      <c r="B75">
        <f t="shared" si="16"/>
        <v>21.142000000000053</v>
      </c>
      <c r="C75">
        <f t="shared" si="13"/>
        <v>42.064000000000078</v>
      </c>
      <c r="D75">
        <f t="shared" si="17"/>
        <v>2.003047619047623</v>
      </c>
      <c r="E75">
        <f t="shared" si="14"/>
        <v>6.6973449715329353E-4</v>
      </c>
      <c r="F75">
        <f t="shared" si="15"/>
        <v>4.4854429667717502E-9</v>
      </c>
      <c r="G75">
        <f t="shared" si="18"/>
        <v>6.7343570524810254E-4</v>
      </c>
      <c r="H75">
        <f t="shared" si="19"/>
        <v>1484.9227509129278</v>
      </c>
      <c r="I75">
        <f t="shared" si="20"/>
        <v>0.99450399189415495</v>
      </c>
      <c r="J75">
        <f t="shared" si="21"/>
        <v>2974.3709806857864</v>
      </c>
      <c r="K75">
        <f t="shared" si="22"/>
        <v>3.6974580203989944E-3</v>
      </c>
    </row>
    <row r="76" spans="1:11" x14ac:dyDescent="0.35">
      <c r="A76">
        <v>1514.271</v>
      </c>
      <c r="B76">
        <f t="shared" si="16"/>
        <v>20.922000000000025</v>
      </c>
      <c r="C76">
        <f t="shared" si="13"/>
        <v>42.065000000000055</v>
      </c>
      <c r="D76">
        <f t="shared" si="17"/>
        <v>2.0030952380952405</v>
      </c>
      <c r="E76">
        <f t="shared" si="14"/>
        <v>6.6038377542725177E-4</v>
      </c>
      <c r="F76">
        <f t="shared" si="15"/>
        <v>4.3610673084755094E-9</v>
      </c>
      <c r="G76">
        <f t="shared" si="18"/>
        <v>6.7343568651605831E-4</v>
      </c>
      <c r="H76">
        <f t="shared" si="19"/>
        <v>1484.9227922170035</v>
      </c>
      <c r="I76">
        <f t="shared" si="20"/>
        <v>0.98061891974224136</v>
      </c>
      <c r="J76">
        <f t="shared" si="21"/>
        <v>2974.4417740289682</v>
      </c>
      <c r="K76">
        <f t="shared" si="22"/>
        <v>9.8141760723347699E-5</v>
      </c>
    </row>
    <row r="77" spans="1:11" x14ac:dyDescent="0.35">
      <c r="A77">
        <v>1535.193</v>
      </c>
      <c r="B77">
        <f t="shared" si="16"/>
        <v>21.143000000000029</v>
      </c>
      <c r="C77">
        <f t="shared" si="13"/>
        <v>42.065000000000055</v>
      </c>
      <c r="D77">
        <f t="shared" si="17"/>
        <v>2.0030952380952405</v>
      </c>
      <c r="E77">
        <f t="shared" si="14"/>
        <v>6.5138389765977307E-4</v>
      </c>
      <c r="F77">
        <f t="shared" si="15"/>
        <v>4.2430098213043768E-9</v>
      </c>
      <c r="G77">
        <f t="shared" si="18"/>
        <v>6.734356687355846E-4</v>
      </c>
      <c r="H77">
        <f t="shared" si="19"/>
        <v>1484.9228314228726</v>
      </c>
      <c r="I77">
        <f t="shared" si="20"/>
        <v>0.9672548216562169</v>
      </c>
      <c r="J77">
        <f t="shared" si="21"/>
        <v>2974.4418525620576</v>
      </c>
      <c r="K77">
        <f t="shared" si="22"/>
        <v>9.8194628239302135E-5</v>
      </c>
    </row>
    <row r="78" spans="1:11" x14ac:dyDescent="0.35">
      <c r="A78">
        <v>1556.336</v>
      </c>
      <c r="B78">
        <f t="shared" si="16"/>
        <v>20.922000000000025</v>
      </c>
      <c r="C78">
        <f t="shared" si="13"/>
        <v>42.065000000000055</v>
      </c>
      <c r="D78">
        <f t="shared" si="17"/>
        <v>2.0030952380952405</v>
      </c>
      <c r="E78">
        <f t="shared" si="14"/>
        <v>6.4253477398196787E-4</v>
      </c>
      <c r="F78">
        <f t="shared" si="15"/>
        <v>4.1285093577605854E-9</v>
      </c>
      <c r="G78">
        <f t="shared" si="18"/>
        <v>6.7343565149082885E-4</v>
      </c>
      <c r="H78">
        <f t="shared" si="19"/>
        <v>1484.922869447488</v>
      </c>
      <c r="I78">
        <f t="shared" si="20"/>
        <v>0.95411458030109686</v>
      </c>
      <c r="J78">
        <f t="shared" si="21"/>
        <v>2974.4419287289834</v>
      </c>
      <c r="K78">
        <f t="shared" si="22"/>
        <v>9.8246624001580707E-5</v>
      </c>
    </row>
    <row r="79" spans="1:11" x14ac:dyDescent="0.35">
      <c r="A79">
        <v>1577.258</v>
      </c>
      <c r="B79">
        <f t="shared" si="16"/>
        <v>21.143000000000029</v>
      </c>
      <c r="C79">
        <f t="shared" si="13"/>
        <v>42.063999999999851</v>
      </c>
      <c r="D79">
        <f t="shared" si="17"/>
        <v>2.0030476190476119</v>
      </c>
      <c r="E79">
        <f t="shared" si="14"/>
        <v>6.3401168356730473E-4</v>
      </c>
      <c r="F79">
        <f t="shared" si="15"/>
        <v>4.0197081489984822E-9</v>
      </c>
      <c r="G79">
        <f t="shared" si="18"/>
        <v>6.7343563510442956E-4</v>
      </c>
      <c r="H79">
        <f t="shared" si="19"/>
        <v>1484.9229055794324</v>
      </c>
      <c r="I79">
        <f t="shared" si="20"/>
        <v>0.9414584713340699</v>
      </c>
      <c r="J79">
        <f t="shared" si="21"/>
        <v>2974.371290490144</v>
      </c>
      <c r="K79">
        <f t="shared" si="22"/>
        <v>3.6961711840939743E-3</v>
      </c>
    </row>
    <row r="80" spans="1:11" x14ac:dyDescent="0.35">
      <c r="A80">
        <v>1598.4010000000001</v>
      </c>
      <c r="B80">
        <f t="shared" si="16"/>
        <v>20.920999999999822</v>
      </c>
      <c r="C80">
        <f t="shared" si="13"/>
        <v>42.064999999999827</v>
      </c>
      <c r="D80">
        <f t="shared" si="17"/>
        <v>2.0030952380952298</v>
      </c>
      <c r="E80">
        <f t="shared" si="14"/>
        <v>6.2562523421844703E-4</v>
      </c>
      <c r="F80">
        <f t="shared" si="15"/>
        <v>3.9140693369088669E-9</v>
      </c>
      <c r="G80">
        <f t="shared" si="18"/>
        <v>6.7343561919431399E-4</v>
      </c>
      <c r="H80">
        <f t="shared" si="19"/>
        <v>1484.9229406611751</v>
      </c>
      <c r="I80">
        <f t="shared" si="20"/>
        <v>0.92900526254749283</v>
      </c>
      <c r="J80">
        <f t="shared" si="21"/>
        <v>2974.4420713767654</v>
      </c>
      <c r="K80">
        <f t="shared" si="22"/>
        <v>9.8346019008835355E-5</v>
      </c>
    </row>
    <row r="81" spans="1:11" x14ac:dyDescent="0.35">
      <c r="A81">
        <v>1619.3219999999999</v>
      </c>
      <c r="B81">
        <f t="shared" si="16"/>
        <v>21.144000000000005</v>
      </c>
      <c r="C81">
        <f t="shared" si="13"/>
        <v>42.065000000000055</v>
      </c>
      <c r="D81">
        <f t="shared" si="17"/>
        <v>2.0030952380952405</v>
      </c>
      <c r="E81">
        <f t="shared" si="14"/>
        <v>6.1754240354913975E-4</v>
      </c>
      <c r="F81">
        <f t="shared" si="15"/>
        <v>3.8135862018124858E-9</v>
      </c>
      <c r="G81">
        <f t="shared" si="18"/>
        <v>6.7343560406068744E-4</v>
      </c>
      <c r="H81">
        <f t="shared" si="19"/>
        <v>1484.922974030764</v>
      </c>
      <c r="I81">
        <f t="shared" si="20"/>
        <v>0.91700290246829474</v>
      </c>
      <c r="J81">
        <f t="shared" si="21"/>
        <v>2974.4421382192459</v>
      </c>
      <c r="K81">
        <f t="shared" si="22"/>
        <v>9.839354836785719E-5</v>
      </c>
    </row>
    <row r="82" spans="1:11" x14ac:dyDescent="0.35">
      <c r="A82">
        <v>1640.4659999999999</v>
      </c>
      <c r="B82">
        <f t="shared" si="16"/>
        <v>20.921000000000049</v>
      </c>
      <c r="C82">
        <f t="shared" si="13"/>
        <v>42.065000000000055</v>
      </c>
      <c r="D82">
        <f t="shared" si="17"/>
        <v>2.0030952380952405</v>
      </c>
      <c r="E82">
        <f t="shared" si="14"/>
        <v>6.0958288681386876E-4</v>
      </c>
      <c r="F82">
        <f t="shared" si="15"/>
        <v>3.7159129589633001E-9</v>
      </c>
      <c r="G82">
        <f t="shared" si="18"/>
        <v>6.7343558935025469E-4</v>
      </c>
      <c r="H82">
        <f t="shared" si="19"/>
        <v>1484.9230064672136</v>
      </c>
      <c r="I82">
        <f t="shared" si="20"/>
        <v>0.90518365297861314</v>
      </c>
      <c r="J82">
        <f t="shared" si="21"/>
        <v>2974.4422031925433</v>
      </c>
      <c r="K82">
        <f t="shared" si="22"/>
        <v>9.8440363463194261E-5</v>
      </c>
    </row>
    <row r="83" spans="1:11" x14ac:dyDescent="0.35">
      <c r="A83">
        <v>1661.3869999999999</v>
      </c>
      <c r="B83">
        <f t="shared" si="16"/>
        <v>21.144000000000005</v>
      </c>
      <c r="C83">
        <f t="shared" si="13"/>
        <v>42.064000000000078</v>
      </c>
      <c r="D83">
        <f t="shared" si="17"/>
        <v>2.003047619047623</v>
      </c>
      <c r="E83">
        <f t="shared" si="14"/>
        <v>6.01906720107958E-4</v>
      </c>
      <c r="F83">
        <f t="shared" si="15"/>
        <v>3.622916997111197E-9</v>
      </c>
      <c r="G83">
        <f t="shared" si="18"/>
        <v>6.7343557534426041E-4</v>
      </c>
      <c r="H83">
        <f t="shared" si="19"/>
        <v>1484.9230373503801</v>
      </c>
      <c r="I83">
        <f t="shared" si="20"/>
        <v>0.89378515502431422</v>
      </c>
      <c r="J83">
        <f t="shared" si="21"/>
        <v>2974.3715544336437</v>
      </c>
      <c r="K83">
        <f t="shared" si="22"/>
        <v>3.6950148240049662E-3</v>
      </c>
    </row>
    <row r="84" spans="1:11" x14ac:dyDescent="0.35">
      <c r="A84">
        <v>1682.5309999999999</v>
      </c>
      <c r="B84">
        <f t="shared" si="16"/>
        <v>20.920000000000073</v>
      </c>
      <c r="C84">
        <f t="shared" si="13"/>
        <v>42.065000000000055</v>
      </c>
      <c r="D84">
        <f t="shared" si="17"/>
        <v>2.0030952380952405</v>
      </c>
      <c r="E84">
        <f t="shared" si="14"/>
        <v>5.9434268967406838E-4</v>
      </c>
      <c r="F84">
        <f t="shared" si="15"/>
        <v>3.5324323276900599E-9</v>
      </c>
      <c r="G84">
        <f t="shared" si="18"/>
        <v>6.7343556171648811E-4</v>
      </c>
      <c r="H84">
        <f t="shared" si="19"/>
        <v>1484.9230673995701</v>
      </c>
      <c r="I84">
        <f t="shared" si="20"/>
        <v>0.88255316983732834</v>
      </c>
      <c r="J84">
        <f t="shared" si="21"/>
        <v>2974.4423252458569</v>
      </c>
      <c r="K84">
        <f t="shared" si="22"/>
        <v>9.8530031895769019E-5</v>
      </c>
    </row>
    <row r="85" spans="1:11" x14ac:dyDescent="0.35">
      <c r="A85">
        <v>1703.451</v>
      </c>
      <c r="B85">
        <f t="shared" si="16"/>
        <v>21.144999999999982</v>
      </c>
      <c r="C85">
        <f t="shared" si="13"/>
        <v>42.064000000000078</v>
      </c>
      <c r="D85">
        <f t="shared" si="17"/>
        <v>2.003047619047623</v>
      </c>
      <c r="E85">
        <f t="shared" si="14"/>
        <v>5.8704359561854145E-4</v>
      </c>
      <c r="F85">
        <f t="shared" si="15"/>
        <v>3.4462018315674564E-9</v>
      </c>
      <c r="G85">
        <f t="shared" si="18"/>
        <v>6.7343554872943082E-4</v>
      </c>
      <c r="H85">
        <f t="shared" si="19"/>
        <v>1484.9230960359866</v>
      </c>
      <c r="I85">
        <f t="shared" si="20"/>
        <v>0.87171459351398239</v>
      </c>
      <c r="J85">
        <f t="shared" si="21"/>
        <v>2974.371671983708</v>
      </c>
      <c r="K85">
        <f t="shared" si="22"/>
        <v>3.6944795329469965E-3</v>
      </c>
    </row>
    <row r="86" spans="1:11" x14ac:dyDescent="0.35">
      <c r="A86">
        <v>1724.596</v>
      </c>
      <c r="B86">
        <f t="shared" si="16"/>
        <v>20.919000000000096</v>
      </c>
      <c r="C86">
        <f t="shared" si="13"/>
        <v>42.065000000000055</v>
      </c>
      <c r="D86">
        <f t="shared" si="17"/>
        <v>2.0030952380952405</v>
      </c>
      <c r="E86">
        <f t="shared" si="14"/>
        <v>5.7984594652892615E-4</v>
      </c>
      <c r="F86">
        <f t="shared" si="15"/>
        <v>3.3622132170602634E-9</v>
      </c>
      <c r="G86">
        <f t="shared" si="18"/>
        <v>6.7343553608002012E-4</v>
      </c>
      <c r="H86">
        <f t="shared" si="19"/>
        <v>1484.9231239278947</v>
      </c>
      <c r="I86">
        <f t="shared" si="20"/>
        <v>0.86102665431666003</v>
      </c>
      <c r="J86">
        <f t="shared" si="21"/>
        <v>2974.4424384774748</v>
      </c>
      <c r="K86">
        <f t="shared" si="22"/>
        <v>9.8615363782219738E-5</v>
      </c>
    </row>
    <row r="87" spans="1:11" x14ac:dyDescent="0.35">
      <c r="A87">
        <v>1745.5150000000001</v>
      </c>
      <c r="B87">
        <f t="shared" si="16"/>
        <v>21.145999999999958</v>
      </c>
      <c r="C87">
        <f t="shared" si="13"/>
        <v>42.064999999999827</v>
      </c>
      <c r="D87">
        <f t="shared" si="17"/>
        <v>2.0030952380952298</v>
      </c>
      <c r="E87">
        <f t="shared" si="14"/>
        <v>5.7289682414645533E-4</v>
      </c>
      <c r="F87">
        <f t="shared" si="15"/>
        <v>3.2821077111709456E-9</v>
      </c>
      <c r="G87">
        <f t="shared" si="18"/>
        <v>6.7343552401543879E-4</v>
      </c>
      <c r="H87">
        <f t="shared" si="19"/>
        <v>1484.9231505302571</v>
      </c>
      <c r="I87">
        <f t="shared" si="20"/>
        <v>0.85070775704033308</v>
      </c>
      <c r="J87">
        <f t="shared" si="21"/>
        <v>2974.4424917645242</v>
      </c>
      <c r="K87">
        <f t="shared" si="22"/>
        <v>9.8656280979126954E-5</v>
      </c>
    </row>
    <row r="88" spans="1:11" x14ac:dyDescent="0.35">
      <c r="A88">
        <v>1766.6610000000001</v>
      </c>
      <c r="B88">
        <f t="shared" si="16"/>
        <v>20.918999999999869</v>
      </c>
      <c r="C88">
        <f t="shared" si="13"/>
        <v>42.065000000000055</v>
      </c>
      <c r="D88">
        <f t="shared" si="17"/>
        <v>2.0030952380952405</v>
      </c>
      <c r="E88">
        <f t="shared" si="14"/>
        <v>5.6603955144761788E-4</v>
      </c>
      <c r="F88">
        <f t="shared" si="15"/>
        <v>3.204007738030204E-9</v>
      </c>
      <c r="G88">
        <f t="shared" si="18"/>
        <v>6.7343551225290785E-4</v>
      </c>
      <c r="H88">
        <f t="shared" si="19"/>
        <v>1484.9231764666001</v>
      </c>
      <c r="I88">
        <f t="shared" si="20"/>
        <v>0.84052524874132628</v>
      </c>
      <c r="J88">
        <f t="shared" si="21"/>
        <v>2974.4425437175055</v>
      </c>
      <c r="K88">
        <f t="shared" si="22"/>
        <v>9.8696666258743548E-5</v>
      </c>
    </row>
    <row r="89" spans="1:11" x14ac:dyDescent="0.35">
      <c r="A89">
        <v>1787.58</v>
      </c>
      <c r="B89">
        <f t="shared" si="16"/>
        <v>21.146000000000186</v>
      </c>
    </row>
    <row r="90" spans="1:11" x14ac:dyDescent="0.35">
      <c r="A90">
        <v>1808.7260000000001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843C-B69F-41C0-9009-57DF91437059}">
  <dimension ref="A1:O90"/>
  <sheetViews>
    <sheetView workbookViewId="0"/>
  </sheetViews>
  <sheetFormatPr defaultColWidth="8.81640625" defaultRowHeight="14.5" x14ac:dyDescent="0.35"/>
  <cols>
    <col min="13" max="14" width="9.6328125" bestFit="1" customWidth="1"/>
  </cols>
  <sheetData>
    <row r="1" spans="1:15" x14ac:dyDescent="0.35">
      <c r="A1">
        <v>0.01</v>
      </c>
      <c r="C1">
        <f>SQRT($A$1^2+$A$1^2)</f>
        <v>1.4142135623730951E-2</v>
      </c>
      <c r="D1">
        <f>SQRT((1/21*C1)^2)</f>
        <v>6.7343502970147382E-4</v>
      </c>
      <c r="G1">
        <v>7.8142934700053956E-4</v>
      </c>
    </row>
    <row r="3" spans="1:15" x14ac:dyDescent="0.35">
      <c r="A3">
        <v>-2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20.318000000000001</v>
      </c>
      <c r="B5">
        <f>A6-A5</f>
        <v>21.138999999999999</v>
      </c>
      <c r="C5">
        <f t="shared" ref="C5:C36" si="0">A7-A5</f>
        <v>42.096999999999994</v>
      </c>
      <c r="D5">
        <f>C5/21</f>
        <v>2.0046190476190473</v>
      </c>
      <c r="E5">
        <f t="shared" ref="E5:E36" si="1">1/A5</f>
        <v>4.9217442661679295E-2</v>
      </c>
      <c r="F5">
        <f t="shared" ref="F5:F36" si="2">SQRT(((1/(A5^2))*$A$1)^2)</f>
        <v>2.4223566621556893E-5</v>
      </c>
      <c r="G5">
        <f>SQRT($D$1^2+($G$1*F5))</f>
        <v>6.8734543358935053E-4</v>
      </c>
      <c r="H5">
        <f>1/G5</f>
        <v>1454.8725446213448</v>
      </c>
      <c r="I5">
        <f>E5/G5</f>
        <v>71.605106044952493</v>
      </c>
      <c r="J5">
        <f>D5/G5</f>
        <v>2916.4652148059404</v>
      </c>
      <c r="K5">
        <f>(D5-$M$14-$M$15*E5)^2/G5^2</f>
        <v>1.4908044161853183E-3</v>
      </c>
      <c r="L5" t="s">
        <v>37</v>
      </c>
      <c r="M5" cm="1">
        <f t="array" ref="M5:N6">MMULT(TRANSPOSE(H5:I88),H5:I88)</f>
        <v>185076537.57731947</v>
      </c>
      <c r="N5">
        <v>525963.07335835544</v>
      </c>
    </row>
    <row r="6" spans="1:15" x14ac:dyDescent="0.35">
      <c r="A6">
        <v>41.457000000000001</v>
      </c>
      <c r="B6">
        <f t="shared" ref="B6:B69" si="3">A7-A6</f>
        <v>20.957999999999998</v>
      </c>
      <c r="C6">
        <f t="shared" si="0"/>
        <v>42.098000000000006</v>
      </c>
      <c r="D6">
        <f t="shared" ref="D6:D69" si="4">C6/21</f>
        <v>2.004666666666667</v>
      </c>
      <c r="E6">
        <f t="shared" si="1"/>
        <v>2.412137877801095E-2</v>
      </c>
      <c r="F6">
        <f t="shared" si="2"/>
        <v>5.818409141522771E-6</v>
      </c>
      <c r="G6">
        <f t="shared" ref="G6:G69" si="5">SQRT($D$1^2+($G$1*F6))</f>
        <v>6.768023455079533E-4</v>
      </c>
      <c r="H6">
        <f t="shared" ref="H6:H69" si="6">1/G6</f>
        <v>1477.53625063087</v>
      </c>
      <c r="I6">
        <f t="shared" ref="I6:I69" si="7">E6/G6</f>
        <v>35.640211559709336</v>
      </c>
      <c r="J6">
        <f t="shared" ref="J6:J69" si="8">D6/G6</f>
        <v>2961.9676704313515</v>
      </c>
      <c r="K6">
        <f t="shared" ref="K6:K69" si="9">(D6-$M$14-$M$15*E6)^2/G6^2</f>
        <v>3.1869580769845495E-3</v>
      </c>
      <c r="M6">
        <v>525963.07335835544</v>
      </c>
      <c r="N6">
        <v>8326.0660046669054</v>
      </c>
    </row>
    <row r="7" spans="1:15" x14ac:dyDescent="0.35">
      <c r="A7">
        <v>62.414999999999999</v>
      </c>
      <c r="B7">
        <f t="shared" si="3"/>
        <v>21.140000000000008</v>
      </c>
      <c r="C7">
        <f t="shared" si="0"/>
        <v>42.097000000000001</v>
      </c>
      <c r="D7">
        <f t="shared" si="4"/>
        <v>2.0046190476190477</v>
      </c>
      <c r="E7">
        <f t="shared" si="1"/>
        <v>1.6021789633902106E-2</v>
      </c>
      <c r="F7">
        <f t="shared" si="2"/>
        <v>2.5669774307301304E-6</v>
      </c>
      <c r="G7">
        <f t="shared" si="5"/>
        <v>6.7492269981567926E-4</v>
      </c>
      <c r="H7">
        <f t="shared" si="6"/>
        <v>1481.6511583816919</v>
      </c>
      <c r="I7">
        <f t="shared" si="7"/>
        <v>23.738703170418837</v>
      </c>
      <c r="J7">
        <f t="shared" si="8"/>
        <v>2970.1461340187657</v>
      </c>
      <c r="K7">
        <f t="shared" si="9"/>
        <v>3.3110046167548937E-5</v>
      </c>
    </row>
    <row r="8" spans="1:15" x14ac:dyDescent="0.35">
      <c r="A8">
        <v>83.555000000000007</v>
      </c>
      <c r="B8">
        <f t="shared" si="3"/>
        <v>20.956999999999994</v>
      </c>
      <c r="C8">
        <f t="shared" si="0"/>
        <v>42.096999999999994</v>
      </c>
      <c r="D8">
        <f t="shared" si="4"/>
        <v>2.0046190476190473</v>
      </c>
      <c r="E8">
        <f t="shared" si="1"/>
        <v>1.1968164681946022E-2</v>
      </c>
      <c r="F8">
        <f t="shared" si="2"/>
        <v>1.4323696585418015E-6</v>
      </c>
      <c r="G8">
        <f t="shared" si="5"/>
        <v>6.7426555222402005E-4</v>
      </c>
      <c r="H8">
        <f t="shared" si="6"/>
        <v>1483.0951940249158</v>
      </c>
      <c r="I8">
        <f t="shared" si="7"/>
        <v>17.749927521092879</v>
      </c>
      <c r="J8">
        <f t="shared" si="8"/>
        <v>2973.0408753746128</v>
      </c>
      <c r="K8">
        <f t="shared" si="9"/>
        <v>2.7447073606309588E-6</v>
      </c>
      <c r="L8" t="s">
        <v>38</v>
      </c>
      <c r="M8">
        <f t="array" ref="M8:M9">MMULT(TRANSPOSE(H5:I88),J5:J88)</f>
        <v>371007006.48125905</v>
      </c>
    </row>
    <row r="9" spans="1:15" x14ac:dyDescent="0.35">
      <c r="A9">
        <v>104.512</v>
      </c>
      <c r="B9">
        <f t="shared" si="3"/>
        <v>21.14</v>
      </c>
      <c r="C9">
        <f t="shared" si="0"/>
        <v>42.096000000000004</v>
      </c>
      <c r="D9">
        <f t="shared" si="4"/>
        <v>2.0045714285714289</v>
      </c>
      <c r="E9">
        <f t="shared" si="1"/>
        <v>9.5682792406613596E-3</v>
      </c>
      <c r="F9">
        <f t="shared" si="2"/>
        <v>9.1551967627271123E-7</v>
      </c>
      <c r="G9">
        <f t="shared" si="5"/>
        <v>6.7396598814170204E-4</v>
      </c>
      <c r="H9">
        <f t="shared" si="6"/>
        <v>1483.7543994723796</v>
      </c>
      <c r="I9">
        <f t="shared" si="7"/>
        <v>14.196976418711532</v>
      </c>
      <c r="J9">
        <f t="shared" si="8"/>
        <v>2974.2916761994907</v>
      </c>
      <c r="K9">
        <f t="shared" si="9"/>
        <v>4.883523531663889E-3</v>
      </c>
      <c r="M9">
        <v>1054357.5690291715</v>
      </c>
    </row>
    <row r="10" spans="1:15" x14ac:dyDescent="0.35">
      <c r="A10">
        <v>125.652</v>
      </c>
      <c r="B10">
        <f t="shared" si="3"/>
        <v>20.956000000000003</v>
      </c>
      <c r="C10">
        <f t="shared" si="0"/>
        <v>42.097999999999999</v>
      </c>
      <c r="D10">
        <f t="shared" si="4"/>
        <v>2.0046666666666666</v>
      </c>
      <c r="E10">
        <f t="shared" si="1"/>
        <v>7.9584885238595492E-3</v>
      </c>
      <c r="F10">
        <f t="shared" si="2"/>
        <v>6.3337539584404149E-7</v>
      </c>
      <c r="G10">
        <f t="shared" si="5"/>
        <v>6.7380240230427012E-4</v>
      </c>
      <c r="H10">
        <f t="shared" si="6"/>
        <v>1484.1146255641106</v>
      </c>
      <c r="I10">
        <f t="shared" si="7"/>
        <v>11.811309215644085</v>
      </c>
      <c r="J10">
        <f t="shared" si="8"/>
        <v>2975.1551193808532</v>
      </c>
      <c r="K10">
        <f t="shared" si="9"/>
        <v>5.3400434502116978E-3</v>
      </c>
    </row>
    <row r="11" spans="1:15" x14ac:dyDescent="0.35">
      <c r="A11">
        <v>146.608</v>
      </c>
      <c r="B11">
        <f t="shared" si="3"/>
        <v>21.141999999999996</v>
      </c>
      <c r="C11">
        <f t="shared" si="0"/>
        <v>42.097000000000008</v>
      </c>
      <c r="D11">
        <f t="shared" si="4"/>
        <v>2.0046190476190482</v>
      </c>
      <c r="E11">
        <f t="shared" si="1"/>
        <v>6.8209101822547195E-3</v>
      </c>
      <c r="F11">
        <f t="shared" si="2"/>
        <v>4.6524815714386119E-7</v>
      </c>
      <c r="G11">
        <f t="shared" si="5"/>
        <v>6.7370490408832191E-4</v>
      </c>
      <c r="H11">
        <f t="shared" si="6"/>
        <v>1484.329405844582</v>
      </c>
      <c r="I11">
        <f t="shared" si="7"/>
        <v>10.124477558145408</v>
      </c>
      <c r="J11">
        <f t="shared" si="8"/>
        <v>2975.5149998971137</v>
      </c>
      <c r="K11">
        <f t="shared" si="9"/>
        <v>1.2646726183172567E-5</v>
      </c>
      <c r="L11" t="s">
        <v>39</v>
      </c>
      <c r="M11">
        <f t="array" ref="M11:N12">MINVERSE(M5:N6)</f>
        <v>6.5853982939535549E-9</v>
      </c>
      <c r="N11">
        <v>-4.160039476068568E-7</v>
      </c>
    </row>
    <row r="12" spans="1:15" x14ac:dyDescent="0.35">
      <c r="A12">
        <v>167.75</v>
      </c>
      <c r="B12">
        <f t="shared" si="3"/>
        <v>20.955000000000013</v>
      </c>
      <c r="C12">
        <f t="shared" si="0"/>
        <v>42.097000000000008</v>
      </c>
      <c r="D12">
        <f t="shared" si="4"/>
        <v>2.0046190476190482</v>
      </c>
      <c r="E12">
        <f t="shared" si="1"/>
        <v>5.9612518628912071E-3</v>
      </c>
      <c r="F12">
        <f t="shared" si="2"/>
        <v>3.5536523772823887E-7</v>
      </c>
      <c r="G12">
        <f t="shared" si="5"/>
        <v>6.736411745541462E-4</v>
      </c>
      <c r="H12">
        <f t="shared" si="6"/>
        <v>1484.469830190912</v>
      </c>
      <c r="I12">
        <f t="shared" si="7"/>
        <v>8.8492985406313682</v>
      </c>
      <c r="J12">
        <f t="shared" si="8"/>
        <v>2975.7964972165164</v>
      </c>
      <c r="K12">
        <f t="shared" si="9"/>
        <v>1.9602767057992339E-5</v>
      </c>
      <c r="M12">
        <v>-4.1600394760685675E-7</v>
      </c>
      <c r="N12">
        <v>1.4638398424049852E-4</v>
      </c>
    </row>
    <row r="13" spans="1:15" x14ac:dyDescent="0.35">
      <c r="A13">
        <v>188.70500000000001</v>
      </c>
      <c r="B13">
        <f t="shared" si="3"/>
        <v>21.141999999999996</v>
      </c>
      <c r="C13">
        <f t="shared" si="0"/>
        <v>42.09699999999998</v>
      </c>
      <c r="D13">
        <f t="shared" si="4"/>
        <v>2.0046190476190469</v>
      </c>
      <c r="E13">
        <f t="shared" si="1"/>
        <v>5.2992766487374469E-3</v>
      </c>
      <c r="F13">
        <f t="shared" si="2"/>
        <v>2.8082332999853988E-7</v>
      </c>
      <c r="G13">
        <f t="shared" si="5"/>
        <v>6.7359793855118659E-4</v>
      </c>
      <c r="H13">
        <f t="shared" si="6"/>
        <v>1484.5651133536094</v>
      </c>
      <c r="I13">
        <f t="shared" si="7"/>
        <v>7.8671212387250433</v>
      </c>
      <c r="J13">
        <f t="shared" si="8"/>
        <v>2975.9875036593749</v>
      </c>
      <c r="K13">
        <f t="shared" si="9"/>
        <v>2.5994620557476003E-5</v>
      </c>
    </row>
    <row r="14" spans="1:15" x14ac:dyDescent="0.35">
      <c r="A14">
        <v>209.84700000000001</v>
      </c>
      <c r="B14">
        <f t="shared" si="3"/>
        <v>20.954999999999984</v>
      </c>
      <c r="C14">
        <f t="shared" si="0"/>
        <v>42.09699999999998</v>
      </c>
      <c r="D14">
        <f t="shared" si="4"/>
        <v>2.0046190476190469</v>
      </c>
      <c r="E14">
        <f t="shared" si="1"/>
        <v>4.7653766791996071E-3</v>
      </c>
      <c r="F14">
        <f t="shared" si="2"/>
        <v>2.2708814894659477E-7</v>
      </c>
      <c r="G14">
        <f t="shared" si="5"/>
        <v>6.735667692018125E-4</v>
      </c>
      <c r="H14">
        <f t="shared" si="6"/>
        <v>1484.6338117081045</v>
      </c>
      <c r="I14">
        <f t="shared" si="7"/>
        <v>7.0748393434650216</v>
      </c>
      <c r="J14">
        <f t="shared" si="8"/>
        <v>2976.1252176893358</v>
      </c>
      <c r="K14">
        <f t="shared" si="9"/>
        <v>3.1806159651887637E-5</v>
      </c>
      <c r="L14" t="s">
        <v>40</v>
      </c>
      <c r="M14" s="10">
        <f t="array" ref="M14:M15">MMULT(M11:N12,M8:M9)</f>
        <v>2.0046119966211946</v>
      </c>
      <c r="N14" s="10">
        <f>SQRT(M11)</f>
        <v>8.1150466997753965E-5</v>
      </c>
      <c r="O14" t="s">
        <v>42</v>
      </c>
    </row>
    <row r="15" spans="1:15" x14ac:dyDescent="0.35">
      <c r="A15">
        <v>230.80199999999999</v>
      </c>
      <c r="B15">
        <f t="shared" si="3"/>
        <v>21.141999999999996</v>
      </c>
      <c r="C15">
        <f t="shared" si="0"/>
        <v>42.097000000000008</v>
      </c>
      <c r="D15">
        <f t="shared" si="4"/>
        <v>2.0046190476190482</v>
      </c>
      <c r="E15">
        <f t="shared" si="1"/>
        <v>4.332718087364928E-3</v>
      </c>
      <c r="F15">
        <f t="shared" si="2"/>
        <v>1.8772446024579199E-7</v>
      </c>
      <c r="G15">
        <f t="shared" si="5"/>
        <v>6.7354393519013353E-4</v>
      </c>
      <c r="H15">
        <f t="shared" si="6"/>
        <v>1484.6841427170029</v>
      </c>
      <c r="I15">
        <f t="shared" si="7"/>
        <v>6.4327178391738506</v>
      </c>
      <c r="J15">
        <f t="shared" si="8"/>
        <v>2976.2261121884617</v>
      </c>
      <c r="K15">
        <f t="shared" si="9"/>
        <v>3.6945568507619324E-5</v>
      </c>
      <c r="M15">
        <v>6.8248261013081901E-4</v>
      </c>
      <c r="O15" t="s">
        <v>43</v>
      </c>
    </row>
    <row r="16" spans="1:15" x14ac:dyDescent="0.35">
      <c r="A16">
        <v>251.94399999999999</v>
      </c>
      <c r="B16">
        <f t="shared" si="3"/>
        <v>20.955000000000013</v>
      </c>
      <c r="C16">
        <f t="shared" si="0"/>
        <v>42.097999999999985</v>
      </c>
      <c r="D16">
        <f t="shared" si="4"/>
        <v>2.0046666666666662</v>
      </c>
      <c r="E16">
        <f t="shared" si="1"/>
        <v>3.9691359984758518E-3</v>
      </c>
      <c r="F16">
        <f t="shared" si="2"/>
        <v>1.57540405743969E-7</v>
      </c>
      <c r="G16">
        <f t="shared" si="5"/>
        <v>6.7352642555835302E-4</v>
      </c>
      <c r="H16">
        <f t="shared" si="6"/>
        <v>1484.72273997416</v>
      </c>
      <c r="I16">
        <f t="shared" si="7"/>
        <v>5.8930664749871404</v>
      </c>
      <c r="J16">
        <f t="shared" si="8"/>
        <v>2976.3741860681985</v>
      </c>
      <c r="K16">
        <f t="shared" si="9"/>
        <v>5.9518053124172797E-3</v>
      </c>
    </row>
    <row r="17" spans="1:13" x14ac:dyDescent="0.35">
      <c r="A17">
        <v>272.899</v>
      </c>
      <c r="B17">
        <f t="shared" si="3"/>
        <v>21.142999999999972</v>
      </c>
      <c r="C17">
        <f t="shared" si="0"/>
        <v>42.09699999999998</v>
      </c>
      <c r="D17">
        <f t="shared" si="4"/>
        <v>2.0046190476190469</v>
      </c>
      <c r="E17">
        <f t="shared" si="1"/>
        <v>3.6643593417344878E-3</v>
      </c>
      <c r="F17">
        <f t="shared" si="2"/>
        <v>1.3427529385356808E-7</v>
      </c>
      <c r="G17">
        <f t="shared" si="5"/>
        <v>6.7351292926284584E-4</v>
      </c>
      <c r="H17">
        <f t="shared" si="6"/>
        <v>1484.7524918259423</v>
      </c>
      <c r="I17">
        <f t="shared" si="7"/>
        <v>5.4406666635859509</v>
      </c>
      <c r="J17">
        <f t="shared" si="8"/>
        <v>2976.3631261141272</v>
      </c>
      <c r="K17">
        <f t="shared" si="9"/>
        <v>4.5641188260429685E-5</v>
      </c>
      <c r="L17" t="s">
        <v>41</v>
      </c>
      <c r="M17">
        <f>+SUM(K5:K88)/(COUNT(K5:K88)-2)</f>
        <v>1.5477373853513118E-3</v>
      </c>
    </row>
    <row r="18" spans="1:13" x14ac:dyDescent="0.35">
      <c r="A18">
        <v>294.04199999999997</v>
      </c>
      <c r="B18">
        <f t="shared" si="3"/>
        <v>20.954000000000008</v>
      </c>
      <c r="C18">
        <f t="shared" si="0"/>
        <v>42.097000000000037</v>
      </c>
      <c r="D18">
        <f t="shared" si="4"/>
        <v>2.0046190476190495</v>
      </c>
      <c r="E18">
        <f t="shared" si="1"/>
        <v>3.4008747049741198E-3</v>
      </c>
      <c r="F18">
        <f t="shared" si="2"/>
        <v>1.1565948758932805E-7</v>
      </c>
      <c r="G18">
        <f t="shared" si="5"/>
        <v>6.7350212987553814E-4</v>
      </c>
      <c r="H18">
        <f t="shared" si="6"/>
        <v>1484.7762993485974</v>
      </c>
      <c r="I18">
        <f t="shared" si="7"/>
        <v>5.0495381589997272</v>
      </c>
      <c r="J18">
        <f t="shared" si="8"/>
        <v>2976.4108511275222</v>
      </c>
      <c r="K18">
        <f t="shared" si="9"/>
        <v>4.9321581166864725E-5</v>
      </c>
    </row>
    <row r="19" spans="1:13" x14ac:dyDescent="0.35">
      <c r="A19">
        <v>314.99599999999998</v>
      </c>
      <c r="B19">
        <f t="shared" si="3"/>
        <v>21.143000000000029</v>
      </c>
      <c r="C19">
        <f t="shared" si="0"/>
        <v>42.097000000000037</v>
      </c>
      <c r="D19">
        <f t="shared" si="4"/>
        <v>2.0046190476190495</v>
      </c>
      <c r="E19">
        <f t="shared" si="1"/>
        <v>3.1746434875363498E-3</v>
      </c>
      <c r="F19">
        <f t="shared" si="2"/>
        <v>1.0078361272956959E-7</v>
      </c>
      <c r="G19">
        <f t="shared" si="5"/>
        <v>6.7349349996990212E-4</v>
      </c>
      <c r="H19">
        <f t="shared" si="6"/>
        <v>1484.7953247428359</v>
      </c>
      <c r="I19">
        <f t="shared" si="7"/>
        <v>4.7136958080192635</v>
      </c>
      <c r="J19">
        <f t="shared" si="8"/>
        <v>2976.4489897952012</v>
      </c>
      <c r="K19">
        <f t="shared" si="9"/>
        <v>5.2595467021933801E-5</v>
      </c>
    </row>
    <row r="20" spans="1:13" x14ac:dyDescent="0.35">
      <c r="A20">
        <v>336.13900000000001</v>
      </c>
      <c r="B20">
        <f t="shared" si="3"/>
        <v>20.954000000000008</v>
      </c>
      <c r="C20">
        <f t="shared" si="0"/>
        <v>42.098000000000013</v>
      </c>
      <c r="D20">
        <f t="shared" si="4"/>
        <v>2.0046666666666675</v>
      </c>
      <c r="E20">
        <f t="shared" si="1"/>
        <v>2.9749597636691961E-3</v>
      </c>
      <c r="F20">
        <f t="shared" si="2"/>
        <v>8.8503855954506803E-8</v>
      </c>
      <c r="G20">
        <f t="shared" si="5"/>
        <v>6.7348637606071181E-4</v>
      </c>
      <c r="H20">
        <f t="shared" si="6"/>
        <v>1484.8110304013846</v>
      </c>
      <c r="I20">
        <f t="shared" si="7"/>
        <v>4.4172530720963188</v>
      </c>
      <c r="J20">
        <f t="shared" si="8"/>
        <v>2976.5511789446437</v>
      </c>
      <c r="K20">
        <f t="shared" si="9"/>
        <v>6.1089837467371236E-3</v>
      </c>
    </row>
    <row r="21" spans="1:13" x14ac:dyDescent="0.35">
      <c r="A21">
        <v>357.09300000000002</v>
      </c>
      <c r="B21">
        <f t="shared" si="3"/>
        <v>21.144000000000005</v>
      </c>
      <c r="C21">
        <f t="shared" si="0"/>
        <v>42.096000000000004</v>
      </c>
      <c r="D21">
        <f t="shared" si="4"/>
        <v>2.0045714285714289</v>
      </c>
      <c r="E21">
        <f t="shared" si="1"/>
        <v>2.8003909345744663E-3</v>
      </c>
      <c r="F21">
        <f t="shared" si="2"/>
        <v>7.8421893864468533E-8</v>
      </c>
      <c r="G21">
        <f t="shared" si="5"/>
        <v>6.7348052711146587E-4</v>
      </c>
      <c r="H21">
        <f t="shared" si="6"/>
        <v>1484.8239254800203</v>
      </c>
      <c r="I21">
        <f t="shared" si="7"/>
        <v>4.1580874603535216</v>
      </c>
      <c r="J21">
        <f t="shared" si="8"/>
        <v>2976.4356174765212</v>
      </c>
      <c r="K21">
        <f t="shared" si="9"/>
        <v>3.9783589045265383E-3</v>
      </c>
    </row>
    <row r="22" spans="1:13" x14ac:dyDescent="0.35">
      <c r="A22">
        <v>378.23700000000002</v>
      </c>
      <c r="B22">
        <f t="shared" si="3"/>
        <v>20.951999999999998</v>
      </c>
      <c r="C22">
        <f t="shared" si="0"/>
        <v>42.09699999999998</v>
      </c>
      <c r="D22">
        <f t="shared" si="4"/>
        <v>2.0046190476190469</v>
      </c>
      <c r="E22">
        <f t="shared" si="1"/>
        <v>2.6438449966555361E-3</v>
      </c>
      <c r="F22">
        <f t="shared" si="2"/>
        <v>6.9899163663405116E-8</v>
      </c>
      <c r="G22">
        <f t="shared" si="5"/>
        <v>6.7347558269535083E-4</v>
      </c>
      <c r="H22">
        <f t="shared" si="6"/>
        <v>1484.8348265245922</v>
      </c>
      <c r="I22">
        <f t="shared" si="7"/>
        <v>3.9256731269669345</v>
      </c>
      <c r="J22">
        <f t="shared" si="8"/>
        <v>2976.5281758193209</v>
      </c>
      <c r="K22">
        <f t="shared" si="9"/>
        <v>6.0689763938335525E-5</v>
      </c>
    </row>
    <row r="23" spans="1:13" x14ac:dyDescent="0.35">
      <c r="A23">
        <v>399.18900000000002</v>
      </c>
      <c r="B23">
        <f t="shared" si="3"/>
        <v>21.144999999999982</v>
      </c>
      <c r="C23">
        <f t="shared" si="0"/>
        <v>42.09699999999998</v>
      </c>
      <c r="D23">
        <f t="shared" si="4"/>
        <v>2.0046190476190469</v>
      </c>
      <c r="E23">
        <f t="shared" si="1"/>
        <v>2.5050790477693522E-3</v>
      </c>
      <c r="F23">
        <f t="shared" si="2"/>
        <v>6.2754210355730043E-8</v>
      </c>
      <c r="G23">
        <f t="shared" si="5"/>
        <v>6.7347143756112235E-4</v>
      </c>
      <c r="H23">
        <f t="shared" si="6"/>
        <v>1484.8439655011248</v>
      </c>
      <c r="I23">
        <f t="shared" si="7"/>
        <v>3.719651507183626</v>
      </c>
      <c r="J23">
        <f t="shared" si="8"/>
        <v>2976.5464959857536</v>
      </c>
      <c r="K23">
        <f t="shared" si="9"/>
        <v>6.2901302566020632E-5</v>
      </c>
    </row>
    <row r="24" spans="1:13" x14ac:dyDescent="0.35">
      <c r="A24">
        <v>420.334</v>
      </c>
      <c r="B24">
        <f t="shared" si="3"/>
        <v>20.951999999999998</v>
      </c>
      <c r="C24">
        <f t="shared" si="0"/>
        <v>42.09699999999998</v>
      </c>
      <c r="D24">
        <f t="shared" si="4"/>
        <v>2.0046190476190469</v>
      </c>
      <c r="E24">
        <f t="shared" si="1"/>
        <v>2.379060461442567E-3</v>
      </c>
      <c r="F24">
        <f t="shared" si="2"/>
        <v>5.6599286791993198E-8</v>
      </c>
      <c r="G24">
        <f t="shared" si="5"/>
        <v>6.7346786677074911E-4</v>
      </c>
      <c r="H24">
        <f t="shared" si="6"/>
        <v>1484.8518382843699</v>
      </c>
      <c r="I24">
        <f t="shared" si="7"/>
        <v>3.5325522995626573</v>
      </c>
      <c r="J24">
        <f t="shared" si="8"/>
        <v>2976.5622779170048</v>
      </c>
      <c r="K24">
        <f t="shared" si="9"/>
        <v>6.4943961018799321E-5</v>
      </c>
    </row>
    <row r="25" spans="1:13" x14ac:dyDescent="0.35">
      <c r="A25">
        <v>441.286</v>
      </c>
      <c r="B25">
        <f t="shared" si="3"/>
        <v>21.144999999999982</v>
      </c>
      <c r="C25">
        <f t="shared" si="0"/>
        <v>42.09699999999998</v>
      </c>
      <c r="D25">
        <f t="shared" si="4"/>
        <v>2.0046190476190469</v>
      </c>
      <c r="E25">
        <f t="shared" si="1"/>
        <v>2.2661040685632446E-3</v>
      </c>
      <c r="F25">
        <f t="shared" si="2"/>
        <v>5.135227649558891E-8</v>
      </c>
      <c r="G25">
        <f t="shared" si="5"/>
        <v>6.7346482269299991E-4</v>
      </c>
      <c r="H25">
        <f t="shared" si="6"/>
        <v>1484.8585498516109</v>
      </c>
      <c r="I25">
        <f t="shared" si="7"/>
        <v>3.3648440010596543</v>
      </c>
      <c r="J25">
        <f t="shared" si="8"/>
        <v>2976.5757320525349</v>
      </c>
      <c r="K25">
        <f t="shared" si="9"/>
        <v>6.6802619229942118E-5</v>
      </c>
    </row>
    <row r="26" spans="1:13" x14ac:dyDescent="0.35">
      <c r="A26">
        <v>462.43099999999998</v>
      </c>
      <c r="B26">
        <f t="shared" si="3"/>
        <v>20.951999999999998</v>
      </c>
      <c r="C26">
        <f t="shared" si="0"/>
        <v>42.098000000000013</v>
      </c>
      <c r="D26">
        <f t="shared" si="4"/>
        <v>2.0046666666666675</v>
      </c>
      <c r="E26">
        <f t="shared" si="1"/>
        <v>2.1624847815133502E-3</v>
      </c>
      <c r="F26">
        <f t="shared" si="2"/>
        <v>4.6763404302768416E-8</v>
      </c>
      <c r="G26">
        <f t="shared" si="5"/>
        <v>6.7346216042589414E-4</v>
      </c>
      <c r="H26">
        <f t="shared" si="6"/>
        <v>1484.8644196544094</v>
      </c>
      <c r="I26">
        <f t="shared" si="7"/>
        <v>3.2109967101133128</v>
      </c>
      <c r="J26">
        <f t="shared" si="8"/>
        <v>2976.6582066005403</v>
      </c>
      <c r="K26">
        <f t="shared" si="9"/>
        <v>6.2388128282399409E-3</v>
      </c>
    </row>
    <row r="27" spans="1:13" x14ac:dyDescent="0.35">
      <c r="A27">
        <v>483.38299999999998</v>
      </c>
      <c r="B27">
        <f t="shared" si="3"/>
        <v>21.146000000000015</v>
      </c>
      <c r="C27">
        <f t="shared" si="0"/>
        <v>42.097000000000037</v>
      </c>
      <c r="D27">
        <f t="shared" si="4"/>
        <v>2.0046190476190495</v>
      </c>
      <c r="E27">
        <f t="shared" si="1"/>
        <v>2.0687529350432265E-3</v>
      </c>
      <c r="F27">
        <f t="shared" si="2"/>
        <v>4.2797387062499646E-8</v>
      </c>
      <c r="G27">
        <f t="shared" si="5"/>
        <v>6.7345985950407659E-4</v>
      </c>
      <c r="H27">
        <f t="shared" si="6"/>
        <v>1484.8694927955789</v>
      </c>
      <c r="I27">
        <f t="shared" si="7"/>
        <v>3.0718281213770009</v>
      </c>
      <c r="J27">
        <f t="shared" si="8"/>
        <v>2976.5976684864545</v>
      </c>
      <c r="K27">
        <f t="shared" si="9"/>
        <v>7.0112861848796535E-5</v>
      </c>
    </row>
    <row r="28" spans="1:13" x14ac:dyDescent="0.35">
      <c r="A28">
        <v>504.529</v>
      </c>
      <c r="B28">
        <f t="shared" si="3"/>
        <v>20.951000000000022</v>
      </c>
      <c r="C28">
        <f t="shared" si="0"/>
        <v>42.09699999999998</v>
      </c>
      <c r="D28">
        <f t="shared" si="4"/>
        <v>2.0046190476190469</v>
      </c>
      <c r="E28">
        <f t="shared" si="1"/>
        <v>1.9820466217006357E-3</v>
      </c>
      <c r="F28">
        <f t="shared" si="2"/>
        <v>3.9285088105949031E-8</v>
      </c>
      <c r="G28">
        <f t="shared" si="5"/>
        <v>6.7345782180458079E-4</v>
      </c>
      <c r="H28">
        <f t="shared" si="6"/>
        <v>1484.8739856052528</v>
      </c>
      <c r="I28">
        <f t="shared" si="7"/>
        <v>2.9430894668200498</v>
      </c>
      <c r="J28">
        <f t="shared" si="8"/>
        <v>2976.6066748583003</v>
      </c>
      <c r="K28">
        <f t="shared" si="9"/>
        <v>7.1592512992782912E-5</v>
      </c>
    </row>
    <row r="29" spans="1:13" x14ac:dyDescent="0.35">
      <c r="A29">
        <v>525.48</v>
      </c>
      <c r="B29">
        <f t="shared" si="3"/>
        <v>21.145999999999958</v>
      </c>
      <c r="C29">
        <f t="shared" si="0"/>
        <v>42.096000000000004</v>
      </c>
      <c r="D29">
        <f t="shared" si="4"/>
        <v>2.0045714285714289</v>
      </c>
      <c r="E29">
        <f t="shared" si="1"/>
        <v>1.9030219989343076E-3</v>
      </c>
      <c r="F29">
        <f t="shared" si="2"/>
        <v>3.6214927284279282E-8</v>
      </c>
      <c r="G29">
        <f t="shared" si="5"/>
        <v>6.7345604061141539E-4</v>
      </c>
      <c r="H29">
        <f t="shared" si="6"/>
        <v>1484.8779128807321</v>
      </c>
      <c r="I29">
        <f t="shared" si="7"/>
        <v>2.8257553339436936</v>
      </c>
      <c r="J29">
        <f t="shared" si="8"/>
        <v>2976.5438390774907</v>
      </c>
      <c r="K29">
        <f t="shared" si="9"/>
        <v>3.864752045182039E-3</v>
      </c>
    </row>
    <row r="30" spans="1:13" x14ac:dyDescent="0.35">
      <c r="A30">
        <v>546.62599999999998</v>
      </c>
      <c r="B30">
        <f t="shared" si="3"/>
        <v>20.950000000000045</v>
      </c>
      <c r="C30">
        <f t="shared" si="0"/>
        <v>42.09699999999998</v>
      </c>
      <c r="D30">
        <f t="shared" si="4"/>
        <v>2.0046190476190469</v>
      </c>
      <c r="E30">
        <f t="shared" si="1"/>
        <v>1.8294043825211389E-3</v>
      </c>
      <c r="F30">
        <f t="shared" si="2"/>
        <v>3.3467203947875495E-8</v>
      </c>
      <c r="G30">
        <f t="shared" si="5"/>
        <v>6.7345444648049643E-4</v>
      </c>
      <c r="H30">
        <f t="shared" si="6"/>
        <v>1484.8814277284016</v>
      </c>
      <c r="I30">
        <f t="shared" si="7"/>
        <v>2.7164485914105838</v>
      </c>
      <c r="J30">
        <f t="shared" si="8"/>
        <v>2976.6215934801189</v>
      </c>
      <c r="K30">
        <f t="shared" si="9"/>
        <v>7.4234884464121769E-5</v>
      </c>
    </row>
    <row r="31" spans="1:13" x14ac:dyDescent="0.35">
      <c r="A31">
        <v>567.57600000000002</v>
      </c>
      <c r="B31">
        <f t="shared" si="3"/>
        <v>21.146999999999935</v>
      </c>
      <c r="C31">
        <f t="shared" si="0"/>
        <v>42.09699999999998</v>
      </c>
      <c r="D31">
        <f t="shared" si="4"/>
        <v>2.0046190476190469</v>
      </c>
      <c r="E31">
        <f t="shared" si="1"/>
        <v>1.7618785854229212E-3</v>
      </c>
      <c r="F31">
        <f t="shared" si="2"/>
        <v>3.104216149771874E-8</v>
      </c>
      <c r="G31">
        <f t="shared" si="5"/>
        <v>6.7345303955436539E-4</v>
      </c>
      <c r="H31">
        <f t="shared" si="6"/>
        <v>1484.8845298281169</v>
      </c>
      <c r="I31">
        <f t="shared" si="7"/>
        <v>2.6161862549299419</v>
      </c>
      <c r="J31">
        <f t="shared" si="8"/>
        <v>2976.6278120082957</v>
      </c>
      <c r="K31">
        <f t="shared" si="9"/>
        <v>7.5419081379335322E-5</v>
      </c>
    </row>
    <row r="32" spans="1:13" x14ac:dyDescent="0.35">
      <c r="A32">
        <v>588.72299999999996</v>
      </c>
      <c r="B32">
        <f t="shared" si="3"/>
        <v>20.950000000000045</v>
      </c>
      <c r="C32">
        <f t="shared" si="0"/>
        <v>42.09800000000007</v>
      </c>
      <c r="D32">
        <f t="shared" si="4"/>
        <v>2.0046666666666701</v>
      </c>
      <c r="E32">
        <f t="shared" si="1"/>
        <v>1.6985916976235006E-3</v>
      </c>
      <c r="F32">
        <f t="shared" si="2"/>
        <v>2.8852137552354857E-8</v>
      </c>
      <c r="G32">
        <f t="shared" si="5"/>
        <v>6.7345176897535284E-4</v>
      </c>
      <c r="H32">
        <f t="shared" si="6"/>
        <v>1484.8873313102818</v>
      </c>
      <c r="I32">
        <f t="shared" si="7"/>
        <v>2.5222172928699607</v>
      </c>
      <c r="J32">
        <f t="shared" si="8"/>
        <v>2976.7041368333498</v>
      </c>
      <c r="K32">
        <f t="shared" si="9"/>
        <v>6.3134924767318567E-3</v>
      </c>
    </row>
    <row r="33" spans="1:11" x14ac:dyDescent="0.35">
      <c r="A33">
        <v>609.673</v>
      </c>
      <c r="B33">
        <f t="shared" si="3"/>
        <v>21.148000000000025</v>
      </c>
      <c r="C33">
        <f t="shared" si="0"/>
        <v>42.09699999999998</v>
      </c>
      <c r="D33">
        <f t="shared" si="4"/>
        <v>2.0046190476190469</v>
      </c>
      <c r="E33">
        <f t="shared" si="1"/>
        <v>1.6402235296626225E-3</v>
      </c>
      <c r="F33">
        <f t="shared" si="2"/>
        <v>2.6903332272589115E-8</v>
      </c>
      <c r="G33">
        <f t="shared" si="5"/>
        <v>6.734506383413671E-4</v>
      </c>
      <c r="H33">
        <f t="shared" si="6"/>
        <v>1484.889824238473</v>
      </c>
      <c r="I33">
        <f t="shared" si="7"/>
        <v>2.4355512286725394</v>
      </c>
      <c r="J33">
        <f t="shared" si="8"/>
        <v>2976.6384252841417</v>
      </c>
      <c r="K33">
        <f t="shared" si="9"/>
        <v>7.7576171201811331E-5</v>
      </c>
    </row>
    <row r="34" spans="1:11" x14ac:dyDescent="0.35">
      <c r="A34">
        <v>630.82100000000003</v>
      </c>
      <c r="B34">
        <f t="shared" si="3"/>
        <v>20.948999999999955</v>
      </c>
      <c r="C34">
        <f t="shared" si="0"/>
        <v>42.09699999999998</v>
      </c>
      <c r="D34">
        <f t="shared" si="4"/>
        <v>2.0046190476190469</v>
      </c>
      <c r="E34">
        <f t="shared" si="1"/>
        <v>1.5852357483343135E-3</v>
      </c>
      <c r="F34">
        <f t="shared" si="2"/>
        <v>2.5129723777970508E-8</v>
      </c>
      <c r="G34">
        <f t="shared" si="5"/>
        <v>6.7344960934925715E-4</v>
      </c>
      <c r="H34">
        <f t="shared" si="6"/>
        <v>1484.892093064369</v>
      </c>
      <c r="I34">
        <f t="shared" si="7"/>
        <v>2.3539040283446</v>
      </c>
      <c r="J34">
        <f t="shared" si="8"/>
        <v>2976.6429734157482</v>
      </c>
      <c r="K34">
        <f t="shared" si="9"/>
        <v>7.8561142875004425E-5</v>
      </c>
    </row>
    <row r="35" spans="1:11" x14ac:dyDescent="0.35">
      <c r="A35">
        <v>651.77</v>
      </c>
      <c r="B35">
        <f t="shared" si="3"/>
        <v>21.148000000000025</v>
      </c>
      <c r="C35">
        <f t="shared" si="0"/>
        <v>42.096000000000004</v>
      </c>
      <c r="D35">
        <f t="shared" si="4"/>
        <v>2.0045714285714289</v>
      </c>
      <c r="E35">
        <f t="shared" si="1"/>
        <v>1.5342835662887214E-3</v>
      </c>
      <c r="F35">
        <f t="shared" si="2"/>
        <v>2.3540260617836378E-8</v>
      </c>
      <c r="G35">
        <f t="shared" si="5"/>
        <v>6.7344868719116811E-4</v>
      </c>
      <c r="H35">
        <f t="shared" si="6"/>
        <v>1484.8941263376992</v>
      </c>
      <c r="I35">
        <f t="shared" si="7"/>
        <v>2.2782486557185804</v>
      </c>
      <c r="J35">
        <f t="shared" si="8"/>
        <v>2976.5763401100853</v>
      </c>
      <c r="K35">
        <f t="shared" si="9"/>
        <v>3.8185137489591312E-3</v>
      </c>
    </row>
    <row r="36" spans="1:11" x14ac:dyDescent="0.35">
      <c r="A36">
        <v>672.91800000000001</v>
      </c>
      <c r="B36">
        <f t="shared" si="3"/>
        <v>20.947999999999979</v>
      </c>
      <c r="C36">
        <f t="shared" si="0"/>
        <v>42.09699999999998</v>
      </c>
      <c r="D36">
        <f t="shared" si="4"/>
        <v>2.0046190476190469</v>
      </c>
      <c r="E36">
        <f t="shared" si="1"/>
        <v>1.4860651669297003E-3</v>
      </c>
      <c r="F36">
        <f t="shared" si="2"/>
        <v>2.2083896803617977E-8</v>
      </c>
      <c r="G36">
        <f t="shared" si="5"/>
        <v>6.7344784225215493E-4</v>
      </c>
      <c r="H36">
        <f t="shared" si="6"/>
        <v>1484.8959893549948</v>
      </c>
      <c r="I36">
        <f t="shared" si="7"/>
        <v>2.2066522062940725</v>
      </c>
      <c r="J36">
        <f t="shared" si="8"/>
        <v>2976.6507839941519</v>
      </c>
      <c r="K36">
        <f t="shared" si="9"/>
        <v>8.035323637793202E-5</v>
      </c>
    </row>
    <row r="37" spans="1:11" x14ac:dyDescent="0.35">
      <c r="A37">
        <v>693.86599999999999</v>
      </c>
      <c r="B37">
        <f t="shared" si="3"/>
        <v>21.149000000000001</v>
      </c>
      <c r="C37">
        <f t="shared" ref="C37:C68" si="10">A39-A37</f>
        <v>42.09699999999998</v>
      </c>
      <c r="D37">
        <f t="shared" si="4"/>
        <v>2.0046190476190469</v>
      </c>
      <c r="E37">
        <f t="shared" ref="E37:E68" si="11">1/A37</f>
        <v>1.4412004623371084E-3</v>
      </c>
      <c r="F37">
        <f t="shared" ref="F37:F68" si="12">SQRT(((1/(A37^2))*$A$1)^2)</f>
        <v>2.0770587726406947E-8</v>
      </c>
      <c r="G37">
        <f t="shared" si="5"/>
        <v>6.7344708030834079E-4</v>
      </c>
      <c r="H37">
        <f t="shared" si="6"/>
        <v>1484.897669379078</v>
      </c>
      <c r="I37">
        <f t="shared" si="7"/>
        <v>2.1400352076324221</v>
      </c>
      <c r="J37">
        <f t="shared" si="8"/>
        <v>2976.6541518024296</v>
      </c>
      <c r="K37">
        <f t="shared" si="9"/>
        <v>8.1170612086476309E-5</v>
      </c>
    </row>
    <row r="38" spans="1:11" x14ac:dyDescent="0.35">
      <c r="A38">
        <v>715.01499999999999</v>
      </c>
      <c r="B38">
        <f t="shared" si="3"/>
        <v>20.947999999999979</v>
      </c>
      <c r="C38">
        <f t="shared" si="10"/>
        <v>42.09699999999998</v>
      </c>
      <c r="D38">
        <f t="shared" si="4"/>
        <v>2.0046190476190469</v>
      </c>
      <c r="E38">
        <f t="shared" si="11"/>
        <v>1.3985720579288547E-3</v>
      </c>
      <c r="F38">
        <f t="shared" si="12"/>
        <v>1.9560038012193516E-8</v>
      </c>
      <c r="G38">
        <f t="shared" si="5"/>
        <v>6.7344637798176336E-4</v>
      </c>
      <c r="H38">
        <f t="shared" si="6"/>
        <v>1484.8992179553745</v>
      </c>
      <c r="I38">
        <f t="shared" si="7"/>
        <v>2.076738555072795</v>
      </c>
      <c r="J38">
        <f t="shared" si="8"/>
        <v>2976.6572561079706</v>
      </c>
      <c r="K38">
        <f t="shared" si="9"/>
        <v>8.1951073970354786E-5</v>
      </c>
    </row>
    <row r="39" spans="1:11" x14ac:dyDescent="0.35">
      <c r="A39">
        <v>735.96299999999997</v>
      </c>
      <c r="B39">
        <f t="shared" si="3"/>
        <v>21.149000000000001</v>
      </c>
      <c r="C39">
        <f t="shared" si="10"/>
        <v>42.09699999999998</v>
      </c>
      <c r="D39">
        <f t="shared" si="4"/>
        <v>2.0046190476190469</v>
      </c>
      <c r="E39">
        <f t="shared" si="11"/>
        <v>1.3587639596012301E-3</v>
      </c>
      <c r="F39">
        <f t="shared" si="12"/>
        <v>1.8462394979112131E-8</v>
      </c>
      <c r="G39">
        <f t="shared" si="5"/>
        <v>6.7344574115980383E-4</v>
      </c>
      <c r="H39">
        <f t="shared" si="6"/>
        <v>1484.9006221017992</v>
      </c>
      <c r="I39">
        <f t="shared" si="7"/>
        <v>2.0176294489013706</v>
      </c>
      <c r="J39">
        <f t="shared" si="8"/>
        <v>2976.660070886639</v>
      </c>
      <c r="K39">
        <f t="shared" si="9"/>
        <v>8.2683268865279169E-5</v>
      </c>
    </row>
    <row r="40" spans="1:11" x14ac:dyDescent="0.35">
      <c r="A40">
        <v>757.11199999999997</v>
      </c>
      <c r="B40">
        <f t="shared" si="3"/>
        <v>20.947999999999979</v>
      </c>
      <c r="C40">
        <f t="shared" si="10"/>
        <v>42.09800000000007</v>
      </c>
      <c r="D40">
        <f t="shared" si="4"/>
        <v>2.0046666666666701</v>
      </c>
      <c r="E40">
        <f t="shared" si="11"/>
        <v>1.3208085461596172E-3</v>
      </c>
      <c r="F40">
        <f t="shared" si="12"/>
        <v>1.7445352156082816E-8</v>
      </c>
      <c r="G40">
        <f t="shared" si="5"/>
        <v>6.7344515109930695E-4</v>
      </c>
      <c r="H40">
        <f t="shared" si="6"/>
        <v>1484.9019231449465</v>
      </c>
      <c r="I40">
        <f t="shared" si="7"/>
        <v>1.9612711502986966</v>
      </c>
      <c r="J40">
        <f t="shared" si="8"/>
        <v>2976.7333885979078</v>
      </c>
      <c r="K40">
        <f t="shared" si="9"/>
        <v>6.3746047959486896E-3</v>
      </c>
    </row>
    <row r="41" spans="1:11" x14ac:dyDescent="0.35">
      <c r="A41">
        <v>778.06</v>
      </c>
      <c r="B41">
        <f t="shared" si="3"/>
        <v>21.150000000000091</v>
      </c>
      <c r="C41">
        <f t="shared" si="10"/>
        <v>42.096000000000004</v>
      </c>
      <c r="D41">
        <f t="shared" si="4"/>
        <v>2.0045714285714289</v>
      </c>
      <c r="E41">
        <f t="shared" si="11"/>
        <v>1.2852479243246023E-3</v>
      </c>
      <c r="F41">
        <f t="shared" si="12"/>
        <v>1.6518622269806985E-8</v>
      </c>
      <c r="G41">
        <f t="shared" si="5"/>
        <v>6.7344461343546186E-4</v>
      </c>
      <c r="H41">
        <f t="shared" si="6"/>
        <v>1484.9031086590358</v>
      </c>
      <c r="I41">
        <f t="shared" si="7"/>
        <v>1.9084686382271752</v>
      </c>
      <c r="J41">
        <f t="shared" si="8"/>
        <v>2976.594345814799</v>
      </c>
      <c r="K41">
        <f t="shared" si="9"/>
        <v>3.7874325177128195E-3</v>
      </c>
    </row>
    <row r="42" spans="1:11" x14ac:dyDescent="0.35">
      <c r="A42">
        <v>799.21</v>
      </c>
      <c r="B42">
        <f t="shared" si="3"/>
        <v>20.945999999999913</v>
      </c>
      <c r="C42">
        <f t="shared" si="10"/>
        <v>42.09699999999998</v>
      </c>
      <c r="D42">
        <f t="shared" si="4"/>
        <v>2.0046190476190469</v>
      </c>
      <c r="E42">
        <f t="shared" si="11"/>
        <v>1.2512355951502109E-3</v>
      </c>
      <c r="F42">
        <f t="shared" si="12"/>
        <v>1.5655905145709024E-8</v>
      </c>
      <c r="G42">
        <f t="shared" si="5"/>
        <v>6.7344411290971992E-4</v>
      </c>
      <c r="H42">
        <f t="shared" si="6"/>
        <v>1484.9042122877051</v>
      </c>
      <c r="I42">
        <f t="shared" si="7"/>
        <v>1.8579650058028618</v>
      </c>
      <c r="J42">
        <f t="shared" si="8"/>
        <v>2976.6672678416903</v>
      </c>
      <c r="K42">
        <f t="shared" si="9"/>
        <v>8.4677312042281069E-5</v>
      </c>
    </row>
    <row r="43" spans="1:11" x14ac:dyDescent="0.35">
      <c r="A43">
        <v>820.15599999999995</v>
      </c>
      <c r="B43">
        <f t="shared" si="3"/>
        <v>21.151000000000067</v>
      </c>
      <c r="C43">
        <f t="shared" si="10"/>
        <v>42.097000000000094</v>
      </c>
      <c r="D43">
        <f t="shared" si="4"/>
        <v>2.0046190476190522</v>
      </c>
      <c r="E43">
        <f t="shared" si="11"/>
        <v>1.2192802344919748E-3</v>
      </c>
      <c r="F43">
        <f t="shared" si="12"/>
        <v>1.4866442902228049E-8</v>
      </c>
      <c r="G43">
        <f t="shared" si="5"/>
        <v>6.7344365488420353E-4</v>
      </c>
      <c r="H43">
        <f t="shared" si="6"/>
        <v>1484.9052222074122</v>
      </c>
      <c r="I43">
        <f t="shared" si="7"/>
        <v>1.8105155875314114</v>
      </c>
      <c r="J43">
        <f t="shared" si="8"/>
        <v>2976.6692923459796</v>
      </c>
      <c r="K43">
        <f t="shared" si="9"/>
        <v>8.5274478322250051E-5</v>
      </c>
    </row>
    <row r="44" spans="1:11" x14ac:dyDescent="0.35">
      <c r="A44">
        <v>841.30700000000002</v>
      </c>
      <c r="B44">
        <f t="shared" si="3"/>
        <v>20.946000000000026</v>
      </c>
      <c r="C44">
        <f t="shared" si="10"/>
        <v>42.09699999999998</v>
      </c>
      <c r="D44">
        <f t="shared" si="4"/>
        <v>2.0046190476190469</v>
      </c>
      <c r="E44">
        <f t="shared" si="11"/>
        <v>1.1886267438640115E-3</v>
      </c>
      <c r="F44">
        <f t="shared" si="12"/>
        <v>1.4128335362287627E-8</v>
      </c>
      <c r="G44">
        <f t="shared" si="5"/>
        <v>6.7344322665307231E-4</v>
      </c>
      <c r="H44">
        <f t="shared" si="6"/>
        <v>1484.9061664334699</v>
      </c>
      <c r="I44">
        <f t="shared" si="7"/>
        <v>1.7649991815514074</v>
      </c>
      <c r="J44">
        <f t="shared" si="8"/>
        <v>2976.6711851595123</v>
      </c>
      <c r="K44">
        <f t="shared" si="9"/>
        <v>8.5849285334634308E-5</v>
      </c>
    </row>
    <row r="45" spans="1:11" x14ac:dyDescent="0.35">
      <c r="A45">
        <v>862.25300000000004</v>
      </c>
      <c r="B45">
        <f t="shared" si="3"/>
        <v>21.150999999999954</v>
      </c>
      <c r="C45">
        <f t="shared" si="10"/>
        <v>42.09699999999998</v>
      </c>
      <c r="D45">
        <f t="shared" si="4"/>
        <v>2.0046190476190469</v>
      </c>
      <c r="E45">
        <f t="shared" si="11"/>
        <v>1.1597524160542206E-3</v>
      </c>
      <c r="F45">
        <f t="shared" si="12"/>
        <v>1.3450256665436022E-8</v>
      </c>
      <c r="G45">
        <f t="shared" si="5"/>
        <v>6.7344283324890163E-4</v>
      </c>
      <c r="H45">
        <f t="shared" si="6"/>
        <v>1484.9070338690562</v>
      </c>
      <c r="I45">
        <f t="shared" si="7"/>
        <v>1.7221245201455444</v>
      </c>
      <c r="J45">
        <f t="shared" si="8"/>
        <v>2976.6729240374116</v>
      </c>
      <c r="K45">
        <f t="shared" si="9"/>
        <v>8.6392494102493033E-5</v>
      </c>
    </row>
    <row r="46" spans="1:11" x14ac:dyDescent="0.35">
      <c r="A46">
        <v>883.404</v>
      </c>
      <c r="B46">
        <f t="shared" si="3"/>
        <v>20.946000000000026</v>
      </c>
      <c r="C46">
        <f t="shared" si="10"/>
        <v>42.097999999999956</v>
      </c>
      <c r="D46">
        <f t="shared" si="4"/>
        <v>2.0046666666666644</v>
      </c>
      <c r="E46">
        <f t="shared" si="11"/>
        <v>1.1319849129050809E-3</v>
      </c>
      <c r="F46">
        <f t="shared" si="12"/>
        <v>1.2813898430447233E-8</v>
      </c>
      <c r="G46">
        <f t="shared" si="5"/>
        <v>6.7344246404968259E-4</v>
      </c>
      <c r="H46">
        <f t="shared" si="6"/>
        <v>1484.9078479349141</v>
      </c>
      <c r="I46">
        <f t="shared" si="7"/>
        <v>1.680893280916675</v>
      </c>
      <c r="J46">
        <f t="shared" si="8"/>
        <v>2976.7452658268548</v>
      </c>
      <c r="K46">
        <f t="shared" si="9"/>
        <v>6.4052489367932407E-3</v>
      </c>
    </row>
    <row r="47" spans="1:11" x14ac:dyDescent="0.35">
      <c r="A47">
        <v>904.35</v>
      </c>
      <c r="B47">
        <f t="shared" si="3"/>
        <v>21.15199999999993</v>
      </c>
      <c r="C47">
        <f t="shared" si="10"/>
        <v>42.096000000000004</v>
      </c>
      <c r="D47">
        <f t="shared" si="4"/>
        <v>2.0045714285714289</v>
      </c>
      <c r="E47">
        <f t="shared" si="11"/>
        <v>1.105766572676508E-3</v>
      </c>
      <c r="F47">
        <f t="shared" si="12"/>
        <v>1.2227197132487511E-8</v>
      </c>
      <c r="G47">
        <f t="shared" si="5"/>
        <v>6.7344212366000379E-4</v>
      </c>
      <c r="H47">
        <f t="shared" si="6"/>
        <v>1484.908598477964</v>
      </c>
      <c r="I47">
        <f t="shared" si="7"/>
        <v>1.6419622916768553</v>
      </c>
      <c r="J47">
        <f t="shared" si="8"/>
        <v>2976.6053505489708</v>
      </c>
      <c r="K47">
        <f t="shared" si="9"/>
        <v>3.7651056379826228E-3</v>
      </c>
    </row>
    <row r="48" spans="1:11" x14ac:dyDescent="0.35">
      <c r="A48">
        <v>925.50199999999995</v>
      </c>
      <c r="B48">
        <f t="shared" si="3"/>
        <v>20.944000000000074</v>
      </c>
      <c r="C48">
        <f t="shared" si="10"/>
        <v>42.097000000000094</v>
      </c>
      <c r="D48">
        <f t="shared" si="4"/>
        <v>2.0046190476190522</v>
      </c>
      <c r="E48">
        <f t="shared" si="11"/>
        <v>1.0804946936905594E-3</v>
      </c>
      <c r="F48">
        <f t="shared" si="12"/>
        <v>1.1674687830934557E-8</v>
      </c>
      <c r="G48">
        <f t="shared" si="5"/>
        <v>6.7344180310752394E-4</v>
      </c>
      <c r="H48">
        <f t="shared" si="6"/>
        <v>1484.9093052816277</v>
      </c>
      <c r="I48">
        <f t="shared" si="7"/>
        <v>1.6044366249685336</v>
      </c>
      <c r="J48">
        <f t="shared" si="8"/>
        <v>2976.6774773543248</v>
      </c>
      <c r="K48">
        <f t="shared" si="9"/>
        <v>8.7892354408147691E-5</v>
      </c>
    </row>
    <row r="49" spans="1:11" x14ac:dyDescent="0.35">
      <c r="A49">
        <v>946.44600000000003</v>
      </c>
      <c r="B49">
        <f t="shared" si="3"/>
        <v>21.15300000000002</v>
      </c>
      <c r="C49">
        <f t="shared" si="10"/>
        <v>42.09699999999998</v>
      </c>
      <c r="D49">
        <f t="shared" si="4"/>
        <v>2.0046190476190469</v>
      </c>
      <c r="E49">
        <f t="shared" si="11"/>
        <v>1.0565843164850397E-3</v>
      </c>
      <c r="F49">
        <f t="shared" si="12"/>
        <v>1.1163704178421589E-8</v>
      </c>
      <c r="G49">
        <f t="shared" si="5"/>
        <v>6.7344150664708159E-4</v>
      </c>
      <c r="H49">
        <f t="shared" si="6"/>
        <v>1484.9099589640412</v>
      </c>
      <c r="I49">
        <f t="shared" si="7"/>
        <v>1.5689325740338498</v>
      </c>
      <c r="J49">
        <f t="shared" si="8"/>
        <v>2976.6787877385341</v>
      </c>
      <c r="K49">
        <f t="shared" si="9"/>
        <v>8.834736183609738E-5</v>
      </c>
    </row>
    <row r="50" spans="1:11" x14ac:dyDescent="0.35">
      <c r="A50">
        <v>967.59900000000005</v>
      </c>
      <c r="B50">
        <f t="shared" si="3"/>
        <v>20.94399999999996</v>
      </c>
      <c r="C50">
        <f t="shared" si="10"/>
        <v>42.09699999999998</v>
      </c>
      <c r="D50">
        <f t="shared" si="4"/>
        <v>2.0046190476190469</v>
      </c>
      <c r="E50">
        <f t="shared" si="11"/>
        <v>1.0334859792124631E-3</v>
      </c>
      <c r="F50">
        <f t="shared" si="12"/>
        <v>1.0680932692287434E-8</v>
      </c>
      <c r="G50">
        <f t="shared" si="5"/>
        <v>6.7344122655454053E-4</v>
      </c>
      <c r="H50">
        <f t="shared" si="6"/>
        <v>1484.9105765564714</v>
      </c>
      <c r="I50">
        <f t="shared" si="7"/>
        <v>1.5346342612554078</v>
      </c>
      <c r="J50">
        <f t="shared" si="8"/>
        <v>2976.6800257760833</v>
      </c>
      <c r="K50">
        <f t="shared" si="9"/>
        <v>8.8788030801257111E-5</v>
      </c>
    </row>
    <row r="51" spans="1:11" x14ac:dyDescent="0.35">
      <c r="A51">
        <v>988.54300000000001</v>
      </c>
      <c r="B51">
        <f t="shared" si="3"/>
        <v>21.15300000000002</v>
      </c>
      <c r="C51">
        <f t="shared" si="10"/>
        <v>42.09599999999989</v>
      </c>
      <c r="D51">
        <f t="shared" si="4"/>
        <v>2.0045714285714231</v>
      </c>
      <c r="E51">
        <f t="shared" si="11"/>
        <v>1.0115897841570878E-3</v>
      </c>
      <c r="F51">
        <f t="shared" si="12"/>
        <v>1.0233138914109833E-8</v>
      </c>
      <c r="G51">
        <f t="shared" si="5"/>
        <v>6.7344096675513014E-4</v>
      </c>
      <c r="H51">
        <f t="shared" si="6"/>
        <v>1484.9111494038498</v>
      </c>
      <c r="I51">
        <f t="shared" si="7"/>
        <v>1.5021209491178935</v>
      </c>
      <c r="J51">
        <f t="shared" si="8"/>
        <v>2976.6104640621088</v>
      </c>
      <c r="K51">
        <f t="shared" si="9"/>
        <v>3.7534150317030173E-3</v>
      </c>
    </row>
    <row r="52" spans="1:11" x14ac:dyDescent="0.35">
      <c r="A52">
        <v>1009.696</v>
      </c>
      <c r="B52">
        <f t="shared" si="3"/>
        <v>20.94299999999987</v>
      </c>
      <c r="C52">
        <f t="shared" si="10"/>
        <v>42.096999999999866</v>
      </c>
      <c r="D52">
        <f t="shared" si="4"/>
        <v>2.0046190476190411</v>
      </c>
      <c r="E52">
        <f t="shared" si="11"/>
        <v>9.9039710962507514E-4</v>
      </c>
      <c r="F52">
        <f t="shared" si="12"/>
        <v>9.8088643475370343E-9</v>
      </c>
      <c r="G52">
        <f t="shared" si="5"/>
        <v>6.7344072060092027E-4</v>
      </c>
      <c r="H52">
        <f t="shared" si="6"/>
        <v>1484.9116921645107</v>
      </c>
      <c r="I52">
        <f t="shared" si="7"/>
        <v>1.4706522479682107</v>
      </c>
      <c r="J52">
        <f t="shared" si="8"/>
        <v>2976.6822621452002</v>
      </c>
      <c r="K52">
        <f t="shared" si="9"/>
        <v>8.9613004600530945E-5</v>
      </c>
    </row>
    <row r="53" spans="1:11" x14ac:dyDescent="0.35">
      <c r="A53">
        <v>1030.6389999999999</v>
      </c>
      <c r="B53">
        <f t="shared" si="3"/>
        <v>21.153999999999996</v>
      </c>
      <c r="C53">
        <f t="shared" si="10"/>
        <v>42.097000000000207</v>
      </c>
      <c r="D53">
        <f t="shared" si="4"/>
        <v>2.0046190476190575</v>
      </c>
      <c r="E53">
        <f t="shared" si="11"/>
        <v>9.7027184106171038E-4</v>
      </c>
      <c r="F53">
        <f t="shared" si="12"/>
        <v>9.4142744555728098E-9</v>
      </c>
      <c r="G53">
        <f t="shared" si="5"/>
        <v>6.7344049166898577E-4</v>
      </c>
      <c r="H53">
        <f t="shared" si="6"/>
        <v>1484.9121969510663</v>
      </c>
      <c r="I53">
        <f t="shared" si="7"/>
        <v>1.4407684911507004</v>
      </c>
      <c r="J53">
        <f t="shared" si="8"/>
        <v>2976.683274049969</v>
      </c>
      <c r="K53">
        <f t="shared" si="9"/>
        <v>8.9999626340102955E-5</v>
      </c>
    </row>
    <row r="54" spans="1:11" x14ac:dyDescent="0.35">
      <c r="A54">
        <v>1051.7929999999999</v>
      </c>
      <c r="B54">
        <f t="shared" si="3"/>
        <v>20.943000000000211</v>
      </c>
      <c r="C54">
        <f t="shared" si="10"/>
        <v>42.097000000000207</v>
      </c>
      <c r="D54">
        <f t="shared" si="4"/>
        <v>2.0046190476190575</v>
      </c>
      <c r="E54">
        <f t="shared" si="11"/>
        <v>9.5075742089935952E-4</v>
      </c>
      <c r="F54">
        <f t="shared" si="12"/>
        <v>9.0393967339520201E-9</v>
      </c>
      <c r="G54">
        <f t="shared" si="5"/>
        <v>6.7344027417352457E-4</v>
      </c>
      <c r="H54">
        <f t="shared" si="6"/>
        <v>1484.9126765209339</v>
      </c>
      <c r="I54">
        <f t="shared" si="7"/>
        <v>1.4117917465898082</v>
      </c>
      <c r="J54">
        <f t="shared" si="8"/>
        <v>2976.6842354048604</v>
      </c>
      <c r="K54">
        <f t="shared" si="9"/>
        <v>9.037530652404943E-5</v>
      </c>
    </row>
    <row r="55" spans="1:11" x14ac:dyDescent="0.35">
      <c r="A55">
        <v>1072.7360000000001</v>
      </c>
      <c r="B55">
        <f t="shared" si="3"/>
        <v>21.153999999999996</v>
      </c>
      <c r="C55">
        <f t="shared" si="10"/>
        <v>42.096000000000004</v>
      </c>
      <c r="D55">
        <f t="shared" si="4"/>
        <v>2.0045714285714289</v>
      </c>
      <c r="E55">
        <f t="shared" si="11"/>
        <v>9.3219580586463016E-4</v>
      </c>
      <c r="F55">
        <f t="shared" si="12"/>
        <v>8.6898902047160711E-9</v>
      </c>
      <c r="G55">
        <f t="shared" si="5"/>
        <v>6.7344007139778447E-4</v>
      </c>
      <c r="H55">
        <f t="shared" si="6"/>
        <v>1484.9131236346116</v>
      </c>
      <c r="I55">
        <f t="shared" si="7"/>
        <v>1.3842297859255319</v>
      </c>
      <c r="J55">
        <f t="shared" si="8"/>
        <v>2976.6144215486961</v>
      </c>
      <c r="K55">
        <f t="shared" si="9"/>
        <v>3.7435726847721532E-3</v>
      </c>
    </row>
    <row r="56" spans="1:11" x14ac:dyDescent="0.35">
      <c r="A56">
        <v>1093.8900000000001</v>
      </c>
      <c r="B56">
        <f t="shared" si="3"/>
        <v>20.942000000000007</v>
      </c>
      <c r="C56">
        <f t="shared" si="10"/>
        <v>42.09699999999998</v>
      </c>
      <c r="D56">
        <f t="shared" si="4"/>
        <v>2.0046190476190469</v>
      </c>
      <c r="E56">
        <f t="shared" si="11"/>
        <v>9.1416870069202559E-4</v>
      </c>
      <c r="F56">
        <f t="shared" si="12"/>
        <v>8.3570441332494636E-9</v>
      </c>
      <c r="G56">
        <f t="shared" si="5"/>
        <v>6.7343987828800641E-4</v>
      </c>
      <c r="H56">
        <f t="shared" si="6"/>
        <v>1484.9135494354189</v>
      </c>
      <c r="I56">
        <f t="shared" si="7"/>
        <v>1.3574614901273607</v>
      </c>
      <c r="J56">
        <f t="shared" si="8"/>
        <v>2976.6859852658476</v>
      </c>
      <c r="K56">
        <f t="shared" si="9"/>
        <v>9.1081797152914036E-5</v>
      </c>
    </row>
    <row r="57" spans="1:11" x14ac:dyDescent="0.35">
      <c r="A57">
        <v>1114.8320000000001</v>
      </c>
      <c r="B57">
        <f t="shared" si="3"/>
        <v>21.154999999999973</v>
      </c>
      <c r="C57">
        <f t="shared" si="10"/>
        <v>42.09699999999998</v>
      </c>
      <c r="D57">
        <f t="shared" si="4"/>
        <v>2.0046190476190469</v>
      </c>
      <c r="E57">
        <f t="shared" si="11"/>
        <v>8.9699613932861619E-4</v>
      </c>
      <c r="F57">
        <f t="shared" si="12"/>
        <v>8.0460207397044226E-9</v>
      </c>
      <c r="G57">
        <f t="shared" si="5"/>
        <v>6.7343969783920338E-4</v>
      </c>
      <c r="H57">
        <f t="shared" si="6"/>
        <v>1484.9139473194066</v>
      </c>
      <c r="I57">
        <f t="shared" si="7"/>
        <v>1.331962077980724</v>
      </c>
      <c r="J57">
        <f t="shared" si="8"/>
        <v>2976.6867828716686</v>
      </c>
      <c r="K57">
        <f t="shared" si="9"/>
        <v>9.141432912434677E-5</v>
      </c>
    </row>
    <row r="58" spans="1:11" x14ac:dyDescent="0.35">
      <c r="A58">
        <v>1135.9870000000001</v>
      </c>
      <c r="B58">
        <f t="shared" si="3"/>
        <v>20.942000000000007</v>
      </c>
      <c r="C58">
        <f t="shared" si="10"/>
        <v>42.097999999999956</v>
      </c>
      <c r="D58">
        <f t="shared" si="4"/>
        <v>2.0046666666666644</v>
      </c>
      <c r="E58">
        <f t="shared" si="11"/>
        <v>8.8029176390222767E-4</v>
      </c>
      <c r="F58">
        <f t="shared" si="12"/>
        <v>7.7491358959409527E-9</v>
      </c>
      <c r="G58">
        <f t="shared" si="5"/>
        <v>6.7343952559322494E-4</v>
      </c>
      <c r="H58">
        <f t="shared" si="6"/>
        <v>1484.9143271166208</v>
      </c>
      <c r="I58">
        <f t="shared" si="7"/>
        <v>1.3071578522611798</v>
      </c>
      <c r="J58">
        <f t="shared" si="8"/>
        <v>2976.7582544264492</v>
      </c>
      <c r="K58">
        <f t="shared" si="9"/>
        <v>6.4461984761969857E-3</v>
      </c>
    </row>
    <row r="59" spans="1:11" x14ac:dyDescent="0.35">
      <c r="A59">
        <v>1156.9290000000001</v>
      </c>
      <c r="B59">
        <f t="shared" si="3"/>
        <v>21.155999999999949</v>
      </c>
      <c r="C59">
        <f t="shared" si="10"/>
        <v>42.096000000000004</v>
      </c>
      <c r="D59">
        <f t="shared" si="4"/>
        <v>2.0045714285714289</v>
      </c>
      <c r="E59">
        <f t="shared" si="11"/>
        <v>8.6435727689426051E-4</v>
      </c>
      <c r="F59">
        <f t="shared" si="12"/>
        <v>7.4711350212006138E-9</v>
      </c>
      <c r="G59">
        <f t="shared" si="5"/>
        <v>6.7343936430326514E-4</v>
      </c>
      <c r="H59">
        <f t="shared" si="6"/>
        <v>1484.9146827563188</v>
      </c>
      <c r="I59">
        <f t="shared" si="7"/>
        <v>1.2834968116075565</v>
      </c>
      <c r="J59">
        <f t="shared" si="8"/>
        <v>2976.6175469195241</v>
      </c>
      <c r="K59">
        <f t="shared" si="9"/>
        <v>3.7351724234683599E-3</v>
      </c>
    </row>
    <row r="60" spans="1:11" x14ac:dyDescent="0.35">
      <c r="A60">
        <v>1178.085</v>
      </c>
      <c r="B60">
        <f t="shared" si="3"/>
        <v>20.940000000000055</v>
      </c>
      <c r="C60">
        <f t="shared" si="10"/>
        <v>42.09699999999998</v>
      </c>
      <c r="D60">
        <f t="shared" si="4"/>
        <v>2.0046190476190469</v>
      </c>
      <c r="E60">
        <f t="shared" si="11"/>
        <v>8.4883518591612661E-4</v>
      </c>
      <c r="F60">
        <f t="shared" si="12"/>
        <v>7.2052117284926518E-9</v>
      </c>
      <c r="G60">
        <f t="shared" si="5"/>
        <v>6.7343921002041519E-4</v>
      </c>
      <c r="H60">
        <f t="shared" si="6"/>
        <v>1484.9150229457016</v>
      </c>
      <c r="I60">
        <f t="shared" si="7"/>
        <v>1.2604481195717641</v>
      </c>
      <c r="J60">
        <f t="shared" si="8"/>
        <v>2976.6889390926276</v>
      </c>
      <c r="K60">
        <f t="shared" si="9"/>
        <v>9.2350153312358748E-5</v>
      </c>
    </row>
    <row r="61" spans="1:11" x14ac:dyDescent="0.35">
      <c r="A61">
        <v>1199.0250000000001</v>
      </c>
      <c r="B61">
        <f t="shared" si="3"/>
        <v>21.156999999999925</v>
      </c>
      <c r="C61">
        <f t="shared" si="10"/>
        <v>42.096000000000004</v>
      </c>
      <c r="D61">
        <f t="shared" si="4"/>
        <v>2.0045714285714289</v>
      </c>
      <c r="E61">
        <f t="shared" si="11"/>
        <v>8.3401096724421923E-4</v>
      </c>
      <c r="F61">
        <f t="shared" si="12"/>
        <v>6.9557429348363801E-9</v>
      </c>
      <c r="G61">
        <f t="shared" si="5"/>
        <v>6.7343906528407184E-4</v>
      </c>
      <c r="H61">
        <f t="shared" si="6"/>
        <v>1484.9153420854452</v>
      </c>
      <c r="I61">
        <f t="shared" si="7"/>
        <v>1.2384356807284629</v>
      </c>
      <c r="J61">
        <f t="shared" si="8"/>
        <v>2976.6188685918528</v>
      </c>
      <c r="K61">
        <f t="shared" si="9"/>
        <v>3.7314175792591431E-3</v>
      </c>
    </row>
    <row r="62" spans="1:11" x14ac:dyDescent="0.35">
      <c r="A62">
        <v>1220.182</v>
      </c>
      <c r="B62">
        <f t="shared" si="3"/>
        <v>20.939000000000078</v>
      </c>
      <c r="C62">
        <f t="shared" si="10"/>
        <v>42.09699999999998</v>
      </c>
      <c r="D62">
        <f t="shared" si="4"/>
        <v>2.0046190476190469</v>
      </c>
      <c r="E62">
        <f t="shared" si="11"/>
        <v>8.1954987042916552E-4</v>
      </c>
      <c r="F62">
        <f t="shared" si="12"/>
        <v>6.7166199012046193E-9</v>
      </c>
      <c r="G62">
        <f t="shared" si="5"/>
        <v>6.7343892655008324E-4</v>
      </c>
      <c r="H62">
        <f t="shared" si="6"/>
        <v>1484.9156479902867</v>
      </c>
      <c r="I62">
        <f t="shared" si="7"/>
        <v>1.2169624269086798</v>
      </c>
      <c r="J62">
        <f t="shared" si="8"/>
        <v>2976.6901920689083</v>
      </c>
      <c r="K62">
        <f t="shared" si="9"/>
        <v>9.2921528626589321E-5</v>
      </c>
    </row>
    <row r="63" spans="1:11" x14ac:dyDescent="0.35">
      <c r="A63">
        <v>1241.1210000000001</v>
      </c>
      <c r="B63">
        <f t="shared" si="3"/>
        <v>21.157999999999902</v>
      </c>
      <c r="C63">
        <f t="shared" si="10"/>
        <v>42.09699999999998</v>
      </c>
      <c r="D63">
        <f t="shared" si="4"/>
        <v>2.0046190476190469</v>
      </c>
      <c r="E63">
        <f t="shared" si="11"/>
        <v>8.0572321312748706E-4</v>
      </c>
      <c r="F63">
        <f t="shared" si="12"/>
        <v>6.4918989617248199E-9</v>
      </c>
      <c r="G63">
        <f t="shared" si="5"/>
        <v>6.7343879617185061E-4</v>
      </c>
      <c r="H63">
        <f t="shared" si="6"/>
        <v>1484.9159354710184</v>
      </c>
      <c r="I63">
        <f t="shared" si="7"/>
        <v>1.1964312387519171</v>
      </c>
      <c r="J63">
        <f t="shared" si="8"/>
        <v>2976.690768358259</v>
      </c>
      <c r="K63">
        <f t="shared" si="9"/>
        <v>9.3191907180408575E-5</v>
      </c>
    </row>
    <row r="64" spans="1:11" x14ac:dyDescent="0.35">
      <c r="A64">
        <v>1262.279</v>
      </c>
      <c r="B64">
        <f t="shared" si="3"/>
        <v>20.939000000000078</v>
      </c>
      <c r="C64">
        <f t="shared" si="10"/>
        <v>42.09699999999998</v>
      </c>
      <c r="D64">
        <f t="shared" si="4"/>
        <v>2.0046190476190469</v>
      </c>
      <c r="E64">
        <f t="shared" si="11"/>
        <v>7.9221788526942147E-4</v>
      </c>
      <c r="F64">
        <f t="shared" si="12"/>
        <v>6.2760917774075424E-9</v>
      </c>
      <c r="G64">
        <f t="shared" si="5"/>
        <v>6.7343867096516239E-4</v>
      </c>
      <c r="H64">
        <f t="shared" si="6"/>
        <v>1484.9162115487291</v>
      </c>
      <c r="I64">
        <f t="shared" si="7"/>
        <v>1.1763771809154151</v>
      </c>
      <c r="J64">
        <f t="shared" si="8"/>
        <v>2976.6913217888964</v>
      </c>
      <c r="K64">
        <f t="shared" si="9"/>
        <v>9.345638089327869E-5</v>
      </c>
    </row>
    <row r="65" spans="1:11" x14ac:dyDescent="0.35">
      <c r="A65">
        <v>1283.2180000000001</v>
      </c>
      <c r="B65">
        <f t="shared" si="3"/>
        <v>21.157999999999902</v>
      </c>
      <c r="C65">
        <f t="shared" si="10"/>
        <v>42.096000000000004</v>
      </c>
      <c r="D65">
        <f t="shared" si="4"/>
        <v>2.0045714285714289</v>
      </c>
      <c r="E65">
        <f t="shared" si="11"/>
        <v>7.7929081418745679E-4</v>
      </c>
      <c r="F65">
        <f t="shared" si="12"/>
        <v>6.0729417307694938E-9</v>
      </c>
      <c r="G65">
        <f t="shared" si="5"/>
        <v>6.7343855310185202E-4</v>
      </c>
      <c r="H65">
        <f t="shared" si="6"/>
        <v>1484.9164714345634</v>
      </c>
      <c r="I65">
        <f t="shared" si="7"/>
        <v>1.1571817660246064</v>
      </c>
      <c r="J65">
        <f t="shared" si="8"/>
        <v>2976.6211324528281</v>
      </c>
      <c r="K65">
        <f t="shared" si="9"/>
        <v>3.7246513479753007E-3</v>
      </c>
    </row>
    <row r="66" spans="1:11" x14ac:dyDescent="0.35">
      <c r="A66">
        <v>1304.376</v>
      </c>
      <c r="B66">
        <f t="shared" si="3"/>
        <v>20.938000000000102</v>
      </c>
      <c r="C66">
        <f t="shared" si="10"/>
        <v>42.09699999999998</v>
      </c>
      <c r="D66">
        <f t="shared" si="4"/>
        <v>2.0046190476190469</v>
      </c>
      <c r="E66">
        <f t="shared" si="11"/>
        <v>7.66650107024355E-4</v>
      </c>
      <c r="F66">
        <f t="shared" si="12"/>
        <v>5.8775238660045496E-9</v>
      </c>
      <c r="G66">
        <f t="shared" si="5"/>
        <v>6.7343843972456866E-4</v>
      </c>
      <c r="H66">
        <f t="shared" si="6"/>
        <v>1484.9167214288993</v>
      </c>
      <c r="I66">
        <f t="shared" si="7"/>
        <v>1.1384115634057201</v>
      </c>
      <c r="J66">
        <f t="shared" si="8"/>
        <v>2976.6923439043981</v>
      </c>
      <c r="K66">
        <f t="shared" si="9"/>
        <v>9.3958097516618706E-5</v>
      </c>
    </row>
    <row r="67" spans="1:11" x14ac:dyDescent="0.35">
      <c r="A67">
        <v>1325.3140000000001</v>
      </c>
      <c r="B67">
        <f t="shared" si="3"/>
        <v>21.158999999999878</v>
      </c>
      <c r="C67">
        <f t="shared" si="10"/>
        <v>42.09699999999998</v>
      </c>
      <c r="D67">
        <f t="shared" si="4"/>
        <v>2.0046190476190469</v>
      </c>
      <c r="E67">
        <f t="shared" si="11"/>
        <v>7.5453816982239672E-4</v>
      </c>
      <c r="F67">
        <f t="shared" si="12"/>
        <v>5.6932784971893209E-9</v>
      </c>
      <c r="G67">
        <f t="shared" si="5"/>
        <v>6.7343833282931202E-4</v>
      </c>
      <c r="H67">
        <f t="shared" si="6"/>
        <v>1484.9169571305906</v>
      </c>
      <c r="I67">
        <f t="shared" si="7"/>
        <v>1.1204265231715582</v>
      </c>
      <c r="J67">
        <f t="shared" si="8"/>
        <v>2976.6928163964976</v>
      </c>
      <c r="K67">
        <f t="shared" si="9"/>
        <v>9.4196238327549323E-5</v>
      </c>
    </row>
    <row r="68" spans="1:11" x14ac:dyDescent="0.35">
      <c r="A68">
        <v>1346.473</v>
      </c>
      <c r="B68">
        <f t="shared" si="3"/>
        <v>20.938000000000102</v>
      </c>
      <c r="C68">
        <f t="shared" si="10"/>
        <v>42.09699999999998</v>
      </c>
      <c r="D68">
        <f t="shared" si="4"/>
        <v>2.0046190476190469</v>
      </c>
      <c r="E68">
        <f t="shared" si="11"/>
        <v>7.4268106378664852E-4</v>
      </c>
      <c r="F68">
        <f t="shared" si="12"/>
        <v>5.5157516250726796E-9</v>
      </c>
      <c r="G68">
        <f t="shared" si="5"/>
        <v>6.7343822983196872E-4</v>
      </c>
      <c r="H68">
        <f t="shared" si="6"/>
        <v>1484.9171842375395</v>
      </c>
      <c r="I68">
        <f t="shared" si="7"/>
        <v>1.1028198740246107</v>
      </c>
      <c r="J68">
        <f t="shared" si="8"/>
        <v>2976.6932716594133</v>
      </c>
      <c r="K68">
        <f t="shared" si="9"/>
        <v>9.4429660306909397E-5</v>
      </c>
    </row>
    <row r="69" spans="1:11" x14ac:dyDescent="0.35">
      <c r="A69">
        <v>1367.4110000000001</v>
      </c>
      <c r="B69">
        <f t="shared" si="3"/>
        <v>21.158999999999878</v>
      </c>
      <c r="C69">
        <f t="shared" ref="C69:C88" si="13">A71-A69</f>
        <v>42.096000000000004</v>
      </c>
      <c r="D69">
        <f t="shared" si="4"/>
        <v>2.0045714285714289</v>
      </c>
      <c r="E69">
        <f t="shared" ref="E69:E88" si="14">1/A69</f>
        <v>7.3130902120869287E-4</v>
      </c>
      <c r="F69">
        <f t="shared" ref="F69:F88" si="15">SQRT(((1/(A69^2))*$A$1)^2)</f>
        <v>5.3481288450121636E-9</v>
      </c>
      <c r="G69">
        <f t="shared" si="5"/>
        <v>6.73438132580756E-4</v>
      </c>
      <c r="H69">
        <f t="shared" si="6"/>
        <v>1484.9173986744565</v>
      </c>
      <c r="I69">
        <f t="shared" si="7"/>
        <v>1.0859334894003752</v>
      </c>
      <c r="J69">
        <f t="shared" si="8"/>
        <v>2976.6229911714254</v>
      </c>
      <c r="K69">
        <f t="shared" si="9"/>
        <v>3.718723053692211E-3</v>
      </c>
    </row>
    <row r="70" spans="1:11" x14ac:dyDescent="0.35">
      <c r="A70">
        <v>1388.57</v>
      </c>
      <c r="B70">
        <f t="shared" ref="B70:B89" si="16">A71-A70</f>
        <v>20.937000000000126</v>
      </c>
      <c r="C70">
        <f t="shared" si="13"/>
        <v>42.09699999999998</v>
      </c>
      <c r="D70">
        <f t="shared" ref="D70:D88" si="17">C70/21</f>
        <v>2.0046190476190469</v>
      </c>
      <c r="E70">
        <f t="shared" si="14"/>
        <v>7.2016534996435181E-4</v>
      </c>
      <c r="F70">
        <f t="shared" si="15"/>
        <v>5.1863813128927737E-9</v>
      </c>
      <c r="G70">
        <f t="shared" ref="G70:G88" si="18">SQRT($D$1^2+($G$1*F70))</f>
        <v>6.7343803873822535E-4</v>
      </c>
      <c r="H70">
        <f t="shared" ref="H70:H88" si="19">1/G70</f>
        <v>1484.9176055953587</v>
      </c>
      <c r="I70">
        <f t="shared" ref="I70:I88" si="20">E70/G70</f>
        <v>1.0693862071018088</v>
      </c>
      <c r="J70">
        <f t="shared" ref="J70:J88" si="21">D70/G70</f>
        <v>2976.6941163213232</v>
      </c>
      <c r="K70">
        <f t="shared" ref="K70:K88" si="22">(D70-$M$14-$M$15*E70)^2/G70^2</f>
        <v>9.4873704311368258E-5</v>
      </c>
    </row>
    <row r="71" spans="1:11" x14ac:dyDescent="0.35">
      <c r="A71">
        <v>1409.5070000000001</v>
      </c>
      <c r="B71">
        <f t="shared" si="16"/>
        <v>21.159999999999854</v>
      </c>
      <c r="C71">
        <f t="shared" si="13"/>
        <v>42.096000000000004</v>
      </c>
      <c r="D71">
        <f t="shared" si="17"/>
        <v>2.0045714285714289</v>
      </c>
      <c r="E71">
        <f t="shared" si="14"/>
        <v>7.0946792034377979E-4</v>
      </c>
      <c r="F71">
        <f t="shared" si="15"/>
        <v>5.0334472999692775E-9</v>
      </c>
      <c r="G71">
        <f t="shared" si="18"/>
        <v>6.7343795000910191E-4</v>
      </c>
      <c r="H71">
        <f t="shared" si="19"/>
        <v>1484.9178012413533</v>
      </c>
      <c r="I71">
        <f t="shared" si="20"/>
        <v>1.053501544328161</v>
      </c>
      <c r="J71">
        <f t="shared" si="21"/>
        <v>2976.6237981455247</v>
      </c>
      <c r="K71">
        <f t="shared" si="22"/>
        <v>3.7160259839404226E-3</v>
      </c>
    </row>
    <row r="72" spans="1:11" x14ac:dyDescent="0.35">
      <c r="A72">
        <v>1430.6669999999999</v>
      </c>
      <c r="B72">
        <f t="shared" si="16"/>
        <v>20.936000000000149</v>
      </c>
      <c r="C72">
        <f t="shared" si="13"/>
        <v>42.09699999999998</v>
      </c>
      <c r="D72">
        <f t="shared" si="17"/>
        <v>2.0046190476190469</v>
      </c>
      <c r="E72">
        <f t="shared" si="14"/>
        <v>6.9897467405063518E-4</v>
      </c>
      <c r="F72">
        <f t="shared" si="15"/>
        <v>4.885655949641917E-9</v>
      </c>
      <c r="G72">
        <f t="shared" si="18"/>
        <v>6.7343786426363292E-4</v>
      </c>
      <c r="H72">
        <f t="shared" si="19"/>
        <v>1484.9179903084967</v>
      </c>
      <c r="I72">
        <f t="shared" si="20"/>
        <v>1.0379200682678058</v>
      </c>
      <c r="J72">
        <f t="shared" si="21"/>
        <v>2976.6948875246076</v>
      </c>
      <c r="K72">
        <f t="shared" si="22"/>
        <v>9.5292566712749287E-5</v>
      </c>
    </row>
    <row r="73" spans="1:11" x14ac:dyDescent="0.35">
      <c r="A73">
        <v>1451.6030000000001</v>
      </c>
      <c r="B73">
        <f t="shared" si="16"/>
        <v>21.160999999999831</v>
      </c>
      <c r="C73">
        <f t="shared" si="13"/>
        <v>42.09699999999998</v>
      </c>
      <c r="D73">
        <f t="shared" si="17"/>
        <v>2.0046190476190469</v>
      </c>
      <c r="E73">
        <f t="shared" si="14"/>
        <v>6.8889358867403822E-4</v>
      </c>
      <c r="F73">
        <f t="shared" si="15"/>
        <v>4.7457437651619503E-9</v>
      </c>
      <c r="G73">
        <f t="shared" si="18"/>
        <v>6.7343778308948208E-4</v>
      </c>
      <c r="H73">
        <f t="shared" si="19"/>
        <v>1484.9181692960142</v>
      </c>
      <c r="I73">
        <f t="shared" si="20"/>
        <v>1.0229506065336142</v>
      </c>
      <c r="J73">
        <f t="shared" si="21"/>
        <v>2976.6952463263947</v>
      </c>
      <c r="K73">
        <f t="shared" si="22"/>
        <v>9.5492156426954289E-5</v>
      </c>
    </row>
    <row r="74" spans="1:11" x14ac:dyDescent="0.35">
      <c r="A74">
        <v>1472.7639999999999</v>
      </c>
      <c r="B74">
        <f t="shared" si="16"/>
        <v>20.936000000000149</v>
      </c>
      <c r="C74">
        <f t="shared" si="13"/>
        <v>42.097000000000207</v>
      </c>
      <c r="D74">
        <f t="shared" si="17"/>
        <v>2.0046190476190575</v>
      </c>
      <c r="E74">
        <f t="shared" si="14"/>
        <v>6.7899541270699179E-4</v>
      </c>
      <c r="F74">
        <f t="shared" si="15"/>
        <v>4.6103477047713808E-9</v>
      </c>
      <c r="G74">
        <f t="shared" si="18"/>
        <v>6.7343770453548359E-4</v>
      </c>
      <c r="H74">
        <f t="shared" si="19"/>
        <v>1484.9183425061847</v>
      </c>
      <c r="I74">
        <f t="shared" si="20"/>
        <v>1.0082527428061689</v>
      </c>
      <c r="J74">
        <f t="shared" si="21"/>
        <v>2976.6955935468172</v>
      </c>
      <c r="K74">
        <f t="shared" si="22"/>
        <v>9.5688328004377005E-5</v>
      </c>
    </row>
    <row r="75" spans="1:11" x14ac:dyDescent="0.35">
      <c r="A75">
        <v>1493.7</v>
      </c>
      <c r="B75">
        <f t="shared" si="16"/>
        <v>21.161000000000058</v>
      </c>
      <c r="C75">
        <f t="shared" si="13"/>
        <v>42.096000000000004</v>
      </c>
      <c r="D75">
        <f t="shared" si="17"/>
        <v>2.0045714285714289</v>
      </c>
      <c r="E75">
        <f t="shared" si="14"/>
        <v>6.6947847626698802E-4</v>
      </c>
      <c r="F75">
        <f t="shared" si="15"/>
        <v>4.4820143018476804E-9</v>
      </c>
      <c r="G75">
        <f t="shared" si="18"/>
        <v>6.7343763007908465E-4</v>
      </c>
      <c r="H75">
        <f t="shared" si="19"/>
        <v>1484.9185066812583</v>
      </c>
      <c r="I75">
        <f t="shared" si="20"/>
        <v>0.99412097923362008</v>
      </c>
      <c r="J75">
        <f t="shared" si="21"/>
        <v>2976.6252122502028</v>
      </c>
      <c r="K75">
        <f t="shared" si="22"/>
        <v>3.7110902219848986E-3</v>
      </c>
    </row>
    <row r="76" spans="1:11" x14ac:dyDescent="0.35">
      <c r="A76">
        <v>1514.8610000000001</v>
      </c>
      <c r="B76">
        <f t="shared" si="16"/>
        <v>20.934999999999945</v>
      </c>
      <c r="C76">
        <f t="shared" si="13"/>
        <v>42.09699999999998</v>
      </c>
      <c r="D76">
        <f t="shared" si="17"/>
        <v>2.0046190476190469</v>
      </c>
      <c r="E76">
        <f t="shared" si="14"/>
        <v>6.6012657266904351E-4</v>
      </c>
      <c r="F76">
        <f t="shared" si="15"/>
        <v>4.3576709194377801E-9</v>
      </c>
      <c r="G76">
        <f t="shared" si="18"/>
        <v>6.7343755793760566E-4</v>
      </c>
      <c r="H76">
        <f t="shared" si="19"/>
        <v>1484.9186657520081</v>
      </c>
      <c r="I76">
        <f t="shared" si="20"/>
        <v>0.98023426951516202</v>
      </c>
      <c r="J76">
        <f t="shared" si="21"/>
        <v>2976.6962415315361</v>
      </c>
      <c r="K76">
        <f t="shared" si="22"/>
        <v>9.606284477007742E-5</v>
      </c>
    </row>
    <row r="77" spans="1:11" x14ac:dyDescent="0.35">
      <c r="A77">
        <v>1535.796</v>
      </c>
      <c r="B77">
        <f t="shared" si="16"/>
        <v>21.162000000000035</v>
      </c>
      <c r="C77">
        <f t="shared" si="13"/>
        <v>42.096000000000004</v>
      </c>
      <c r="D77">
        <f t="shared" si="17"/>
        <v>2.0045714285714289</v>
      </c>
      <c r="E77">
        <f t="shared" si="14"/>
        <v>6.5112814462337442E-4</v>
      </c>
      <c r="F77">
        <f t="shared" si="15"/>
        <v>4.23967860720678E-9</v>
      </c>
      <c r="G77">
        <f t="shared" si="18"/>
        <v>6.7343748948088013E-4</v>
      </c>
      <c r="H77">
        <f t="shared" si="19"/>
        <v>1484.9188166979698</v>
      </c>
      <c r="I77">
        <f t="shared" si="20"/>
        <v>0.9668724340328857</v>
      </c>
      <c r="J77">
        <f t="shared" si="21"/>
        <v>2976.6258337008449</v>
      </c>
      <c r="K77">
        <f t="shared" si="22"/>
        <v>3.7088263305094871E-3</v>
      </c>
    </row>
    <row r="78" spans="1:11" x14ac:dyDescent="0.35">
      <c r="A78">
        <v>1556.9580000000001</v>
      </c>
      <c r="B78">
        <f t="shared" si="16"/>
        <v>20.933999999999969</v>
      </c>
      <c r="C78">
        <f t="shared" si="13"/>
        <v>42.09699999999998</v>
      </c>
      <c r="D78">
        <f t="shared" si="17"/>
        <v>2.0046190476190469</v>
      </c>
      <c r="E78">
        <f t="shared" si="14"/>
        <v>6.422780832880527E-4</v>
      </c>
      <c r="F78">
        <f t="shared" si="15"/>
        <v>4.1252113627217476E-9</v>
      </c>
      <c r="G78">
        <f t="shared" si="18"/>
        <v>6.7343742306932007E-4</v>
      </c>
      <c r="H78">
        <f t="shared" si="19"/>
        <v>1484.9189631344045</v>
      </c>
      <c r="I78">
        <f t="shared" si="20"/>
        <v>0.95373090548004791</v>
      </c>
      <c r="J78">
        <f t="shared" si="21"/>
        <v>2976.6968376699524</v>
      </c>
      <c r="K78">
        <f t="shared" si="22"/>
        <v>9.6417781757624925E-5</v>
      </c>
    </row>
    <row r="79" spans="1:11" x14ac:dyDescent="0.35">
      <c r="A79">
        <v>1577.8920000000001</v>
      </c>
      <c r="B79">
        <f t="shared" si="16"/>
        <v>21.163000000000011</v>
      </c>
      <c r="C79">
        <f t="shared" si="13"/>
        <v>42.09699999999998</v>
      </c>
      <c r="D79">
        <f t="shared" si="17"/>
        <v>2.0046190476190469</v>
      </c>
      <c r="E79">
        <f t="shared" si="14"/>
        <v>6.3375693646966968E-4</v>
      </c>
      <c r="F79">
        <f t="shared" si="15"/>
        <v>4.0164785452342085E-9</v>
      </c>
      <c r="G79">
        <f t="shared" si="18"/>
        <v>6.7343735998475146E-4</v>
      </c>
      <c r="H79">
        <f t="shared" si="19"/>
        <v>1484.9191022349025</v>
      </c>
      <c r="I79">
        <f t="shared" si="20"/>
        <v>0.94107778113768403</v>
      </c>
      <c r="J79">
        <f t="shared" si="21"/>
        <v>2976.6971165134605</v>
      </c>
      <c r="K79">
        <f t="shared" si="22"/>
        <v>9.6587464706065731E-5</v>
      </c>
    </row>
    <row r="80" spans="1:11" x14ac:dyDescent="0.35">
      <c r="A80">
        <v>1599.0550000000001</v>
      </c>
      <c r="B80">
        <f t="shared" si="16"/>
        <v>20.933999999999969</v>
      </c>
      <c r="C80">
        <f t="shared" si="13"/>
        <v>42.09699999999998</v>
      </c>
      <c r="D80">
        <f t="shared" si="17"/>
        <v>2.0046190476190469</v>
      </c>
      <c r="E80">
        <f t="shared" si="14"/>
        <v>6.2536935877752795E-4</v>
      </c>
      <c r="F80">
        <f t="shared" si="15"/>
        <v>3.9108683489781652E-9</v>
      </c>
      <c r="G80">
        <f t="shared" si="18"/>
        <v>6.7343729871185856E-4</v>
      </c>
      <c r="H80">
        <f t="shared" si="19"/>
        <v>1484.9192373407086</v>
      </c>
      <c r="I80">
        <f t="shared" si="20"/>
        <v>0.92862299129217474</v>
      </c>
      <c r="J80">
        <f t="shared" si="21"/>
        <v>2976.6973873491329</v>
      </c>
      <c r="K80">
        <f t="shared" si="22"/>
        <v>9.6754633355602938E-5</v>
      </c>
    </row>
    <row r="81" spans="1:11" x14ac:dyDescent="0.35">
      <c r="A81">
        <v>1619.989</v>
      </c>
      <c r="B81">
        <f t="shared" si="16"/>
        <v>21.163000000000011</v>
      </c>
      <c r="C81">
        <f t="shared" si="13"/>
        <v>42.096000000000004</v>
      </c>
      <c r="D81">
        <f t="shared" si="17"/>
        <v>2.0045714285714289</v>
      </c>
      <c r="E81">
        <f t="shared" si="14"/>
        <v>6.1728814207997703E-4</v>
      </c>
      <c r="F81">
        <f t="shared" si="15"/>
        <v>3.8104465035254991E-9</v>
      </c>
      <c r="G81">
        <f t="shared" si="18"/>
        <v>6.7343724044913633E-4</v>
      </c>
      <c r="H81">
        <f t="shared" si="19"/>
        <v>1484.9193658091565</v>
      </c>
      <c r="I81">
        <f t="shared" si="20"/>
        <v>0.91662311645891204</v>
      </c>
      <c r="J81">
        <f t="shared" si="21"/>
        <v>2976.626934433441</v>
      </c>
      <c r="K81">
        <f t="shared" si="22"/>
        <v>3.7046531651882546E-3</v>
      </c>
    </row>
    <row r="82" spans="1:11" x14ac:dyDescent="0.35">
      <c r="A82">
        <v>1641.152</v>
      </c>
      <c r="B82">
        <f t="shared" si="16"/>
        <v>20.932999999999993</v>
      </c>
      <c r="C82">
        <f t="shared" si="13"/>
        <v>42.09699999999998</v>
      </c>
      <c r="D82">
        <f t="shared" si="17"/>
        <v>2.0046190476190469</v>
      </c>
      <c r="E82">
        <f t="shared" si="14"/>
        <v>6.0932808173770614E-4</v>
      </c>
      <c r="F82">
        <f t="shared" si="15"/>
        <v>3.712807111941528E-9</v>
      </c>
      <c r="G82">
        <f t="shared" si="18"/>
        <v>6.7343718380073281E-4</v>
      </c>
      <c r="H82">
        <f t="shared" si="19"/>
        <v>1484.9194907180768</v>
      </c>
      <c r="I82">
        <f t="shared" si="20"/>
        <v>0.90480314481417723</v>
      </c>
      <c r="J82">
        <f t="shared" si="21"/>
        <v>2976.6978952742311</v>
      </c>
      <c r="K82">
        <f t="shared" si="22"/>
        <v>9.7074746071201915E-5</v>
      </c>
    </row>
    <row r="83" spans="1:11" x14ac:dyDescent="0.35">
      <c r="A83">
        <v>1662.085</v>
      </c>
      <c r="B83">
        <f t="shared" si="16"/>
        <v>21.163999999999987</v>
      </c>
      <c r="C83">
        <f t="shared" si="13"/>
        <v>42.096000000000004</v>
      </c>
      <c r="D83">
        <f t="shared" si="17"/>
        <v>2.0045714285714289</v>
      </c>
      <c r="E83">
        <f t="shared" si="14"/>
        <v>6.016539466994769E-4</v>
      </c>
      <c r="F83">
        <f t="shared" si="15"/>
        <v>3.619874715790569E-9</v>
      </c>
      <c r="G83">
        <f t="shared" si="18"/>
        <v>6.7343712988322845E-4</v>
      </c>
      <c r="H83">
        <f t="shared" si="19"/>
        <v>1484.9196096054227</v>
      </c>
      <c r="I83">
        <f t="shared" si="20"/>
        <v>0.89340774365054909</v>
      </c>
      <c r="J83">
        <f t="shared" si="21"/>
        <v>2976.6274231404709</v>
      </c>
      <c r="K83">
        <f t="shared" si="22"/>
        <v>3.7027258917005988E-3</v>
      </c>
    </row>
    <row r="84" spans="1:11" x14ac:dyDescent="0.35">
      <c r="A84">
        <v>1683.249</v>
      </c>
      <c r="B84">
        <f t="shared" si="16"/>
        <v>20.932000000000016</v>
      </c>
      <c r="C84">
        <f t="shared" si="13"/>
        <v>42.09699999999998</v>
      </c>
      <c r="D84">
        <f t="shared" si="17"/>
        <v>2.0046190476190469</v>
      </c>
      <c r="E84">
        <f t="shared" si="14"/>
        <v>5.9408916921976484E-4</v>
      </c>
      <c r="F84">
        <f t="shared" si="15"/>
        <v>3.5294194098423039E-9</v>
      </c>
      <c r="G84">
        <f t="shared" si="18"/>
        <v>6.7343707740287787E-4</v>
      </c>
      <c r="H84">
        <f t="shared" si="19"/>
        <v>1484.9197253238831</v>
      </c>
      <c r="I84">
        <f t="shared" si="20"/>
        <v>0.88217472597570712</v>
      </c>
      <c r="J84">
        <f t="shared" si="21"/>
        <v>2976.6983655694989</v>
      </c>
      <c r="K84">
        <f t="shared" si="22"/>
        <v>9.7379336120941834E-5</v>
      </c>
    </row>
    <row r="85" spans="1:11" x14ac:dyDescent="0.35">
      <c r="A85">
        <v>1704.181</v>
      </c>
      <c r="B85">
        <f t="shared" si="16"/>
        <v>21.164999999999964</v>
      </c>
      <c r="C85">
        <f t="shared" si="13"/>
        <v>42.096000000000004</v>
      </c>
      <c r="D85">
        <f t="shared" si="17"/>
        <v>2.0045714285714289</v>
      </c>
      <c r="E85">
        <f t="shared" si="14"/>
        <v>5.8679213064809427E-4</v>
      </c>
      <c r="F85">
        <f t="shared" si="15"/>
        <v>3.4432500459053014E-9</v>
      </c>
      <c r="G85">
        <f t="shared" si="18"/>
        <v>6.7343702740914086E-4</v>
      </c>
      <c r="H85">
        <f t="shared" si="19"/>
        <v>1484.919835559411</v>
      </c>
      <c r="I85">
        <f t="shared" si="20"/>
        <v>0.87133927414952461</v>
      </c>
      <c r="J85">
        <f t="shared" si="21"/>
        <v>2976.6278760813798</v>
      </c>
      <c r="K85">
        <f t="shared" si="22"/>
        <v>3.7008942671049937E-3</v>
      </c>
    </row>
    <row r="86" spans="1:11" x14ac:dyDescent="0.35">
      <c r="A86">
        <v>1725.346</v>
      </c>
      <c r="B86">
        <f t="shared" si="16"/>
        <v>20.93100000000004</v>
      </c>
      <c r="C86">
        <f t="shared" si="13"/>
        <v>42.09699999999998</v>
      </c>
      <c r="D86">
        <f t="shared" si="17"/>
        <v>2.0046190476190469</v>
      </c>
      <c r="E86">
        <f t="shared" si="14"/>
        <v>5.7959389015304751E-4</v>
      </c>
      <c r="F86">
        <f t="shared" si="15"/>
        <v>3.3592907750274299E-9</v>
      </c>
      <c r="G86">
        <f t="shared" si="18"/>
        <v>6.7343697869765191E-4</v>
      </c>
      <c r="H86">
        <f t="shared" si="19"/>
        <v>1484.9199429676146</v>
      </c>
      <c r="I86">
        <f t="shared" si="20"/>
        <v>0.86065052631044126</v>
      </c>
      <c r="J86">
        <f t="shared" si="21"/>
        <v>2976.6988018622692</v>
      </c>
      <c r="K86">
        <f t="shared" si="22"/>
        <v>9.7669504800562939E-5</v>
      </c>
    </row>
    <row r="87" spans="1:11" x14ac:dyDescent="0.35">
      <c r="A87">
        <v>1746.277</v>
      </c>
      <c r="B87">
        <f t="shared" si="16"/>
        <v>21.16599999999994</v>
      </c>
      <c r="C87">
        <f t="shared" si="13"/>
        <v>42.09699999999998</v>
      </c>
      <c r="D87">
        <f t="shared" si="17"/>
        <v>2.0046190476190469</v>
      </c>
      <c r="E87">
        <f t="shared" si="14"/>
        <v>5.7264683667024188E-4</v>
      </c>
      <c r="F87">
        <f t="shared" si="15"/>
        <v>3.279243995484347E-9</v>
      </c>
      <c r="G87">
        <f t="shared" si="18"/>
        <v>6.7343693225610881E-4</v>
      </c>
      <c r="H87">
        <f t="shared" si="19"/>
        <v>1484.9200453706314</v>
      </c>
      <c r="I87">
        <f t="shared" si="20"/>
        <v>0.85033476668972419</v>
      </c>
      <c r="J87">
        <f t="shared" si="21"/>
        <v>2976.699007141307</v>
      </c>
      <c r="K87">
        <f t="shared" si="22"/>
        <v>9.7808724762429985E-5</v>
      </c>
    </row>
    <row r="88" spans="1:11" x14ac:dyDescent="0.35">
      <c r="A88">
        <v>1767.443</v>
      </c>
      <c r="B88">
        <f t="shared" si="16"/>
        <v>20.93100000000004</v>
      </c>
      <c r="C88">
        <f t="shared" si="13"/>
        <v>42.09699999999998</v>
      </c>
      <c r="D88">
        <f t="shared" si="17"/>
        <v>2.0046190476190469</v>
      </c>
      <c r="E88">
        <f t="shared" si="14"/>
        <v>5.6578910889912716E-4</v>
      </c>
      <c r="F88">
        <f t="shared" si="15"/>
        <v>3.2011731574886838E-9</v>
      </c>
      <c r="G88">
        <f t="shared" si="18"/>
        <v>6.7343688696096466E-4</v>
      </c>
      <c r="H88">
        <f t="shared" si="19"/>
        <v>1484.9201452458667</v>
      </c>
      <c r="I88">
        <f t="shared" si="20"/>
        <v>0.84015164576502144</v>
      </c>
      <c r="J88">
        <f t="shared" si="21"/>
        <v>2976.699207353106</v>
      </c>
      <c r="K88">
        <f t="shared" si="22"/>
        <v>9.7946251731689341E-5</v>
      </c>
    </row>
    <row r="89" spans="1:11" x14ac:dyDescent="0.35">
      <c r="A89">
        <v>1788.374</v>
      </c>
      <c r="B89">
        <f t="shared" si="16"/>
        <v>21.16599999999994</v>
      </c>
    </row>
    <row r="90" spans="1:11" x14ac:dyDescent="0.35">
      <c r="A90">
        <v>1809.54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49AD-C4F4-4DE9-A6EC-4D1908CE9D3A}">
  <dimension ref="A1:O89"/>
  <sheetViews>
    <sheetView workbookViewId="0"/>
  </sheetViews>
  <sheetFormatPr defaultColWidth="8.81640625" defaultRowHeight="14.5" x14ac:dyDescent="0.35"/>
  <cols>
    <col min="13" max="13" width="13.453125" bestFit="1" customWidth="1"/>
    <col min="14" max="14" width="13.08984375" bestFit="1" customWidth="1"/>
  </cols>
  <sheetData>
    <row r="1" spans="1:15" x14ac:dyDescent="0.35">
      <c r="A1">
        <v>0.01</v>
      </c>
      <c r="C1">
        <f>SQRT($A$1^2+$A$1^2)</f>
        <v>1.4142135623730951E-2</v>
      </c>
      <c r="D1">
        <f>SQRT((1/21*C1)^2)</f>
        <v>6.7343502970147382E-4</v>
      </c>
      <c r="G1">
        <v>7.5324657404962636E-4</v>
      </c>
    </row>
    <row r="3" spans="1:15" x14ac:dyDescent="0.35">
      <c r="A3">
        <v>-1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20.738</v>
      </c>
      <c r="B5">
        <f>A6-A5</f>
        <v>20.972000000000001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4.8220657729771438E-2</v>
      </c>
      <c r="F5">
        <f t="shared" ref="F5:F36" si="2">SQRT(((1/(A5^2))*$A$1)^2)</f>
        <v>2.3252318318917656E-5</v>
      </c>
      <c r="G5">
        <f>SQRT($D$1^2+($G$1*F5))</f>
        <v>6.8631586630462E-4</v>
      </c>
      <c r="H5">
        <f>1/G5</f>
        <v>1457.0550516111075</v>
      </c>
      <c r="I5">
        <f>E5/G5</f>
        <v>70.260152937173672</v>
      </c>
      <c r="J5">
        <f>D5/G5</f>
        <v>2923.6156528446299</v>
      </c>
      <c r="K5">
        <f>(D5-$M$14-$M$15*E5)^2/G5^2</f>
        <v>1.1918407251537671E-4</v>
      </c>
      <c r="L5" t="s">
        <v>37</v>
      </c>
      <c r="M5" s="2" cm="1">
        <f t="array" ref="M5:N6">MMULT(TRANSPOSE(H5:I60),H5:I60)</f>
        <v>123345875.21477923</v>
      </c>
      <c r="N5" s="2">
        <v>480775.01554182894</v>
      </c>
    </row>
    <row r="6" spans="1:15" x14ac:dyDescent="0.35">
      <c r="A6">
        <v>41.71</v>
      </c>
      <c r="B6">
        <f t="shared" ref="B6:B61" si="3">A7-A6</f>
        <v>21.164999999999999</v>
      </c>
      <c r="C6">
        <f t="shared" si="0"/>
        <v>42.136000000000003</v>
      </c>
      <c r="D6">
        <f t="shared" ref="D6:D60" si="4">C6/21</f>
        <v>2.0064761904761905</v>
      </c>
      <c r="E6">
        <f t="shared" si="1"/>
        <v>2.3975065931431311E-2</v>
      </c>
      <c r="F6">
        <f t="shared" si="2"/>
        <v>5.7480378641647835E-6</v>
      </c>
      <c r="G6">
        <f t="shared" ref="G6:G60" si="5">SQRT($D$1^2+($G$1*F6))</f>
        <v>6.7664202430658602E-4</v>
      </c>
      <c r="H6">
        <f t="shared" ref="H6:H60" si="6">1/G6</f>
        <v>1477.886332917006</v>
      </c>
      <c r="I6">
        <f t="shared" ref="I6:I60" si="7">E6/G6</f>
        <v>35.432422270846459</v>
      </c>
      <c r="J6">
        <f t="shared" ref="J6:J60" si="8">D6/G6</f>
        <v>2965.3437392281412</v>
      </c>
      <c r="K6">
        <f t="shared" ref="K6:K60" si="9">(D6-$M$14-$M$15*E6)^2/G6^2</f>
        <v>1.0018811656795591E-3</v>
      </c>
      <c r="M6" s="2">
        <v>480775.01554182894</v>
      </c>
      <c r="N6" s="2">
        <v>8075.3858151023569</v>
      </c>
    </row>
    <row r="7" spans="1:15" x14ac:dyDescent="0.35">
      <c r="A7">
        <v>62.875</v>
      </c>
      <c r="B7">
        <f t="shared" si="3"/>
        <v>20.971000000000004</v>
      </c>
      <c r="C7">
        <f t="shared" si="0"/>
        <v>42.135999999999996</v>
      </c>
      <c r="D7">
        <f t="shared" si="4"/>
        <v>2.0064761904761901</v>
      </c>
      <c r="E7">
        <f t="shared" si="1"/>
        <v>1.5904572564612324E-2</v>
      </c>
      <c r="F7">
        <f t="shared" si="2"/>
        <v>2.5295542846301909E-6</v>
      </c>
      <c r="G7">
        <f t="shared" si="5"/>
        <v>6.7484821799260544E-4</v>
      </c>
      <c r="H7">
        <f t="shared" si="6"/>
        <v>1481.8146856408493</v>
      </c>
      <c r="I7">
        <f t="shared" si="7"/>
        <v>23.567629195083089</v>
      </c>
      <c r="J7">
        <f t="shared" si="8"/>
        <v>2973.2258854363245</v>
      </c>
      <c r="K7">
        <f t="shared" si="9"/>
        <v>5.0663447976937424E-4</v>
      </c>
      <c r="M7" s="2"/>
    </row>
    <row r="8" spans="1:15" x14ac:dyDescent="0.35">
      <c r="A8">
        <v>83.846000000000004</v>
      </c>
      <c r="B8">
        <f t="shared" si="3"/>
        <v>21.164999999999992</v>
      </c>
      <c r="C8">
        <f t="shared" si="0"/>
        <v>42.135999999999996</v>
      </c>
      <c r="D8">
        <f t="shared" si="4"/>
        <v>2.0064761904761901</v>
      </c>
      <c r="E8">
        <f t="shared" si="1"/>
        <v>1.1926627388307133E-2</v>
      </c>
      <c r="F8">
        <f t="shared" si="2"/>
        <v>1.4224444085951788E-6</v>
      </c>
      <c r="G8">
        <f t="shared" si="5"/>
        <v>6.7423007245789271E-4</v>
      </c>
      <c r="H8">
        <f t="shared" si="6"/>
        <v>1483.1732384088407</v>
      </c>
      <c r="I8">
        <f t="shared" si="7"/>
        <v>17.689254566811066</v>
      </c>
      <c r="J8">
        <f t="shared" si="8"/>
        <v>2975.9517892188046</v>
      </c>
      <c r="K8">
        <f t="shared" si="9"/>
        <v>3.2315381307483697E-4</v>
      </c>
      <c r="L8" t="s">
        <v>38</v>
      </c>
      <c r="M8" s="2" cm="1">
        <f t="array" ref="M8:M9">MMULT(TRANSPOSE(H5:I60),J5:J60)</f>
        <v>247491292.61798462</v>
      </c>
    </row>
    <row r="9" spans="1:15" x14ac:dyDescent="0.35">
      <c r="A9">
        <v>105.011</v>
      </c>
      <c r="B9">
        <f t="shared" si="3"/>
        <v>20.971000000000004</v>
      </c>
      <c r="C9">
        <f t="shared" si="0"/>
        <v>42.137</v>
      </c>
      <c r="D9">
        <f t="shared" si="4"/>
        <v>2.0065238095238094</v>
      </c>
      <c r="E9">
        <f t="shared" si="1"/>
        <v>9.5228118958966216E-3</v>
      </c>
      <c r="F9">
        <f t="shared" si="2"/>
        <v>9.0683946404630205E-7</v>
      </c>
      <c r="G9">
        <f t="shared" si="5"/>
        <v>6.7394199524034029E-4</v>
      </c>
      <c r="H9">
        <f t="shared" si="6"/>
        <v>1483.8072223758386</v>
      </c>
      <c r="I9">
        <f t="shared" si="7"/>
        <v>14.13001706845796</v>
      </c>
      <c r="J9">
        <f t="shared" si="8"/>
        <v>2977.29452044051</v>
      </c>
      <c r="K9">
        <f t="shared" si="9"/>
        <v>3.0720005008807736E-3</v>
      </c>
      <c r="M9" s="2">
        <v>964671.25549258396</v>
      </c>
    </row>
    <row r="10" spans="1:15" x14ac:dyDescent="0.35">
      <c r="A10">
        <v>125.982</v>
      </c>
      <c r="B10">
        <f t="shared" si="3"/>
        <v>21.165999999999997</v>
      </c>
      <c r="C10">
        <f t="shared" si="0"/>
        <v>42.135999999999996</v>
      </c>
      <c r="D10">
        <f t="shared" si="4"/>
        <v>2.0064761904761901</v>
      </c>
      <c r="E10">
        <f t="shared" si="1"/>
        <v>7.9376418853487011E-3</v>
      </c>
      <c r="F10">
        <f t="shared" si="2"/>
        <v>6.3006158700042066E-7</v>
      </c>
      <c r="G10">
        <f t="shared" si="5"/>
        <v>6.7378730394752418E-4</v>
      </c>
      <c r="H10">
        <f t="shared" si="6"/>
        <v>1484.1478818928322</v>
      </c>
      <c r="I10">
        <f t="shared" si="7"/>
        <v>11.780634391364103</v>
      </c>
      <c r="J10">
        <f t="shared" si="8"/>
        <v>2977.9073881636368</v>
      </c>
      <c r="K10">
        <f t="shared" si="9"/>
        <v>1.8009526531607018E-4</v>
      </c>
      <c r="M10" s="2"/>
    </row>
    <row r="11" spans="1:15" x14ac:dyDescent="0.35">
      <c r="A11">
        <v>147.148</v>
      </c>
      <c r="B11">
        <f t="shared" si="3"/>
        <v>20.97</v>
      </c>
      <c r="C11">
        <f t="shared" si="0"/>
        <v>42.137</v>
      </c>
      <c r="D11">
        <f t="shared" si="4"/>
        <v>2.0065238095238094</v>
      </c>
      <c r="E11">
        <f t="shared" si="1"/>
        <v>6.7958789789871422E-3</v>
      </c>
      <c r="F11">
        <f t="shared" si="2"/>
        <v>4.6183971097039326E-7</v>
      </c>
      <c r="G11">
        <f t="shared" si="5"/>
        <v>6.7369326730276396E-4</v>
      </c>
      <c r="H11">
        <f t="shared" si="6"/>
        <v>1484.3550448465307</v>
      </c>
      <c r="I11">
        <f t="shared" si="7"/>
        <v>10.087497246626056</v>
      </c>
      <c r="J11">
        <f t="shared" si="8"/>
        <v>2978.3937392713456</v>
      </c>
      <c r="K11">
        <f t="shared" si="9"/>
        <v>3.4303880320592098E-3</v>
      </c>
      <c r="L11" t="s">
        <v>39</v>
      </c>
      <c r="M11">
        <f t="array" ref="M11:N12">MINVERSE(M5:N6)</f>
        <v>1.0557151270877202E-8</v>
      </c>
      <c r="N11">
        <v>-6.2852904895777935E-7</v>
      </c>
    </row>
    <row r="12" spans="1:15" x14ac:dyDescent="0.35">
      <c r="A12">
        <v>168.11799999999999</v>
      </c>
      <c r="B12">
        <f t="shared" si="3"/>
        <v>21.167000000000002</v>
      </c>
      <c r="C12">
        <f t="shared" si="0"/>
        <v>42.135999999999996</v>
      </c>
      <c r="D12">
        <f t="shared" si="4"/>
        <v>2.0064761904761901</v>
      </c>
      <c r="E12">
        <f t="shared" si="1"/>
        <v>5.9482030478592417E-3</v>
      </c>
      <c r="F12">
        <f t="shared" si="2"/>
        <v>3.5381119498561972E-7</v>
      </c>
      <c r="G12">
        <f t="shared" si="5"/>
        <v>6.7363287204493536E-4</v>
      </c>
      <c r="H12">
        <f t="shared" si="6"/>
        <v>1484.4881262464489</v>
      </c>
      <c r="I12">
        <f t="shared" si="7"/>
        <v>8.8300367970499831</v>
      </c>
      <c r="J12">
        <f t="shared" si="8"/>
        <v>2978.5900803581126</v>
      </c>
      <c r="K12">
        <f t="shared" si="9"/>
        <v>1.241916903271427E-4</v>
      </c>
      <c r="M12">
        <v>-6.2852904895777935E-7</v>
      </c>
      <c r="N12">
        <v>1.6125310828441972E-4</v>
      </c>
    </row>
    <row r="13" spans="1:15" x14ac:dyDescent="0.35">
      <c r="A13">
        <v>189.285</v>
      </c>
      <c r="B13">
        <f t="shared" si="3"/>
        <v>20.968999999999994</v>
      </c>
      <c r="C13">
        <f t="shared" si="0"/>
        <v>42.135999999999996</v>
      </c>
      <c r="D13">
        <f t="shared" si="4"/>
        <v>2.0064761904761901</v>
      </c>
      <c r="E13">
        <f t="shared" si="1"/>
        <v>5.2830388039200151E-3</v>
      </c>
      <c r="F13">
        <f t="shared" si="2"/>
        <v>2.7910499003724621E-7</v>
      </c>
      <c r="G13">
        <f t="shared" si="5"/>
        <v>6.7359110304885306E-4</v>
      </c>
      <c r="H13">
        <f t="shared" si="6"/>
        <v>1484.580178499587</v>
      </c>
      <c r="I13">
        <f t="shared" si="7"/>
        <v>7.843094690543821</v>
      </c>
      <c r="J13">
        <f t="shared" si="8"/>
        <v>2978.7747810123137</v>
      </c>
      <c r="K13">
        <f t="shared" si="9"/>
        <v>1.0780317660830655E-4</v>
      </c>
    </row>
    <row r="14" spans="1:15" x14ac:dyDescent="0.35">
      <c r="A14">
        <v>210.25399999999999</v>
      </c>
      <c r="B14">
        <f t="shared" si="3"/>
        <v>21.167000000000002</v>
      </c>
      <c r="C14">
        <f t="shared" si="0"/>
        <v>42.135999999999996</v>
      </c>
      <c r="D14">
        <f t="shared" si="4"/>
        <v>2.0064761904761901</v>
      </c>
      <c r="E14">
        <f t="shared" si="1"/>
        <v>4.7561520827189971E-3</v>
      </c>
      <c r="F14">
        <f t="shared" si="2"/>
        <v>2.2620982633952256E-7</v>
      </c>
      <c r="G14">
        <f t="shared" si="5"/>
        <v>6.7356152726067385E-4</v>
      </c>
      <c r="H14">
        <f t="shared" si="6"/>
        <v>1484.6453657573463</v>
      </c>
      <c r="I14">
        <f t="shared" si="7"/>
        <v>7.06119914844591</v>
      </c>
      <c r="J14">
        <f t="shared" si="8"/>
        <v>2978.9055776929304</v>
      </c>
      <c r="K14">
        <f t="shared" si="9"/>
        <v>9.5642027776426101E-5</v>
      </c>
      <c r="L14" t="s">
        <v>40</v>
      </c>
      <c r="M14" s="10">
        <f t="array" ref="M14:M15">MMULT(M11:N12,M8:M9)</f>
        <v>2.0064791076213373</v>
      </c>
      <c r="N14" s="10">
        <f>SQRT(M11)</f>
        <v>1.0274799886556041E-4</v>
      </c>
      <c r="O14" t="s">
        <v>42</v>
      </c>
    </row>
    <row r="15" spans="1:15" x14ac:dyDescent="0.35">
      <c r="A15">
        <v>231.42099999999999</v>
      </c>
      <c r="B15">
        <f t="shared" si="3"/>
        <v>20.968999999999994</v>
      </c>
      <c r="C15">
        <f t="shared" si="0"/>
        <v>42.137</v>
      </c>
      <c r="D15">
        <f t="shared" si="4"/>
        <v>2.0065238095238094</v>
      </c>
      <c r="E15">
        <f t="shared" si="1"/>
        <v>4.3211290245915458E-3</v>
      </c>
      <c r="F15">
        <f t="shared" si="2"/>
        <v>1.8672156047167481E-7</v>
      </c>
      <c r="G15">
        <f t="shared" si="5"/>
        <v>6.7353944695522578E-4</v>
      </c>
      <c r="H15">
        <f t="shared" si="6"/>
        <v>1484.6940361408053</v>
      </c>
      <c r="I15">
        <f t="shared" si="7"/>
        <v>6.4155544922060033</v>
      </c>
      <c r="J15">
        <f t="shared" si="8"/>
        <v>2979.0739333745291</v>
      </c>
      <c r="K15">
        <f t="shared" si="9"/>
        <v>3.7721841281148165E-3</v>
      </c>
      <c r="M15">
        <v>7.7164629939829865E-4</v>
      </c>
      <c r="O15" t="s">
        <v>43</v>
      </c>
    </row>
    <row r="16" spans="1:15" x14ac:dyDescent="0.35">
      <c r="A16">
        <v>252.39</v>
      </c>
      <c r="B16">
        <f t="shared" si="3"/>
        <v>21.168000000000006</v>
      </c>
      <c r="C16">
        <f t="shared" si="0"/>
        <v>42.136000000000024</v>
      </c>
      <c r="D16">
        <f t="shared" si="4"/>
        <v>2.0064761904761914</v>
      </c>
      <c r="E16">
        <f t="shared" si="1"/>
        <v>3.9621221126035109E-3</v>
      </c>
      <c r="F16">
        <f t="shared" si="2"/>
        <v>1.5698411635181709E-7</v>
      </c>
      <c r="G16">
        <f t="shared" si="5"/>
        <v>6.7352281845298092E-4</v>
      </c>
      <c r="H16">
        <f t="shared" si="6"/>
        <v>1484.7306915256513</v>
      </c>
      <c r="I16">
        <f t="shared" si="7"/>
        <v>5.8826843041548846</v>
      </c>
      <c r="J16">
        <f t="shared" si="8"/>
        <v>2979.07678181547</v>
      </c>
      <c r="K16">
        <f t="shared" si="9"/>
        <v>7.8686240450401233E-5</v>
      </c>
    </row>
    <row r="17" spans="1:13" x14ac:dyDescent="0.35">
      <c r="A17">
        <v>273.55799999999999</v>
      </c>
      <c r="B17">
        <f t="shared" si="3"/>
        <v>20.968000000000018</v>
      </c>
      <c r="C17">
        <f t="shared" si="0"/>
        <v>42.136000000000024</v>
      </c>
      <c r="D17">
        <f t="shared" si="4"/>
        <v>2.0064761904761914</v>
      </c>
      <c r="E17">
        <f t="shared" si="1"/>
        <v>3.6555319164491627E-3</v>
      </c>
      <c r="F17">
        <f t="shared" si="2"/>
        <v>1.3362913592178487E-7</v>
      </c>
      <c r="G17">
        <f t="shared" si="5"/>
        <v>6.7350975859140397E-4</v>
      </c>
      <c r="H17">
        <f t="shared" si="6"/>
        <v>1484.7594815722141</v>
      </c>
      <c r="I17">
        <f t="shared" si="7"/>
        <v>5.4275856731377408</v>
      </c>
      <c r="J17">
        <f t="shared" si="8"/>
        <v>2979.1345483584209</v>
      </c>
      <c r="K17">
        <f t="shared" si="9"/>
        <v>7.2580778066384935E-5</v>
      </c>
      <c r="L17" t="s">
        <v>41</v>
      </c>
      <c r="M17">
        <f>+SUM(K5:K60)/(COUNT(K5:K60)-2)</f>
        <v>1.6069377979826714E-3</v>
      </c>
    </row>
    <row r="18" spans="1:13" x14ac:dyDescent="0.35">
      <c r="A18">
        <v>294.52600000000001</v>
      </c>
      <c r="B18">
        <f t="shared" si="3"/>
        <v>21.168000000000006</v>
      </c>
      <c r="C18">
        <f t="shared" si="0"/>
        <v>42.134999999999991</v>
      </c>
      <c r="D18">
        <f t="shared" si="4"/>
        <v>2.0064285714285708</v>
      </c>
      <c r="E18">
        <f t="shared" si="1"/>
        <v>3.3952859849385114E-3</v>
      </c>
      <c r="F18">
        <f t="shared" si="2"/>
        <v>1.1527966919519877E-7</v>
      </c>
      <c r="G18">
        <f t="shared" si="5"/>
        <v>6.7349949758326011E-4</v>
      </c>
      <c r="H18">
        <f t="shared" si="6"/>
        <v>1484.7821024192774</v>
      </c>
      <c r="I18">
        <f t="shared" si="7"/>
        <v>5.0412598630317103</v>
      </c>
      <c r="J18">
        <f t="shared" si="8"/>
        <v>2979.1092326398207</v>
      </c>
      <c r="K18">
        <f t="shared" si="9"/>
        <v>6.2292036212389726E-3</v>
      </c>
    </row>
    <row r="19" spans="1:13" x14ac:dyDescent="0.35">
      <c r="A19">
        <v>315.69400000000002</v>
      </c>
      <c r="B19">
        <f t="shared" si="3"/>
        <v>20.966999999999985</v>
      </c>
      <c r="C19">
        <f t="shared" si="0"/>
        <v>42.137</v>
      </c>
      <c r="D19">
        <f t="shared" si="4"/>
        <v>2.0065238095238094</v>
      </c>
      <c r="E19">
        <f t="shared" si="1"/>
        <v>3.1676243450936663E-3</v>
      </c>
      <c r="F19">
        <f t="shared" si="2"/>
        <v>1.0033843991630079E-7</v>
      </c>
      <c r="G19">
        <f t="shared" si="5"/>
        <v>6.7349114234348869E-4</v>
      </c>
      <c r="H19">
        <f t="shared" si="6"/>
        <v>1484.8005224246704</v>
      </c>
      <c r="I19">
        <f t="shared" si="7"/>
        <v>4.7032902824401797</v>
      </c>
      <c r="J19">
        <f t="shared" si="8"/>
        <v>2979.2876006384918</v>
      </c>
      <c r="K19">
        <f t="shared" si="9"/>
        <v>3.9368260505488568E-3</v>
      </c>
    </row>
    <row r="20" spans="1:13" x14ac:dyDescent="0.35">
      <c r="A20">
        <v>336.661</v>
      </c>
      <c r="B20">
        <f t="shared" si="3"/>
        <v>21.170000000000016</v>
      </c>
      <c r="C20">
        <f t="shared" si="0"/>
        <v>42.136000000000024</v>
      </c>
      <c r="D20">
        <f t="shared" si="4"/>
        <v>2.0064761904761914</v>
      </c>
      <c r="E20">
        <f t="shared" si="1"/>
        <v>2.9703470256430059E-3</v>
      </c>
      <c r="F20">
        <f t="shared" si="2"/>
        <v>8.8229614527462523E-8</v>
      </c>
      <c r="G20">
        <f t="shared" si="5"/>
        <v>6.7348437092771315E-4</v>
      </c>
      <c r="H20">
        <f t="shared" si="6"/>
        <v>1484.8154510586744</v>
      </c>
      <c r="I20">
        <f t="shared" si="7"/>
        <v>4.4104171586809118</v>
      </c>
      <c r="J20">
        <f t="shared" si="8"/>
        <v>2979.2468498003968</v>
      </c>
      <c r="K20">
        <f t="shared" si="9"/>
        <v>5.9825650065337562E-5</v>
      </c>
    </row>
    <row r="21" spans="1:13" x14ac:dyDescent="0.35">
      <c r="A21">
        <v>357.83100000000002</v>
      </c>
      <c r="B21">
        <f t="shared" si="3"/>
        <v>20.966000000000008</v>
      </c>
      <c r="C21">
        <f t="shared" si="0"/>
        <v>42.135999999999967</v>
      </c>
      <c r="D21">
        <f t="shared" si="4"/>
        <v>2.0064761904761887</v>
      </c>
      <c r="E21">
        <f t="shared" si="1"/>
        <v>2.7946153351721902E-3</v>
      </c>
      <c r="F21">
        <f t="shared" si="2"/>
        <v>7.809874871579573E-8</v>
      </c>
      <c r="G21">
        <f t="shared" si="5"/>
        <v>6.7347870556086085E-4</v>
      </c>
      <c r="H21">
        <f t="shared" si="6"/>
        <v>1484.8279414673077</v>
      </c>
      <c r="I21">
        <f t="shared" si="7"/>
        <v>4.1495229353166927</v>
      </c>
      <c r="J21">
        <f t="shared" si="8"/>
        <v>2979.2719115079249</v>
      </c>
      <c r="K21">
        <f t="shared" si="9"/>
        <v>5.675245672092537E-5</v>
      </c>
    </row>
    <row r="22" spans="1:13" x14ac:dyDescent="0.35">
      <c r="A22">
        <v>378.79700000000003</v>
      </c>
      <c r="B22">
        <f t="shared" si="3"/>
        <v>21.169999999999959</v>
      </c>
      <c r="C22">
        <f t="shared" si="0"/>
        <v>42.135999999999967</v>
      </c>
      <c r="D22">
        <f t="shared" si="4"/>
        <v>2.0064761904761887</v>
      </c>
      <c r="E22">
        <f t="shared" si="1"/>
        <v>2.6399364303307574E-3</v>
      </c>
      <c r="F22">
        <f t="shared" si="2"/>
        <v>6.9692643561875033E-8</v>
      </c>
      <c r="G22">
        <f t="shared" si="5"/>
        <v>6.7347400467577395E-4</v>
      </c>
      <c r="H22">
        <f t="shared" si="6"/>
        <v>1484.8383056468872</v>
      </c>
      <c r="I22">
        <f t="shared" si="7"/>
        <v>3.9198787362278136</v>
      </c>
      <c r="J22">
        <f t="shared" si="8"/>
        <v>2979.292706987485</v>
      </c>
      <c r="K22">
        <f t="shared" si="9"/>
        <v>5.4114396122090726E-5</v>
      </c>
    </row>
    <row r="23" spans="1:13" x14ac:dyDescent="0.35">
      <c r="A23">
        <v>399.96699999999998</v>
      </c>
      <c r="B23">
        <f t="shared" si="3"/>
        <v>20.966000000000008</v>
      </c>
      <c r="C23">
        <f t="shared" si="0"/>
        <v>42.137</v>
      </c>
      <c r="D23">
        <f t="shared" si="4"/>
        <v>2.0065238095238094</v>
      </c>
      <c r="E23">
        <f t="shared" si="1"/>
        <v>2.5002062670170292E-3</v>
      </c>
      <c r="F23">
        <f t="shared" si="2"/>
        <v>6.251031377631228E-8</v>
      </c>
      <c r="G23">
        <f t="shared" si="5"/>
        <v>6.7346998812769653E-4</v>
      </c>
      <c r="H23">
        <f t="shared" si="6"/>
        <v>1484.8471611631642</v>
      </c>
      <c r="I23">
        <f t="shared" si="7"/>
        <v>3.7124241779025877</v>
      </c>
      <c r="J23">
        <f t="shared" si="8"/>
        <v>2979.3811823777255</v>
      </c>
      <c r="K23">
        <f t="shared" si="9"/>
        <v>4.0336235718645358E-3</v>
      </c>
    </row>
    <row r="24" spans="1:13" x14ac:dyDescent="0.35">
      <c r="A24">
        <v>420.93299999999999</v>
      </c>
      <c r="B24">
        <f t="shared" si="3"/>
        <v>21.170999999999992</v>
      </c>
      <c r="C24">
        <f t="shared" si="0"/>
        <v>42.136000000000024</v>
      </c>
      <c r="D24">
        <f t="shared" si="4"/>
        <v>2.0064761904761914</v>
      </c>
      <c r="E24">
        <f t="shared" si="1"/>
        <v>2.3756749886561521E-3</v>
      </c>
      <c r="F24">
        <f t="shared" si="2"/>
        <v>5.6438316517264075E-8</v>
      </c>
      <c r="G24">
        <f t="shared" si="5"/>
        <v>6.7346659248814021E-4</v>
      </c>
      <c r="H24">
        <f t="shared" si="6"/>
        <v>1484.8546478088444</v>
      </c>
      <c r="I24">
        <f t="shared" si="7"/>
        <v>3.5275320485893111</v>
      </c>
      <c r="J24">
        <f t="shared" si="8"/>
        <v>2979.3254971463571</v>
      </c>
      <c r="K24">
        <f t="shared" si="9"/>
        <v>4.9752477027981712E-5</v>
      </c>
    </row>
    <row r="25" spans="1:13" x14ac:dyDescent="0.35">
      <c r="A25">
        <v>442.10399999999998</v>
      </c>
      <c r="B25">
        <f t="shared" si="3"/>
        <v>20.965000000000032</v>
      </c>
      <c r="C25">
        <f t="shared" si="0"/>
        <v>42.136000000000024</v>
      </c>
      <c r="D25">
        <f t="shared" si="4"/>
        <v>2.0064761904761914</v>
      </c>
      <c r="E25">
        <f t="shared" si="1"/>
        <v>2.2619112245082606E-3</v>
      </c>
      <c r="F25">
        <f t="shared" si="2"/>
        <v>5.1162423875564595E-8</v>
      </c>
      <c r="G25">
        <f t="shared" si="5"/>
        <v>6.7346364203981293E-4</v>
      </c>
      <c r="H25">
        <f t="shared" si="6"/>
        <v>1484.8611529661216</v>
      </c>
      <c r="I25">
        <f t="shared" si="7"/>
        <v>3.3586241087303477</v>
      </c>
      <c r="J25">
        <f t="shared" si="8"/>
        <v>2979.3385495895491</v>
      </c>
      <c r="K25">
        <f t="shared" si="9"/>
        <v>4.7931049513595785E-5</v>
      </c>
    </row>
    <row r="26" spans="1:13" x14ac:dyDescent="0.35">
      <c r="A26">
        <v>463.06900000000002</v>
      </c>
      <c r="B26">
        <f t="shared" si="3"/>
        <v>21.170999999999992</v>
      </c>
      <c r="C26">
        <f t="shared" si="0"/>
        <v>42.135999999999967</v>
      </c>
      <c r="D26">
        <f t="shared" si="4"/>
        <v>2.0064761904761887</v>
      </c>
      <c r="E26">
        <f t="shared" si="1"/>
        <v>2.1595053868861875E-3</v>
      </c>
      <c r="F26">
        <f t="shared" si="2"/>
        <v>4.663463515990462E-8</v>
      </c>
      <c r="G26">
        <f t="shared" si="5"/>
        <v>6.7346110994488109E-4</v>
      </c>
      <c r="H26">
        <f t="shared" si="6"/>
        <v>1484.8667357820323</v>
      </c>
      <c r="I26">
        <f t="shared" si="7"/>
        <v>3.2065777147294083</v>
      </c>
      <c r="J26">
        <f t="shared" si="8"/>
        <v>2979.3497513767456</v>
      </c>
      <c r="K26">
        <f t="shared" si="9"/>
        <v>4.6320487451542303E-5</v>
      </c>
    </row>
    <row r="27" spans="1:13" x14ac:dyDescent="0.35">
      <c r="A27">
        <v>484.24</v>
      </c>
      <c r="B27">
        <f t="shared" si="3"/>
        <v>20.964999999999975</v>
      </c>
      <c r="C27">
        <f t="shared" si="0"/>
        <v>42.136999999999944</v>
      </c>
      <c r="D27">
        <f t="shared" si="4"/>
        <v>2.0065238095238067</v>
      </c>
      <c r="E27">
        <f t="shared" si="1"/>
        <v>2.0650916900710392E-3</v>
      </c>
      <c r="F27">
        <f t="shared" si="2"/>
        <v>4.2646036884004607E-8</v>
      </c>
      <c r="G27">
        <f t="shared" si="5"/>
        <v>6.7345887937587143E-4</v>
      </c>
      <c r="H27">
        <f t="shared" si="6"/>
        <v>1484.8716538220579</v>
      </c>
      <c r="I27">
        <f t="shared" si="7"/>
        <v>3.0663961131299726</v>
      </c>
      <c r="J27">
        <f t="shared" si="8"/>
        <v>2979.4303274809508</v>
      </c>
      <c r="K27">
        <f t="shared" si="9"/>
        <v>4.0973331818167412E-3</v>
      </c>
    </row>
    <row r="28" spans="1:13" x14ac:dyDescent="0.35">
      <c r="A28">
        <v>505.20499999999998</v>
      </c>
      <c r="B28">
        <f t="shared" si="3"/>
        <v>21.171999999999969</v>
      </c>
      <c r="C28">
        <f t="shared" si="0"/>
        <v>42.136000000000024</v>
      </c>
      <c r="D28">
        <f t="shared" si="4"/>
        <v>2.0064761904761914</v>
      </c>
      <c r="E28">
        <f t="shared" si="1"/>
        <v>1.9793945032214647E-3</v>
      </c>
      <c r="F28">
        <f t="shared" si="2"/>
        <v>3.9180025993833487E-8</v>
      </c>
      <c r="G28">
        <f t="shared" si="5"/>
        <v>6.7345694105070742E-4</v>
      </c>
      <c r="H28">
        <f t="shared" si="6"/>
        <v>1484.8759275386335</v>
      </c>
      <c r="I28">
        <f t="shared" si="7"/>
        <v>2.9391552489358452</v>
      </c>
      <c r="J28">
        <f t="shared" si="8"/>
        <v>2979.3681944175187</v>
      </c>
      <c r="K28">
        <f t="shared" si="9"/>
        <v>4.3554546926762868E-5</v>
      </c>
    </row>
    <row r="29" spans="1:13" x14ac:dyDescent="0.35">
      <c r="A29">
        <v>526.37699999999995</v>
      </c>
      <c r="B29">
        <f t="shared" si="3"/>
        <v>20.964000000000055</v>
      </c>
      <c r="C29">
        <f t="shared" si="0"/>
        <v>42.136000000000081</v>
      </c>
      <c r="D29">
        <f t="shared" si="4"/>
        <v>2.0064761904761945</v>
      </c>
      <c r="E29">
        <f t="shared" si="1"/>
        <v>1.8997790556958228E-3</v>
      </c>
      <c r="F29">
        <f t="shared" si="2"/>
        <v>3.6091604604605119E-8</v>
      </c>
      <c r="G29">
        <f t="shared" si="5"/>
        <v>6.7345521388325832E-4</v>
      </c>
      <c r="H29">
        <f t="shared" si="6"/>
        <v>1484.8797357048115</v>
      </c>
      <c r="I29">
        <f t="shared" si="7"/>
        <v>2.8209434221191501</v>
      </c>
      <c r="J29">
        <f t="shared" si="8"/>
        <v>2979.3758354122888</v>
      </c>
      <c r="K29">
        <f t="shared" si="9"/>
        <v>4.235901362321631E-5</v>
      </c>
    </row>
    <row r="30" spans="1:13" x14ac:dyDescent="0.35">
      <c r="A30">
        <v>547.34100000000001</v>
      </c>
      <c r="B30">
        <f t="shared" si="3"/>
        <v>21.172000000000025</v>
      </c>
      <c r="C30">
        <f t="shared" si="0"/>
        <v>42.135999999999967</v>
      </c>
      <c r="D30">
        <f t="shared" si="4"/>
        <v>2.0064761904761887</v>
      </c>
      <c r="E30">
        <f t="shared" si="1"/>
        <v>1.8270146033277244E-3</v>
      </c>
      <c r="F30">
        <f t="shared" si="2"/>
        <v>3.3379823607727616E-8</v>
      </c>
      <c r="G30">
        <f t="shared" si="5"/>
        <v>6.7345369734436819E-4</v>
      </c>
      <c r="H30">
        <f t="shared" si="6"/>
        <v>1484.8830794801524</v>
      </c>
      <c r="I30">
        <f t="shared" si="7"/>
        <v>2.7129030704444808</v>
      </c>
      <c r="J30">
        <f t="shared" si="8"/>
        <v>2979.382544617888</v>
      </c>
      <c r="K30">
        <f t="shared" si="9"/>
        <v>4.1280895960758944E-5</v>
      </c>
    </row>
    <row r="31" spans="1:13" x14ac:dyDescent="0.35">
      <c r="A31">
        <v>568.51300000000003</v>
      </c>
      <c r="B31">
        <f t="shared" si="3"/>
        <v>20.963999999999942</v>
      </c>
      <c r="C31">
        <f t="shared" si="0"/>
        <v>42.135999999999967</v>
      </c>
      <c r="D31">
        <f t="shared" si="4"/>
        <v>2.0064761904761887</v>
      </c>
      <c r="E31">
        <f t="shared" si="1"/>
        <v>1.7589747288100711E-3</v>
      </c>
      <c r="F31">
        <f t="shared" si="2"/>
        <v>3.0939920965924635E-8</v>
      </c>
      <c r="G31">
        <f t="shared" si="5"/>
        <v>6.7345233284805983E-4</v>
      </c>
      <c r="H31">
        <f t="shared" si="6"/>
        <v>1484.8860880338116</v>
      </c>
      <c r="I31">
        <f t="shared" si="7"/>
        <v>2.611877104013121</v>
      </c>
      <c r="J31">
        <f t="shared" si="8"/>
        <v>2979.388581209173</v>
      </c>
      <c r="K31">
        <f t="shared" si="9"/>
        <v>4.0285342644712338E-5</v>
      </c>
    </row>
    <row r="32" spans="1:13" x14ac:dyDescent="0.35">
      <c r="A32">
        <v>589.47699999999998</v>
      </c>
      <c r="B32">
        <f t="shared" si="3"/>
        <v>21.172000000000025</v>
      </c>
      <c r="C32">
        <f t="shared" si="0"/>
        <v>42.134999999999991</v>
      </c>
      <c r="D32">
        <f t="shared" si="4"/>
        <v>2.0064285714285708</v>
      </c>
      <c r="E32">
        <f t="shared" si="1"/>
        <v>1.6964190290715329E-3</v>
      </c>
      <c r="F32">
        <f t="shared" si="2"/>
        <v>2.8778375221960023E-8</v>
      </c>
      <c r="G32">
        <f t="shared" si="5"/>
        <v>6.7345112401834154E-4</v>
      </c>
      <c r="H32">
        <f t="shared" si="6"/>
        <v>1484.8887533711577</v>
      </c>
      <c r="I32">
        <f t="shared" si="7"/>
        <v>2.518993537273138</v>
      </c>
      <c r="J32">
        <f t="shared" si="8"/>
        <v>2979.323220156843</v>
      </c>
      <c r="K32">
        <f t="shared" si="9"/>
        <v>5.9265972765146155E-3</v>
      </c>
    </row>
    <row r="33" spans="1:11" x14ac:dyDescent="0.35">
      <c r="A33">
        <v>610.649</v>
      </c>
      <c r="B33">
        <f t="shared" si="3"/>
        <v>20.962999999999965</v>
      </c>
      <c r="C33">
        <f t="shared" si="0"/>
        <v>42.136999999999944</v>
      </c>
      <c r="D33">
        <f t="shared" si="4"/>
        <v>2.0065238095238067</v>
      </c>
      <c r="E33">
        <f t="shared" si="1"/>
        <v>1.6376019611921088E-3</v>
      </c>
      <c r="F33">
        <f t="shared" si="2"/>
        <v>2.6817401833002409E-8</v>
      </c>
      <c r="G33">
        <f t="shared" si="5"/>
        <v>6.7345002735546796E-4</v>
      </c>
      <c r="H33">
        <f t="shared" si="6"/>
        <v>1484.891171401154</v>
      </c>
      <c r="I33">
        <f t="shared" si="7"/>
        <v>2.4316606944433774</v>
      </c>
      <c r="J33">
        <f t="shared" si="8"/>
        <v>2979.4694899681112</v>
      </c>
      <c r="K33">
        <f t="shared" si="9"/>
        <v>4.1603891077203409E-3</v>
      </c>
    </row>
    <row r="34" spans="1:11" x14ac:dyDescent="0.35">
      <c r="A34">
        <v>631.61199999999997</v>
      </c>
      <c r="B34">
        <f t="shared" si="3"/>
        <v>21.173999999999978</v>
      </c>
      <c r="C34">
        <f t="shared" si="0"/>
        <v>42.136000000000081</v>
      </c>
      <c r="D34">
        <f t="shared" si="4"/>
        <v>2.0064761904761945</v>
      </c>
      <c r="E34">
        <f t="shared" si="1"/>
        <v>1.5832504765583935E-3</v>
      </c>
      <c r="F34">
        <f t="shared" si="2"/>
        <v>2.5066820715223805E-8</v>
      </c>
      <c r="G34">
        <f t="shared" si="5"/>
        <v>6.7344904835173018E-4</v>
      </c>
      <c r="H34">
        <f t="shared" si="6"/>
        <v>1484.8933300113868</v>
      </c>
      <c r="I34">
        <f t="shared" si="7"/>
        <v>2.3509580723789076</v>
      </c>
      <c r="J34">
        <f t="shared" si="8"/>
        <v>2979.4031120647578</v>
      </c>
      <c r="K34">
        <f t="shared" si="9"/>
        <v>3.7770334778996191E-5</v>
      </c>
    </row>
    <row r="35" spans="1:11" x14ac:dyDescent="0.35">
      <c r="A35">
        <v>652.78599999999994</v>
      </c>
      <c r="B35">
        <f t="shared" si="3"/>
        <v>20.962000000000103</v>
      </c>
      <c r="C35">
        <f t="shared" si="0"/>
        <v>42.136000000000081</v>
      </c>
      <c r="D35">
        <f t="shared" si="4"/>
        <v>2.0064761904761945</v>
      </c>
      <c r="E35">
        <f t="shared" si="1"/>
        <v>1.5318955982511881E-3</v>
      </c>
      <c r="F35">
        <f t="shared" si="2"/>
        <v>2.3467041239413655E-8</v>
      </c>
      <c r="G35">
        <f t="shared" si="5"/>
        <v>6.7344815368181206E-4</v>
      </c>
      <c r="H35">
        <f t="shared" si="6"/>
        <v>1484.8953026790475</v>
      </c>
      <c r="I35">
        <f t="shared" si="7"/>
        <v>2.2747045780378983</v>
      </c>
      <c r="J35">
        <f t="shared" si="8"/>
        <v>2979.4070701754508</v>
      </c>
      <c r="K35">
        <f t="shared" si="9"/>
        <v>3.705062539453399E-5</v>
      </c>
    </row>
    <row r="36" spans="1:11" x14ac:dyDescent="0.35">
      <c r="A36">
        <v>673.74800000000005</v>
      </c>
      <c r="B36">
        <f t="shared" si="3"/>
        <v>21.173999999999978</v>
      </c>
      <c r="C36">
        <f t="shared" si="0"/>
        <v>42.135999999999967</v>
      </c>
      <c r="D36">
        <f t="shared" si="4"/>
        <v>2.0064761904761887</v>
      </c>
      <c r="E36">
        <f t="shared" si="1"/>
        <v>1.484234461549422E-3</v>
      </c>
      <c r="F36">
        <f t="shared" si="2"/>
        <v>2.2029519368509024E-8</v>
      </c>
      <c r="G36">
        <f t="shared" si="5"/>
        <v>6.7344734975276069E-4</v>
      </c>
      <c r="H36">
        <f t="shared" si="6"/>
        <v>1484.897075275632</v>
      </c>
      <c r="I36">
        <f t="shared" si="7"/>
        <v>2.2039354109780391</v>
      </c>
      <c r="J36">
        <f t="shared" si="8"/>
        <v>2979.4106268482847</v>
      </c>
      <c r="K36">
        <f t="shared" si="9"/>
        <v>3.6388871350289798E-5</v>
      </c>
    </row>
    <row r="37" spans="1:11" x14ac:dyDescent="0.35">
      <c r="A37">
        <v>694.92200000000003</v>
      </c>
      <c r="B37">
        <f t="shared" si="3"/>
        <v>20.961999999999989</v>
      </c>
      <c r="C37">
        <f t="shared" ref="C37:C60" si="10">A39-A37</f>
        <v>42.136999999999944</v>
      </c>
      <c r="D37">
        <f t="shared" si="4"/>
        <v>2.0065238095238067</v>
      </c>
      <c r="E37">
        <f t="shared" ref="E37:E60" si="11">1/A37</f>
        <v>1.4390104213134712E-3</v>
      </c>
      <c r="F37">
        <f t="shared" ref="F37:F60" si="12">SQRT(((1/(A37^2))*$A$1)^2)</f>
        <v>2.0707509926487736E-8</v>
      </c>
      <c r="G37">
        <f t="shared" si="5"/>
        <v>6.7344661042278195E-4</v>
      </c>
      <c r="H37">
        <f t="shared" si="6"/>
        <v>1484.8987054403788</v>
      </c>
      <c r="I37">
        <f t="shared" si="7"/>
        <v>2.1367847117235876</v>
      </c>
      <c r="J37">
        <f t="shared" si="8"/>
        <v>2979.4846071971979</v>
      </c>
      <c r="K37">
        <f t="shared" si="9"/>
        <v>4.1898376273203884E-3</v>
      </c>
    </row>
    <row r="38" spans="1:11" x14ac:dyDescent="0.35">
      <c r="A38">
        <v>715.88400000000001</v>
      </c>
      <c r="B38">
        <f t="shared" si="3"/>
        <v>21.174999999999955</v>
      </c>
      <c r="C38">
        <f t="shared" si="10"/>
        <v>42.135999999999967</v>
      </c>
      <c r="D38">
        <f t="shared" si="4"/>
        <v>2.0064761904761887</v>
      </c>
      <c r="E38">
        <f t="shared" si="11"/>
        <v>1.3968743539456113E-3</v>
      </c>
      <c r="F38">
        <f t="shared" si="12"/>
        <v>1.9512579607109689E-8</v>
      </c>
      <c r="G38">
        <f t="shared" si="5"/>
        <v>6.7344594216073859E-4</v>
      </c>
      <c r="H38">
        <f t="shared" si="6"/>
        <v>1484.9001789089691</v>
      </c>
      <c r="I38">
        <f t="shared" si="7"/>
        <v>2.0742189780871887</v>
      </c>
      <c r="J38">
        <f t="shared" si="8"/>
        <v>2979.4168542146795</v>
      </c>
      <c r="K38">
        <f t="shared" si="9"/>
        <v>3.5191385418794233E-5</v>
      </c>
    </row>
    <row r="39" spans="1:11" x14ac:dyDescent="0.35">
      <c r="A39">
        <v>737.05899999999997</v>
      </c>
      <c r="B39">
        <f t="shared" si="3"/>
        <v>20.961000000000013</v>
      </c>
      <c r="C39">
        <f t="shared" si="10"/>
        <v>42.136000000000081</v>
      </c>
      <c r="D39">
        <f t="shared" si="4"/>
        <v>2.0064761904761945</v>
      </c>
      <c r="E39">
        <f t="shared" si="11"/>
        <v>1.356743490005549E-3</v>
      </c>
      <c r="F39">
        <f t="shared" si="12"/>
        <v>1.8407528976724376E-8</v>
      </c>
      <c r="G39">
        <f t="shared" si="5"/>
        <v>6.7344532416311524E-4</v>
      </c>
      <c r="H39">
        <f t="shared" si="6"/>
        <v>1484.9015415508177</v>
      </c>
      <c r="I39">
        <f t="shared" si="7"/>
        <v>2.0146304997982765</v>
      </c>
      <c r="J39">
        <f t="shared" si="8"/>
        <v>2979.4195883231137</v>
      </c>
      <c r="K39">
        <f t="shared" si="9"/>
        <v>3.4648003684874106E-5</v>
      </c>
    </row>
    <row r="40" spans="1:11" x14ac:dyDescent="0.35">
      <c r="A40">
        <v>758.02</v>
      </c>
      <c r="B40">
        <f t="shared" si="3"/>
        <v>21.175000000000068</v>
      </c>
      <c r="C40">
        <f t="shared" si="10"/>
        <v>42.134999999999991</v>
      </c>
      <c r="D40">
        <f t="shared" si="4"/>
        <v>2.0064285714285708</v>
      </c>
      <c r="E40">
        <f t="shared" si="11"/>
        <v>1.3192264056357352E-3</v>
      </c>
      <c r="F40">
        <f t="shared" si="12"/>
        <v>1.7403583093265816E-8</v>
      </c>
      <c r="G40">
        <f t="shared" si="5"/>
        <v>6.7344476270765228E-4</v>
      </c>
      <c r="H40">
        <f t="shared" si="6"/>
        <v>1484.9027795232969</v>
      </c>
      <c r="I40">
        <f t="shared" si="7"/>
        <v>1.9589229565490316</v>
      </c>
      <c r="J40">
        <f t="shared" si="8"/>
        <v>2979.3513626292424</v>
      </c>
      <c r="K40">
        <f t="shared" si="9"/>
        <v>5.8603509010830149E-3</v>
      </c>
    </row>
    <row r="41" spans="1:11" x14ac:dyDescent="0.35">
      <c r="A41">
        <v>779.19500000000005</v>
      </c>
      <c r="B41">
        <f t="shared" si="3"/>
        <v>20.959999999999923</v>
      </c>
      <c r="C41">
        <f t="shared" si="10"/>
        <v>42.135999999999967</v>
      </c>
      <c r="D41">
        <f t="shared" si="4"/>
        <v>2.0064761904761887</v>
      </c>
      <c r="E41">
        <f t="shared" si="11"/>
        <v>1.2833757916824414E-3</v>
      </c>
      <c r="F41">
        <f t="shared" si="12"/>
        <v>1.6470534226765334E-8</v>
      </c>
      <c r="G41">
        <f t="shared" si="5"/>
        <v>6.7344424090083654E-4</v>
      </c>
      <c r="H41">
        <f t="shared" si="6"/>
        <v>1484.9039300749596</v>
      </c>
      <c r="I41">
        <f t="shared" si="7"/>
        <v>1.9056897568323199</v>
      </c>
      <c r="J41">
        <f t="shared" si="8"/>
        <v>2979.424380839926</v>
      </c>
      <c r="K41">
        <f t="shared" si="9"/>
        <v>3.366551026886021E-5</v>
      </c>
    </row>
    <row r="42" spans="1:11" x14ac:dyDescent="0.35">
      <c r="A42">
        <v>800.15499999999997</v>
      </c>
      <c r="B42">
        <f t="shared" si="3"/>
        <v>21.176000000000045</v>
      </c>
      <c r="C42">
        <f t="shared" si="10"/>
        <v>42.136000000000081</v>
      </c>
      <c r="D42">
        <f t="shared" si="4"/>
        <v>2.0064761904761945</v>
      </c>
      <c r="E42">
        <f t="shared" si="11"/>
        <v>1.2497578594147384E-3</v>
      </c>
      <c r="F42">
        <f t="shared" si="12"/>
        <v>1.5618947071689092E-8</v>
      </c>
      <c r="G42">
        <f t="shared" si="5"/>
        <v>6.7344376465106341E-4</v>
      </c>
      <c r="H42">
        <f t="shared" si="6"/>
        <v>1484.9049801777253</v>
      </c>
      <c r="I42">
        <f t="shared" si="7"/>
        <v>1.8557716694611985</v>
      </c>
      <c r="J42">
        <f t="shared" si="8"/>
        <v>2979.4264878461313</v>
      </c>
      <c r="K42">
        <f t="shared" si="9"/>
        <v>3.3220038170372005E-5</v>
      </c>
    </row>
    <row r="43" spans="1:11" x14ac:dyDescent="0.35">
      <c r="A43">
        <v>821.33100000000002</v>
      </c>
      <c r="B43">
        <f t="shared" si="3"/>
        <v>20.960000000000036</v>
      </c>
      <c r="C43">
        <f t="shared" si="10"/>
        <v>42.136999999999944</v>
      </c>
      <c r="D43">
        <f t="shared" si="4"/>
        <v>2.0065238095238067</v>
      </c>
      <c r="E43">
        <f t="shared" si="11"/>
        <v>1.2175359264413495E-3</v>
      </c>
      <c r="F43">
        <f t="shared" si="12"/>
        <v>1.4823937321753953E-8</v>
      </c>
      <c r="G43">
        <f t="shared" si="5"/>
        <v>6.7344332004187735E-4</v>
      </c>
      <c r="H43">
        <f t="shared" si="6"/>
        <v>1484.9059605161963</v>
      </c>
      <c r="I43">
        <f t="shared" si="7"/>
        <v>1.8079263543153687</v>
      </c>
      <c r="J43">
        <f t="shared" si="8"/>
        <v>2979.4991646795652</v>
      </c>
      <c r="K43">
        <f t="shared" si="9"/>
        <v>4.222795714088355E-3</v>
      </c>
    </row>
    <row r="44" spans="1:11" x14ac:dyDescent="0.35">
      <c r="A44">
        <v>842.29100000000005</v>
      </c>
      <c r="B44">
        <f t="shared" si="3"/>
        <v>21.176999999999907</v>
      </c>
      <c r="C44">
        <f t="shared" si="10"/>
        <v>42.135999999999967</v>
      </c>
      <c r="D44">
        <f t="shared" si="4"/>
        <v>2.0064761904761887</v>
      </c>
      <c r="E44">
        <f t="shared" si="11"/>
        <v>1.1872381397877931E-3</v>
      </c>
      <c r="F44">
        <f t="shared" si="12"/>
        <v>1.4095344005667791E-8</v>
      </c>
      <c r="G44">
        <f t="shared" si="5"/>
        <v>6.7344291257582275E-4</v>
      </c>
      <c r="H44">
        <f t="shared" si="6"/>
        <v>1484.9068589572694</v>
      </c>
      <c r="I44">
        <f t="shared" si="7"/>
        <v>1.7629380569865634</v>
      </c>
      <c r="J44">
        <f t="shared" si="8"/>
        <v>2979.4302575725455</v>
      </c>
      <c r="K44">
        <f t="shared" si="9"/>
        <v>3.2399472675733914E-5</v>
      </c>
    </row>
    <row r="45" spans="1:11" x14ac:dyDescent="0.35">
      <c r="A45">
        <v>863.46799999999996</v>
      </c>
      <c r="B45">
        <f t="shared" si="3"/>
        <v>20.95900000000006</v>
      </c>
      <c r="C45">
        <f t="shared" si="10"/>
        <v>42.136000000000081</v>
      </c>
      <c r="D45">
        <f t="shared" si="4"/>
        <v>2.0064761904761945</v>
      </c>
      <c r="E45">
        <f t="shared" si="11"/>
        <v>1.1581205093877248E-3</v>
      </c>
      <c r="F45">
        <f t="shared" si="12"/>
        <v>1.3412431142644835E-8</v>
      </c>
      <c r="G45">
        <f t="shared" si="5"/>
        <v>6.7344253065635285E-4</v>
      </c>
      <c r="H45">
        <f t="shared" si="6"/>
        <v>1484.9077010704634</v>
      </c>
      <c r="I45">
        <f t="shared" si="7"/>
        <v>1.7197020631574804</v>
      </c>
      <c r="J45">
        <f t="shared" si="8"/>
        <v>2979.4319472526272</v>
      </c>
      <c r="K45">
        <f t="shared" si="9"/>
        <v>3.2020806703132553E-5</v>
      </c>
    </row>
    <row r="46" spans="1:11" x14ac:dyDescent="0.35">
      <c r="A46">
        <v>884.42700000000002</v>
      </c>
      <c r="B46">
        <f t="shared" si="3"/>
        <v>21.177000000000021</v>
      </c>
      <c r="C46">
        <f t="shared" si="10"/>
        <v>42.134999999999991</v>
      </c>
      <c r="D46">
        <f t="shared" si="4"/>
        <v>2.0064285714285708</v>
      </c>
      <c r="E46">
        <f t="shared" si="11"/>
        <v>1.1306755673447329E-3</v>
      </c>
      <c r="F46">
        <f t="shared" si="12"/>
        <v>1.2784272385903333E-8</v>
      </c>
      <c r="G46">
        <f t="shared" si="5"/>
        <v>6.7344217935796187E-4</v>
      </c>
      <c r="H46">
        <f t="shared" si="6"/>
        <v>1484.9084756665641</v>
      </c>
      <c r="I46">
        <f t="shared" si="7"/>
        <v>1.6789497331792949</v>
      </c>
      <c r="J46">
        <f t="shared" si="8"/>
        <v>2979.3627915338407</v>
      </c>
      <c r="K46">
        <f t="shared" si="9"/>
        <v>5.8273644878085928E-3</v>
      </c>
    </row>
    <row r="47" spans="1:11" x14ac:dyDescent="0.35">
      <c r="A47">
        <v>905.60400000000004</v>
      </c>
      <c r="B47">
        <f t="shared" si="3"/>
        <v>20.95799999999997</v>
      </c>
      <c r="C47">
        <f t="shared" si="10"/>
        <v>42.136999999999944</v>
      </c>
      <c r="D47">
        <f t="shared" si="4"/>
        <v>2.0065238095238067</v>
      </c>
      <c r="E47">
        <f t="shared" si="11"/>
        <v>1.1042354053206478E-3</v>
      </c>
      <c r="F47">
        <f t="shared" si="12"/>
        <v>1.2193358303636554E-8</v>
      </c>
      <c r="G47">
        <f t="shared" si="5"/>
        <v>6.7344184888852381E-4</v>
      </c>
      <c r="H47">
        <f t="shared" si="6"/>
        <v>1484.9092043365604</v>
      </c>
      <c r="I47">
        <f t="shared" si="7"/>
        <v>1.6396893171149423</v>
      </c>
      <c r="J47">
        <f t="shared" si="8"/>
        <v>2979.5056734823597</v>
      </c>
      <c r="K47">
        <f t="shared" si="9"/>
        <v>4.2397035808903498E-3</v>
      </c>
    </row>
    <row r="48" spans="1:11" x14ac:dyDescent="0.35">
      <c r="A48">
        <v>926.56200000000001</v>
      </c>
      <c r="B48">
        <f t="shared" si="3"/>
        <v>21.178999999999974</v>
      </c>
      <c r="C48">
        <f t="shared" si="10"/>
        <v>42.135999999999967</v>
      </c>
      <c r="D48">
        <f t="shared" si="4"/>
        <v>2.0064761904761887</v>
      </c>
      <c r="E48">
        <f t="shared" si="11"/>
        <v>1.0792585925172844E-3</v>
      </c>
      <c r="F48">
        <f t="shared" si="12"/>
        <v>1.1647991095223897E-8</v>
      </c>
      <c r="G48">
        <f t="shared" si="5"/>
        <v>6.7344154389108787E-4</v>
      </c>
      <c r="H48">
        <f t="shared" si="6"/>
        <v>1484.9098768425915</v>
      </c>
      <c r="I48">
        <f t="shared" si="7"/>
        <v>1.6026017436961495</v>
      </c>
      <c r="J48">
        <f t="shared" si="8"/>
        <v>2979.4363128875898</v>
      </c>
      <c r="K48">
        <f t="shared" si="9"/>
        <v>3.1006403096703993E-5</v>
      </c>
    </row>
    <row r="49" spans="1:11" x14ac:dyDescent="0.35">
      <c r="A49">
        <v>947.74099999999999</v>
      </c>
      <c r="B49">
        <f t="shared" si="3"/>
        <v>20.956999999999994</v>
      </c>
      <c r="C49">
        <f t="shared" si="10"/>
        <v>42.135999999999967</v>
      </c>
      <c r="D49">
        <f t="shared" si="4"/>
        <v>2.0064761904761887</v>
      </c>
      <c r="E49">
        <f t="shared" si="11"/>
        <v>1.0551405922082089E-3</v>
      </c>
      <c r="F49">
        <f t="shared" si="12"/>
        <v>1.1133216693254897E-8</v>
      </c>
      <c r="G49">
        <f t="shared" si="5"/>
        <v>6.7344125600259845E-4</v>
      </c>
      <c r="H49">
        <f t="shared" si="6"/>
        <v>1484.9105116247015</v>
      </c>
      <c r="I49">
        <f t="shared" si="7"/>
        <v>1.566789356611882</v>
      </c>
      <c r="J49">
        <f t="shared" si="8"/>
        <v>2979.4375865627794</v>
      </c>
      <c r="K49">
        <f t="shared" si="9"/>
        <v>3.0699430779579927E-5</v>
      </c>
    </row>
    <row r="50" spans="1:11" x14ac:dyDescent="0.35">
      <c r="A50">
        <v>968.69799999999998</v>
      </c>
      <c r="B50">
        <f t="shared" si="3"/>
        <v>21.178999999999974</v>
      </c>
      <c r="C50">
        <f t="shared" si="10"/>
        <v>42.135999999999967</v>
      </c>
      <c r="D50">
        <f t="shared" si="4"/>
        <v>2.0064761904761887</v>
      </c>
      <c r="E50">
        <f t="shared" si="11"/>
        <v>1.0323134764395096E-3</v>
      </c>
      <c r="F50">
        <f t="shared" si="12"/>
        <v>1.0656711136386257E-8</v>
      </c>
      <c r="G50">
        <f t="shared" si="5"/>
        <v>6.7344098951591818E-4</v>
      </c>
      <c r="H50">
        <f t="shared" si="6"/>
        <v>1484.9110992171986</v>
      </c>
      <c r="I50">
        <f t="shared" si="7"/>
        <v>1.5328937390365198</v>
      </c>
      <c r="J50">
        <f t="shared" si="8"/>
        <v>2979.4387655531345</v>
      </c>
      <c r="K50">
        <f t="shared" si="9"/>
        <v>3.0410294681826963E-5</v>
      </c>
    </row>
    <row r="51" spans="1:11" x14ac:dyDescent="0.35">
      <c r="A51">
        <v>989.87699999999995</v>
      </c>
      <c r="B51">
        <f t="shared" si="3"/>
        <v>20.956999999999994</v>
      </c>
      <c r="C51">
        <f t="shared" si="10"/>
        <v>42.135999999999967</v>
      </c>
      <c r="D51">
        <f t="shared" si="4"/>
        <v>2.0064761904761887</v>
      </c>
      <c r="E51">
        <f t="shared" si="11"/>
        <v>1.0102265230932733E-3</v>
      </c>
      <c r="F51">
        <f t="shared" si="12"/>
        <v>1.0205576279611238E-8</v>
      </c>
      <c r="G51">
        <f t="shared" si="5"/>
        <v>6.7344073721775535E-4</v>
      </c>
      <c r="H51">
        <f t="shared" si="6"/>
        <v>1484.9116555250096</v>
      </c>
      <c r="I51">
        <f t="shared" si="7"/>
        <v>1.5000971388617066</v>
      </c>
      <c r="J51">
        <f t="shared" si="8"/>
        <v>2979.4398817715119</v>
      </c>
      <c r="K51">
        <f t="shared" si="9"/>
        <v>3.01318352385979E-5</v>
      </c>
    </row>
    <row r="52" spans="1:11" x14ac:dyDescent="0.35">
      <c r="A52">
        <v>1010.8339999999999</v>
      </c>
      <c r="B52">
        <f t="shared" si="3"/>
        <v>21.178999999999974</v>
      </c>
      <c r="C52">
        <f t="shared" si="10"/>
        <v>42.136000000000081</v>
      </c>
      <c r="D52">
        <f t="shared" si="4"/>
        <v>2.0064761904761945</v>
      </c>
      <c r="E52">
        <f t="shared" si="11"/>
        <v>9.892821175385869E-4</v>
      </c>
      <c r="F52">
        <f t="shared" si="12"/>
        <v>9.786791080816305E-9</v>
      </c>
      <c r="G52">
        <f t="shared" si="5"/>
        <v>6.7344050301112535E-4</v>
      </c>
      <c r="H52">
        <f t="shared" si="6"/>
        <v>1484.9121719420548</v>
      </c>
      <c r="I52">
        <f t="shared" si="7"/>
        <v>1.4689970578176581</v>
      </c>
      <c r="J52">
        <f t="shared" si="8"/>
        <v>2979.4409179500258</v>
      </c>
      <c r="K52">
        <f t="shared" si="9"/>
        <v>2.9868962736173279E-5</v>
      </c>
    </row>
    <row r="53" spans="1:11" x14ac:dyDescent="0.35">
      <c r="A53">
        <v>1032.0129999999999</v>
      </c>
      <c r="B53">
        <f t="shared" si="3"/>
        <v>20.957000000000107</v>
      </c>
      <c r="C53">
        <f t="shared" si="10"/>
        <v>42.137000000000171</v>
      </c>
      <c r="D53">
        <f t="shared" si="4"/>
        <v>2.0065238095238178</v>
      </c>
      <c r="E53">
        <f t="shared" si="11"/>
        <v>9.6898004191807669E-4</v>
      </c>
      <c r="F53">
        <f t="shared" si="12"/>
        <v>9.3892232163555765E-9</v>
      </c>
      <c r="G53">
        <f t="shared" si="5"/>
        <v>6.7344028067026522E-4</v>
      </c>
      <c r="H53">
        <f t="shared" si="6"/>
        <v>1484.9126621958442</v>
      </c>
      <c r="I53">
        <f t="shared" si="7"/>
        <v>1.4388507336592118</v>
      </c>
      <c r="J53">
        <f t="shared" si="8"/>
        <v>2979.5126117593591</v>
      </c>
      <c r="K53">
        <f t="shared" si="9"/>
        <v>4.2599297301048186E-3</v>
      </c>
    </row>
    <row r="54" spans="1:11" x14ac:dyDescent="0.35">
      <c r="A54">
        <v>1052.97</v>
      </c>
      <c r="B54">
        <f t="shared" si="3"/>
        <v>21.180000000000064</v>
      </c>
      <c r="C54">
        <f t="shared" si="10"/>
        <v>42.134999999999991</v>
      </c>
      <c r="D54">
        <f t="shared" si="4"/>
        <v>2.0064285714285708</v>
      </c>
      <c r="E54">
        <f t="shared" si="11"/>
        <v>9.4969467316257826E-4</v>
      </c>
      <c r="F54">
        <f t="shared" si="12"/>
        <v>9.0191997223337611E-9</v>
      </c>
      <c r="G54">
        <f t="shared" si="5"/>
        <v>6.7344007373359982E-4</v>
      </c>
      <c r="H54">
        <f t="shared" si="6"/>
        <v>1484.9131184842158</v>
      </c>
      <c r="I54">
        <f t="shared" si="7"/>
        <v>1.4102140787336923</v>
      </c>
      <c r="J54">
        <f t="shared" si="8"/>
        <v>2979.3721070158294</v>
      </c>
      <c r="K54">
        <f t="shared" si="9"/>
        <v>5.7957833059544281E-3</v>
      </c>
    </row>
    <row r="55" spans="1:11" x14ac:dyDescent="0.35">
      <c r="A55">
        <v>1074.1500000000001</v>
      </c>
      <c r="B55">
        <f t="shared" si="3"/>
        <v>20.954999999999927</v>
      </c>
      <c r="C55">
        <f t="shared" si="10"/>
        <v>42.135999999999967</v>
      </c>
      <c r="D55">
        <f t="shared" si="4"/>
        <v>2.0064761904761887</v>
      </c>
      <c r="E55">
        <f t="shared" si="11"/>
        <v>9.3096867290415667E-4</v>
      </c>
      <c r="F55">
        <f t="shared" si="12"/>
        <v>8.6670266992892676E-9</v>
      </c>
      <c r="G55">
        <f t="shared" si="5"/>
        <v>6.7343987677980085E-4</v>
      </c>
      <c r="H55">
        <f t="shared" si="6"/>
        <v>1484.9135527609642</v>
      </c>
      <c r="I55">
        <f t="shared" si="7"/>
        <v>1.3824079995912713</v>
      </c>
      <c r="J55">
        <f t="shared" si="8"/>
        <v>2979.4436885302825</v>
      </c>
      <c r="K55">
        <f t="shared" si="9"/>
        <v>2.9143136981498866E-5</v>
      </c>
    </row>
    <row r="56" spans="1:11" x14ac:dyDescent="0.35">
      <c r="A56">
        <v>1095.105</v>
      </c>
      <c r="B56">
        <f t="shared" si="3"/>
        <v>21.18100000000004</v>
      </c>
      <c r="C56">
        <f t="shared" si="10"/>
        <v>42.135999999999967</v>
      </c>
      <c r="D56">
        <f t="shared" si="4"/>
        <v>2.0064761904761887</v>
      </c>
      <c r="E56">
        <f t="shared" si="11"/>
        <v>9.13154446377288E-4</v>
      </c>
      <c r="F56">
        <f t="shared" si="12"/>
        <v>8.3385104293861129E-9</v>
      </c>
      <c r="G56">
        <f t="shared" si="5"/>
        <v>6.7343969305605868E-4</v>
      </c>
      <c r="H56">
        <f t="shared" si="6"/>
        <v>1484.9139578660945</v>
      </c>
      <c r="I56">
        <f t="shared" si="7"/>
        <v>1.3559557831131213</v>
      </c>
      <c r="J56">
        <f t="shared" si="8"/>
        <v>2979.4445013640811</v>
      </c>
      <c r="K56">
        <f t="shared" si="9"/>
        <v>2.8923183129346821E-5</v>
      </c>
    </row>
    <row r="57" spans="1:11" x14ac:dyDescent="0.35">
      <c r="A57">
        <v>1116.2860000000001</v>
      </c>
      <c r="B57">
        <f t="shared" si="3"/>
        <v>20.954999999999927</v>
      </c>
      <c r="C57">
        <f t="shared" si="10"/>
        <v>42.136999999999944</v>
      </c>
      <c r="D57">
        <f t="shared" si="4"/>
        <v>2.0065238095238067</v>
      </c>
      <c r="E57">
        <f t="shared" si="11"/>
        <v>8.9582777173591711E-4</v>
      </c>
      <c r="F57">
        <f t="shared" si="12"/>
        <v>8.0250739661333839E-9</v>
      </c>
      <c r="G57">
        <f t="shared" si="5"/>
        <v>6.7343951776569844E-4</v>
      </c>
      <c r="H57">
        <f t="shared" si="6"/>
        <v>1484.9143443760865</v>
      </c>
      <c r="I57">
        <f t="shared" si="7"/>
        <v>1.3302275083411299</v>
      </c>
      <c r="J57">
        <f t="shared" si="8"/>
        <v>2979.5159870940511</v>
      </c>
      <c r="K57">
        <f t="shared" si="9"/>
        <v>4.2708879641328648E-3</v>
      </c>
    </row>
    <row r="58" spans="1:11" x14ac:dyDescent="0.35">
      <c r="A58">
        <v>1137.241</v>
      </c>
      <c r="B58">
        <f t="shared" si="3"/>
        <v>21.182000000000016</v>
      </c>
      <c r="C58">
        <f t="shared" si="10"/>
        <v>42.135999999999967</v>
      </c>
      <c r="D58">
        <f t="shared" si="4"/>
        <v>2.0064761904761887</v>
      </c>
      <c r="E58">
        <f t="shared" si="11"/>
        <v>8.7932109376992213E-4</v>
      </c>
      <c r="F58">
        <f t="shared" si="12"/>
        <v>7.732055859487323E-9</v>
      </c>
      <c r="G58">
        <f t="shared" si="5"/>
        <v>6.7343935389432906E-4</v>
      </c>
      <c r="H58">
        <f t="shared" si="6"/>
        <v>1484.9147057077278</v>
      </c>
      <c r="I58">
        <f t="shared" si="7"/>
        <v>1.3057168231779612</v>
      </c>
      <c r="J58">
        <f t="shared" si="8"/>
        <v>2979.4460018905124</v>
      </c>
      <c r="K58">
        <f t="shared" si="9"/>
        <v>2.8507732420512765E-5</v>
      </c>
    </row>
    <row r="59" spans="1:11" x14ac:dyDescent="0.35">
      <c r="A59">
        <v>1158.423</v>
      </c>
      <c r="B59">
        <f t="shared" si="3"/>
        <v>20.953999999999951</v>
      </c>
      <c r="C59">
        <f t="shared" si="10"/>
        <v>42.135999999999967</v>
      </c>
      <c r="D59">
        <f t="shared" si="4"/>
        <v>2.0064761904761887</v>
      </c>
      <c r="E59">
        <f t="shared" si="11"/>
        <v>8.6324252885172344E-4</v>
      </c>
      <c r="F59">
        <f t="shared" si="12"/>
        <v>7.4518766361831844E-9</v>
      </c>
      <c r="G59">
        <f t="shared" si="5"/>
        <v>6.7343919720311155E-4</v>
      </c>
      <c r="H59">
        <f t="shared" si="6"/>
        <v>1484.9150512075059</v>
      </c>
      <c r="I59">
        <f t="shared" si="7"/>
        <v>1.2818418239343536</v>
      </c>
      <c r="J59">
        <f t="shared" si="8"/>
        <v>2979.4466951275908</v>
      </c>
      <c r="K59">
        <f t="shared" si="9"/>
        <v>2.8311351474608878E-5</v>
      </c>
    </row>
    <row r="60" spans="1:11" x14ac:dyDescent="0.35">
      <c r="A60">
        <v>1179.377</v>
      </c>
      <c r="B60">
        <f t="shared" si="3"/>
        <v>21.182000000000016</v>
      </c>
      <c r="C60">
        <f t="shared" si="10"/>
        <v>42.134999999999991</v>
      </c>
      <c r="D60">
        <f t="shared" si="4"/>
        <v>2.0064285714285708</v>
      </c>
      <c r="E60">
        <f t="shared" si="11"/>
        <v>8.4790529237046338E-4</v>
      </c>
      <c r="F60">
        <f t="shared" si="12"/>
        <v>7.1894338482984109E-9</v>
      </c>
      <c r="G60">
        <f t="shared" si="5"/>
        <v>6.7343905043102488E-4</v>
      </c>
      <c r="H60">
        <f t="shared" si="6"/>
        <v>1484.915374836022</v>
      </c>
      <c r="I60">
        <f t="shared" si="7"/>
        <v>1.2590676050457335</v>
      </c>
      <c r="J60">
        <f t="shared" si="8"/>
        <v>2979.3766342245603</v>
      </c>
      <c r="K60">
        <f t="shared" si="9"/>
        <v>5.7780559042973469E-3</v>
      </c>
    </row>
    <row r="61" spans="1:11" x14ac:dyDescent="0.35">
      <c r="A61">
        <v>1200.559</v>
      </c>
      <c r="B61">
        <f t="shared" si="3"/>
        <v>20.952999999999975</v>
      </c>
    </row>
    <row r="62" spans="1:11" x14ac:dyDescent="0.35">
      <c r="A62">
        <v>1221.5119999999999</v>
      </c>
    </row>
    <row r="89" spans="2:2" x14ac:dyDescent="0.35">
      <c r="B89">
        <f t="shared" ref="B89" si="13">A90-A89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6D07-3D6C-4806-814C-E4EF3AAC3DB2}">
  <dimension ref="A1:O90"/>
  <sheetViews>
    <sheetView workbookViewId="0"/>
  </sheetViews>
  <sheetFormatPr defaultColWidth="8.81640625" defaultRowHeight="14.5" x14ac:dyDescent="0.35"/>
  <cols>
    <col min="13" max="14" width="9.6328125" bestFit="1" customWidth="1"/>
  </cols>
  <sheetData>
    <row r="1" spans="1:15" x14ac:dyDescent="0.35">
      <c r="A1">
        <v>0.01</v>
      </c>
      <c r="C1">
        <f>SQRT($A$1^2+$A$1^2)</f>
        <v>1.4142135623730951E-2</v>
      </c>
      <c r="D1">
        <f>SQRT((1/21*C1)^2)</f>
        <v>6.7343502970147382E-4</v>
      </c>
      <c r="G1">
        <v>4.4341876807152403E-4</v>
      </c>
    </row>
    <row r="3" spans="1:15" x14ac:dyDescent="0.35">
      <c r="A3">
        <v>0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21.021999999999998</v>
      </c>
      <c r="B5">
        <f>A6-A5</f>
        <v>21.008000000000003</v>
      </c>
      <c r="C5">
        <f t="shared" ref="C5:C36" si="0">A7-A5</f>
        <v>42.167000000000002</v>
      </c>
      <c r="D5">
        <f>C5/21</f>
        <v>2.0079523809523812</v>
      </c>
      <c r="E5">
        <f t="shared" ref="E5:E36" si="1">1/A5</f>
        <v>4.7569213205213588E-2</v>
      </c>
      <c r="F5">
        <f t="shared" ref="F5:F36" si="2">SQRT(((1/(A5^2))*$A$1)^2)</f>
        <v>2.2628300449630667E-5</v>
      </c>
      <c r="G5">
        <f>SQRT($D$1^2+($G$1*F5))</f>
        <v>6.8084400000143386E-4</v>
      </c>
      <c r="H5">
        <f>1/G5</f>
        <v>1468.7652384362557</v>
      </c>
      <c r="I5">
        <f>E5/G5</f>
        <v>69.868006775580611</v>
      </c>
      <c r="J5">
        <f>D5/G5</f>
        <v>2949.2106575781713</v>
      </c>
      <c r="K5">
        <f>(D5-$M$14-$M$15*E5)^2/G5^2</f>
        <v>6.8087214012786472E-4</v>
      </c>
      <c r="L5" t="s">
        <v>37</v>
      </c>
      <c r="M5">
        <f t="array" ref="M5:N6">MMULT(TRANSPOSE(H5:I88),H5:I88)</f>
        <v>185141544.38543281</v>
      </c>
      <c r="N5">
        <v>522296.20702035015</v>
      </c>
    </row>
    <row r="6" spans="1:15" x14ac:dyDescent="0.35">
      <c r="A6">
        <v>42.03</v>
      </c>
      <c r="B6">
        <f t="shared" ref="B6:B69" si="3">A7-A6</f>
        <v>21.158999999999999</v>
      </c>
      <c r="C6">
        <f t="shared" si="0"/>
        <v>42.167000000000002</v>
      </c>
      <c r="D6">
        <f t="shared" ref="D6:D69" si="4">C6/21</f>
        <v>2.0079523809523812</v>
      </c>
      <c r="E6">
        <f t="shared" si="1"/>
        <v>2.3792529145848201E-2</v>
      </c>
      <c r="F6">
        <f t="shared" si="2"/>
        <v>5.6608444315603631E-6</v>
      </c>
      <c r="G6">
        <f t="shared" ref="G6:G69" si="5">SQRT($D$1^2+($G$1*F6))</f>
        <v>6.7529613051839116E-4</v>
      </c>
      <c r="H6">
        <f t="shared" ref="H6:H69" si="6">1/G6</f>
        <v>1480.8318229697982</v>
      </c>
      <c r="I6">
        <f t="shared" ref="I6:I69" si="7">E6/G6</f>
        <v>35.232734308108448</v>
      </c>
      <c r="J6">
        <f t="shared" ref="J6:J69" si="8">D6/G6</f>
        <v>2973.4397847222613</v>
      </c>
      <c r="K6">
        <f t="shared" ref="K6:K69" si="9">(D6-$M$14-$M$15*E6)^2/G6^2</f>
        <v>1.5197935740212702E-4</v>
      </c>
      <c r="M6">
        <v>522296.20702035015</v>
      </c>
      <c r="N6">
        <v>8024.1929623859123</v>
      </c>
    </row>
    <row r="7" spans="1:15" x14ac:dyDescent="0.35">
      <c r="A7">
        <v>63.189</v>
      </c>
      <c r="B7">
        <f t="shared" si="3"/>
        <v>21.008000000000003</v>
      </c>
      <c r="C7">
        <f t="shared" si="0"/>
        <v>42.167999999999999</v>
      </c>
      <c r="D7">
        <f t="shared" si="4"/>
        <v>2.008</v>
      </c>
      <c r="E7">
        <f t="shared" si="1"/>
        <v>1.5825539255250123E-2</v>
      </c>
      <c r="F7">
        <f t="shared" si="2"/>
        <v>2.5044769271946263E-6</v>
      </c>
      <c r="G7">
        <f t="shared" si="5"/>
        <v>6.7425905355637989E-4</v>
      </c>
      <c r="H7">
        <f t="shared" si="6"/>
        <v>1483.1094884458714</v>
      </c>
      <c r="I7">
        <f t="shared" si="7"/>
        <v>23.471007429234067</v>
      </c>
      <c r="J7">
        <f t="shared" si="8"/>
        <v>2978.0838527993096</v>
      </c>
      <c r="K7">
        <f t="shared" si="9"/>
        <v>3.9650749661173821E-3</v>
      </c>
    </row>
    <row r="8" spans="1:15" x14ac:dyDescent="0.35">
      <c r="A8">
        <v>84.197000000000003</v>
      </c>
      <c r="B8">
        <f t="shared" si="3"/>
        <v>21.159999999999997</v>
      </c>
      <c r="C8">
        <f t="shared" si="0"/>
        <v>42.167000000000002</v>
      </c>
      <c r="D8">
        <f t="shared" si="4"/>
        <v>2.0079523809523812</v>
      </c>
      <c r="E8">
        <f t="shared" si="1"/>
        <v>1.1876907728303859E-2</v>
      </c>
      <c r="F8">
        <f t="shared" si="2"/>
        <v>1.4106093718664392E-6</v>
      </c>
      <c r="G8">
        <f t="shared" si="5"/>
        <v>6.738992728137701E-4</v>
      </c>
      <c r="H8">
        <f t="shared" si="6"/>
        <v>1483.901289616537</v>
      </c>
      <c r="I8">
        <f t="shared" si="7"/>
        <v>17.624158694686713</v>
      </c>
      <c r="J8">
        <f t="shared" si="8"/>
        <v>2979.6031275838345</v>
      </c>
      <c r="K8">
        <f t="shared" si="9"/>
        <v>2.8441205657946999E-5</v>
      </c>
      <c r="L8" t="s">
        <v>38</v>
      </c>
      <c r="M8">
        <f t="array" ref="M8:M9">MMULT(TRANSPOSE(H5:I88),J5:J88)</f>
        <v>371755404.5444783</v>
      </c>
    </row>
    <row r="9" spans="1:15" x14ac:dyDescent="0.35">
      <c r="A9">
        <v>105.357</v>
      </c>
      <c r="B9">
        <f t="shared" si="3"/>
        <v>21.007000000000005</v>
      </c>
      <c r="C9">
        <f t="shared" si="0"/>
        <v>42.167000000000002</v>
      </c>
      <c r="D9">
        <f t="shared" si="4"/>
        <v>2.0079523809523812</v>
      </c>
      <c r="E9">
        <f t="shared" si="1"/>
        <v>9.4915382936112454E-3</v>
      </c>
      <c r="F9">
        <f t="shared" si="2"/>
        <v>9.0089299179088685E-7</v>
      </c>
      <c r="G9">
        <f t="shared" si="5"/>
        <v>6.737315578845992E-4</v>
      </c>
      <c r="H9">
        <f t="shared" si="6"/>
        <v>1484.2706836233519</v>
      </c>
      <c r="I9">
        <f t="shared" si="7"/>
        <v>14.088012031695587</v>
      </c>
      <c r="J9">
        <f t="shared" si="8"/>
        <v>2980.3448531593281</v>
      </c>
      <c r="K9">
        <f t="shared" si="9"/>
        <v>1.5433754011449661E-5</v>
      </c>
      <c r="M9">
        <v>1048748.5125455065</v>
      </c>
    </row>
    <row r="10" spans="1:15" x14ac:dyDescent="0.35">
      <c r="A10">
        <v>126.364</v>
      </c>
      <c r="B10">
        <f t="shared" si="3"/>
        <v>21.159999999999997</v>
      </c>
      <c r="C10">
        <f t="shared" si="0"/>
        <v>42.167000000000002</v>
      </c>
      <c r="D10">
        <f t="shared" si="4"/>
        <v>2.0079523809523812</v>
      </c>
      <c r="E10">
        <f t="shared" si="1"/>
        <v>7.913646291665348E-3</v>
      </c>
      <c r="F10">
        <f t="shared" si="2"/>
        <v>6.262579762958871E-7</v>
      </c>
      <c r="G10">
        <f t="shared" si="5"/>
        <v>6.7364117582684104E-4</v>
      </c>
      <c r="H10">
        <f t="shared" si="6"/>
        <v>1484.4698273863373</v>
      </c>
      <c r="I10">
        <f t="shared" si="7"/>
        <v>11.747569144584988</v>
      </c>
      <c r="J10">
        <f t="shared" si="8"/>
        <v>2980.7447243523661</v>
      </c>
      <c r="K10">
        <f t="shared" si="9"/>
        <v>8.9944872687727287E-6</v>
      </c>
    </row>
    <row r="11" spans="1:15" x14ac:dyDescent="0.35">
      <c r="A11">
        <v>147.524</v>
      </c>
      <c r="B11">
        <f t="shared" si="3"/>
        <v>21.007000000000005</v>
      </c>
      <c r="C11">
        <f t="shared" si="0"/>
        <v>42.168000000000006</v>
      </c>
      <c r="D11">
        <f t="shared" si="4"/>
        <v>2.0080000000000005</v>
      </c>
      <c r="E11">
        <f t="shared" si="1"/>
        <v>6.7785580651283858E-3</v>
      </c>
      <c r="F11">
        <f t="shared" si="2"/>
        <v>4.5948849442317087E-7</v>
      </c>
      <c r="G11">
        <f t="shared" si="5"/>
        <v>6.7358628627011482E-4</v>
      </c>
      <c r="H11">
        <f t="shared" si="6"/>
        <v>1484.5907946513478</v>
      </c>
      <c r="I11">
        <f t="shared" si="7"/>
        <v>10.063384904499253</v>
      </c>
      <c r="J11">
        <f t="shared" si="8"/>
        <v>2981.0583156599068</v>
      </c>
      <c r="K11">
        <f t="shared" si="9"/>
        <v>4.6737134558717652E-3</v>
      </c>
      <c r="L11" t="s">
        <v>39</v>
      </c>
      <c r="M11">
        <f t="array" ref="M11:N12">MINVERSE(M5:N6)</f>
        <v>6.6161550804634474E-9</v>
      </c>
      <c r="N11">
        <v>-4.3064676033874849E-7</v>
      </c>
    </row>
    <row r="12" spans="1:15" x14ac:dyDescent="0.35">
      <c r="A12">
        <v>168.53100000000001</v>
      </c>
      <c r="B12">
        <f t="shared" si="3"/>
        <v>21.161000000000001</v>
      </c>
      <c r="C12">
        <f t="shared" si="0"/>
        <v>42.167000000000002</v>
      </c>
      <c r="D12">
        <f t="shared" si="4"/>
        <v>2.0079523809523812</v>
      </c>
      <c r="E12">
        <f t="shared" si="1"/>
        <v>5.9336264544801844E-3</v>
      </c>
      <c r="F12">
        <f t="shared" si="2"/>
        <v>3.5207922901307085E-7</v>
      </c>
      <c r="G12">
        <f t="shared" si="5"/>
        <v>6.7355093182848273E-4</v>
      </c>
      <c r="H12">
        <f t="shared" si="6"/>
        <v>1484.6687202782259</v>
      </c>
      <c r="I12">
        <f t="shared" si="7"/>
        <v>8.8094695947821222</v>
      </c>
      <c r="J12">
        <f t="shared" si="8"/>
        <v>2981.1440918081885</v>
      </c>
      <c r="K12">
        <f t="shared" si="9"/>
        <v>3.3572501933556396E-6</v>
      </c>
      <c r="M12">
        <v>-4.3064676033874849E-7</v>
      </c>
      <c r="N12">
        <v>1.5265400211989807E-4</v>
      </c>
    </row>
    <row r="13" spans="1:15" x14ac:dyDescent="0.35">
      <c r="A13">
        <v>189.69200000000001</v>
      </c>
      <c r="B13">
        <f t="shared" si="3"/>
        <v>21.006</v>
      </c>
      <c r="C13">
        <f t="shared" si="0"/>
        <v>42.167000000000002</v>
      </c>
      <c r="D13">
        <f t="shared" si="4"/>
        <v>2.0079523809523812</v>
      </c>
      <c r="E13">
        <f t="shared" si="1"/>
        <v>5.2717036037365833E-3</v>
      </c>
      <c r="F13">
        <f t="shared" si="2"/>
        <v>2.7790858885649276E-7</v>
      </c>
      <c r="G13">
        <f t="shared" si="5"/>
        <v>6.7352651700815181E-4</v>
      </c>
      <c r="H13">
        <f t="shared" si="6"/>
        <v>1484.7225383821033</v>
      </c>
      <c r="I13">
        <f t="shared" si="7"/>
        <v>7.8270171561378614</v>
      </c>
      <c r="J13">
        <f t="shared" si="8"/>
        <v>2981.2521559980073</v>
      </c>
      <c r="K13">
        <f t="shared" si="9"/>
        <v>2.0797536738442813E-6</v>
      </c>
    </row>
    <row r="14" spans="1:15" x14ac:dyDescent="0.35">
      <c r="A14">
        <v>210.69800000000001</v>
      </c>
      <c r="B14">
        <f t="shared" si="3"/>
        <v>21.161000000000001</v>
      </c>
      <c r="C14">
        <f t="shared" si="0"/>
        <v>42.167000000000002</v>
      </c>
      <c r="D14">
        <f t="shared" si="4"/>
        <v>2.0079523809523812</v>
      </c>
      <c r="E14">
        <f t="shared" si="1"/>
        <v>4.7461295313671699E-3</v>
      </c>
      <c r="F14">
        <f t="shared" si="2"/>
        <v>2.2525745528515552E-7</v>
      </c>
      <c r="G14">
        <f t="shared" si="5"/>
        <v>6.7350918524719939E-4</v>
      </c>
      <c r="H14">
        <f t="shared" si="6"/>
        <v>1484.7607455167342</v>
      </c>
      <c r="I14">
        <f t="shared" si="7"/>
        <v>7.0468668213117072</v>
      </c>
      <c r="J14">
        <f t="shared" si="8"/>
        <v>2981.3288741049587</v>
      </c>
      <c r="K14">
        <f t="shared" si="9"/>
        <v>1.2821759966122976E-6</v>
      </c>
      <c r="L14" t="s">
        <v>40</v>
      </c>
      <c r="M14" s="10">
        <f t="array" ref="M14:M15">MMULT(M11:N12,M8:M9)</f>
        <v>2.0079512591288906</v>
      </c>
      <c r="N14" s="10">
        <f>SQRT(M11)</f>
        <v>8.1339750924523045E-5</v>
      </c>
      <c r="O14" t="s">
        <v>42</v>
      </c>
    </row>
    <row r="15" spans="1:15" x14ac:dyDescent="0.35">
      <c r="A15">
        <v>231.85900000000001</v>
      </c>
      <c r="B15">
        <f t="shared" si="3"/>
        <v>21.006</v>
      </c>
      <c r="C15">
        <f t="shared" si="0"/>
        <v>42.167000000000002</v>
      </c>
      <c r="D15">
        <f t="shared" si="4"/>
        <v>2.0079523809523812</v>
      </c>
      <c r="E15">
        <f t="shared" si="1"/>
        <v>4.3129660698959281E-3</v>
      </c>
      <c r="F15">
        <f t="shared" si="2"/>
        <v>1.8601676320073527E-7</v>
      </c>
      <c r="G15">
        <f t="shared" si="5"/>
        <v>6.7349626766078231E-4</v>
      </c>
      <c r="H15">
        <f t="shared" si="6"/>
        <v>1484.7892230691125</v>
      </c>
      <c r="I15">
        <f t="shared" si="7"/>
        <v>6.4038455400442187</v>
      </c>
      <c r="J15">
        <f t="shared" si="8"/>
        <v>2981.3860556740606</v>
      </c>
      <c r="K15">
        <f t="shared" si="9"/>
        <v>7.6910683297181951E-7</v>
      </c>
      <c r="M15">
        <v>3.970518612561591E-4</v>
      </c>
      <c r="O15" t="s">
        <v>43</v>
      </c>
    </row>
    <row r="16" spans="1:15" x14ac:dyDescent="0.35">
      <c r="A16">
        <v>252.86500000000001</v>
      </c>
      <c r="B16">
        <f t="shared" si="3"/>
        <v>21.161000000000001</v>
      </c>
      <c r="C16">
        <f t="shared" si="0"/>
        <v>42.166999999999973</v>
      </c>
      <c r="D16">
        <f t="shared" si="4"/>
        <v>2.0079523809523798</v>
      </c>
      <c r="E16">
        <f t="shared" si="1"/>
        <v>3.9546793743697227E-3</v>
      </c>
      <c r="F16">
        <f t="shared" si="2"/>
        <v>1.5639488954065304E-7</v>
      </c>
      <c r="G16">
        <f t="shared" si="5"/>
        <v>6.7348651631512102E-4</v>
      </c>
      <c r="H16">
        <f t="shared" si="6"/>
        <v>1484.8107211876309</v>
      </c>
      <c r="I16">
        <f t="shared" si="7"/>
        <v>5.8719503339237571</v>
      </c>
      <c r="J16">
        <f t="shared" si="8"/>
        <v>2981.4292228723239</v>
      </c>
      <c r="K16">
        <f t="shared" si="9"/>
        <v>4.4325404068565548E-7</v>
      </c>
    </row>
    <row r="17" spans="1:13" x14ac:dyDescent="0.35">
      <c r="A17">
        <v>274.02600000000001</v>
      </c>
      <c r="B17">
        <f t="shared" si="3"/>
        <v>21.005999999999972</v>
      </c>
      <c r="C17">
        <f t="shared" si="0"/>
        <v>42.168000000000006</v>
      </c>
      <c r="D17">
        <f t="shared" si="4"/>
        <v>2.0080000000000005</v>
      </c>
      <c r="E17">
        <f t="shared" si="1"/>
        <v>3.6492887536219189E-3</v>
      </c>
      <c r="F17">
        <f t="shared" si="2"/>
        <v>1.331730840731142E-7</v>
      </c>
      <c r="G17">
        <f t="shared" si="5"/>
        <v>6.7347887173533879E-4</v>
      </c>
      <c r="H17">
        <f t="shared" si="6"/>
        <v>1484.8275751001975</v>
      </c>
      <c r="I17">
        <f t="shared" si="7"/>
        <v>5.4185645708808554</v>
      </c>
      <c r="J17">
        <f t="shared" si="8"/>
        <v>2981.5337708011971</v>
      </c>
      <c r="K17">
        <f t="shared" si="9"/>
        <v>4.9308959123840227E-3</v>
      </c>
      <c r="L17" t="s">
        <v>41</v>
      </c>
      <c r="M17">
        <f>+SUM(K5:K88)/(COUNT(K5:K88)-2)</f>
        <v>1.3286626797169056E-3</v>
      </c>
    </row>
    <row r="18" spans="1:13" x14ac:dyDescent="0.35">
      <c r="A18">
        <v>295.03199999999998</v>
      </c>
      <c r="B18">
        <f t="shared" si="3"/>
        <v>21.162000000000035</v>
      </c>
      <c r="C18">
        <f t="shared" si="0"/>
        <v>42.16700000000003</v>
      </c>
      <c r="D18">
        <f t="shared" si="4"/>
        <v>2.0079523809523825</v>
      </c>
      <c r="E18">
        <f t="shared" si="1"/>
        <v>3.3894628379294452E-3</v>
      </c>
      <c r="F18">
        <f t="shared" si="2"/>
        <v>1.1488458329704729E-7</v>
      </c>
      <c r="G18">
        <f t="shared" si="5"/>
        <v>6.7347285113018547E-4</v>
      </c>
      <c r="H18">
        <f t="shared" si="6"/>
        <v>1484.8408489248741</v>
      </c>
      <c r="I18">
        <f t="shared" si="7"/>
        <v>5.0328128776704704</v>
      </c>
      <c r="J18">
        <f t="shared" si="8"/>
        <v>2981.4897179340578</v>
      </c>
      <c r="K18">
        <f t="shared" si="9"/>
        <v>1.1059507238896926E-7</v>
      </c>
    </row>
    <row r="19" spans="1:13" x14ac:dyDescent="0.35">
      <c r="A19">
        <v>316.19400000000002</v>
      </c>
      <c r="B19">
        <f t="shared" si="3"/>
        <v>21.004999999999995</v>
      </c>
      <c r="C19">
        <f t="shared" si="0"/>
        <v>42.166999999999973</v>
      </c>
      <c r="D19">
        <f t="shared" si="4"/>
        <v>2.0079523809523798</v>
      </c>
      <c r="E19">
        <f t="shared" si="1"/>
        <v>3.1626153563951245E-3</v>
      </c>
      <c r="F19">
        <f t="shared" si="2"/>
        <v>1.000213589250626E-7</v>
      </c>
      <c r="G19">
        <f t="shared" si="5"/>
        <v>6.7346795809212806E-4</v>
      </c>
      <c r="H19">
        <f t="shared" si="6"/>
        <v>1484.8516369403924</v>
      </c>
      <c r="I19">
        <f t="shared" si="7"/>
        <v>4.6960145889561238</v>
      </c>
      <c r="J19">
        <f t="shared" si="8"/>
        <v>2981.5113797554995</v>
      </c>
      <c r="K19">
        <f t="shared" si="9"/>
        <v>3.9529348148007309E-8</v>
      </c>
    </row>
    <row r="20" spans="1:13" x14ac:dyDescent="0.35">
      <c r="A20">
        <v>337.19900000000001</v>
      </c>
      <c r="B20">
        <f t="shared" si="3"/>
        <v>21.161999999999978</v>
      </c>
      <c r="C20">
        <f t="shared" si="0"/>
        <v>42.165999999999997</v>
      </c>
      <c r="D20">
        <f t="shared" si="4"/>
        <v>2.0079047619047619</v>
      </c>
      <c r="E20">
        <f t="shared" si="1"/>
        <v>2.9656078458121168E-3</v>
      </c>
      <c r="F20">
        <f t="shared" si="2"/>
        <v>8.7948298951423826E-8</v>
      </c>
      <c r="G20">
        <f t="shared" si="5"/>
        <v>6.7346398356215003E-4</v>
      </c>
      <c r="H20">
        <f t="shared" si="6"/>
        <v>1484.8603999737365</v>
      </c>
      <c r="I20">
        <f t="shared" si="7"/>
        <v>4.4035136520978311</v>
      </c>
      <c r="J20">
        <f t="shared" si="8"/>
        <v>2981.4582678710749</v>
      </c>
      <c r="K20">
        <f t="shared" si="9"/>
        <v>5.0112680053448445E-3</v>
      </c>
    </row>
    <row r="21" spans="1:13" x14ac:dyDescent="0.35">
      <c r="A21">
        <v>358.36099999999999</v>
      </c>
      <c r="B21">
        <f t="shared" si="3"/>
        <v>21.004000000000019</v>
      </c>
      <c r="C21">
        <f t="shared" si="0"/>
        <v>42.168000000000006</v>
      </c>
      <c r="D21">
        <f t="shared" si="4"/>
        <v>2.0080000000000005</v>
      </c>
      <c r="E21">
        <f t="shared" si="1"/>
        <v>2.7904822232329971E-3</v>
      </c>
      <c r="F21">
        <f t="shared" si="2"/>
        <v>7.7867910381793706E-8</v>
      </c>
      <c r="G21">
        <f t="shared" si="5"/>
        <v>6.7346066501460845E-4</v>
      </c>
      <c r="H21">
        <f t="shared" si="6"/>
        <v>1484.8677167779479</v>
      </c>
      <c r="I21">
        <f t="shared" si="7"/>
        <v>4.1434969675214317</v>
      </c>
      <c r="J21">
        <f t="shared" si="8"/>
        <v>2981.6143752901198</v>
      </c>
      <c r="K21">
        <f t="shared" si="9"/>
        <v>5.0025295979569395E-3</v>
      </c>
    </row>
    <row r="22" spans="1:13" x14ac:dyDescent="0.35">
      <c r="A22">
        <v>379.36500000000001</v>
      </c>
      <c r="B22">
        <f t="shared" si="3"/>
        <v>21.163999999999987</v>
      </c>
      <c r="C22">
        <f t="shared" si="0"/>
        <v>42.166999999999973</v>
      </c>
      <c r="D22">
        <f t="shared" si="4"/>
        <v>2.0079523809523798</v>
      </c>
      <c r="E22">
        <f t="shared" si="1"/>
        <v>2.6359838150593756E-3</v>
      </c>
      <c r="F22">
        <f t="shared" si="2"/>
        <v>6.948410673254979E-8</v>
      </c>
      <c r="G22">
        <f t="shared" si="5"/>
        <v>6.7345790498444136E-4</v>
      </c>
      <c r="H22">
        <f t="shared" si="6"/>
        <v>1484.8738022060973</v>
      </c>
      <c r="I22">
        <f t="shared" si="7"/>
        <v>3.9141033100209488</v>
      </c>
      <c r="J22">
        <f t="shared" si="8"/>
        <v>2981.5558865535459</v>
      </c>
      <c r="K22">
        <f t="shared" si="9"/>
        <v>1.2468917109556354E-8</v>
      </c>
    </row>
    <row r="23" spans="1:13" x14ac:dyDescent="0.35">
      <c r="A23">
        <v>400.529</v>
      </c>
      <c r="B23">
        <f t="shared" si="3"/>
        <v>21.002999999999986</v>
      </c>
      <c r="C23">
        <f t="shared" si="0"/>
        <v>42.16700000000003</v>
      </c>
      <c r="D23">
        <f t="shared" si="4"/>
        <v>2.0079523809523825</v>
      </c>
      <c r="E23">
        <f t="shared" si="1"/>
        <v>2.4966981167406106E-3</v>
      </c>
      <c r="F23">
        <f t="shared" si="2"/>
        <v>6.2335014861361112E-8</v>
      </c>
      <c r="G23">
        <f t="shared" si="5"/>
        <v>6.7345555142453353E-4</v>
      </c>
      <c r="H23">
        <f t="shared" si="6"/>
        <v>1484.8789914712859</v>
      </c>
      <c r="I23">
        <f t="shared" si="7"/>
        <v>3.7072945815940566</v>
      </c>
      <c r="J23">
        <f t="shared" si="8"/>
        <v>2981.566306350941</v>
      </c>
      <c r="K23">
        <f t="shared" si="9"/>
        <v>3.7552208186464441E-8</v>
      </c>
    </row>
    <row r="24" spans="1:13" x14ac:dyDescent="0.35">
      <c r="A24">
        <v>421.53199999999998</v>
      </c>
      <c r="B24">
        <f t="shared" si="3"/>
        <v>21.164000000000044</v>
      </c>
      <c r="C24">
        <f t="shared" si="0"/>
        <v>42.16700000000003</v>
      </c>
      <c r="D24">
        <f t="shared" si="4"/>
        <v>2.0079523809523825</v>
      </c>
      <c r="E24">
        <f t="shared" si="1"/>
        <v>2.3722991374320337E-3</v>
      </c>
      <c r="F24">
        <f t="shared" si="2"/>
        <v>5.6278031974607712E-8</v>
      </c>
      <c r="G24">
        <f t="shared" si="5"/>
        <v>6.7345355739251438E-4</v>
      </c>
      <c r="H24">
        <f t="shared" si="6"/>
        <v>1484.8833880569464</v>
      </c>
      <c r="I24">
        <f t="shared" si="7"/>
        <v>3.5225875806746498</v>
      </c>
      <c r="J24">
        <f t="shared" si="8"/>
        <v>2981.5751344855862</v>
      </c>
      <c r="K24">
        <f t="shared" si="9"/>
        <v>7.135689400707485E-8</v>
      </c>
    </row>
    <row r="25" spans="1:13" x14ac:dyDescent="0.35">
      <c r="A25">
        <v>442.69600000000003</v>
      </c>
      <c r="B25">
        <f t="shared" si="3"/>
        <v>21.002999999999986</v>
      </c>
      <c r="C25">
        <f t="shared" si="0"/>
        <v>42.166999999999973</v>
      </c>
      <c r="D25">
        <f t="shared" si="4"/>
        <v>2.0079523809523798</v>
      </c>
      <c r="E25">
        <f t="shared" si="1"/>
        <v>2.258886459331008E-3</v>
      </c>
      <c r="F25">
        <f t="shared" si="2"/>
        <v>5.1025680361489786E-8</v>
      </c>
      <c r="G25">
        <f t="shared" si="5"/>
        <v>6.7345182825006189E-4</v>
      </c>
      <c r="H25">
        <f t="shared" si="6"/>
        <v>1484.887200616057</v>
      </c>
      <c r="I25">
        <f t="shared" si="7"/>
        <v>3.3541915911055371</v>
      </c>
      <c r="J25">
        <f t="shared" si="8"/>
        <v>2981.5827899227256</v>
      </c>
      <c r="K25">
        <f t="shared" si="9"/>
        <v>1.115515419636551E-7</v>
      </c>
    </row>
    <row r="26" spans="1:13" x14ac:dyDescent="0.35">
      <c r="A26">
        <v>463.69900000000001</v>
      </c>
      <c r="B26">
        <f t="shared" si="3"/>
        <v>21.163999999999987</v>
      </c>
      <c r="C26">
        <f t="shared" si="0"/>
        <v>42.166999999999973</v>
      </c>
      <c r="D26">
        <f t="shared" si="4"/>
        <v>2.0079523809523798</v>
      </c>
      <c r="E26">
        <f t="shared" si="1"/>
        <v>2.1565713965309391E-3</v>
      </c>
      <c r="F26">
        <f t="shared" si="2"/>
        <v>4.6508001883354056E-8</v>
      </c>
      <c r="G26">
        <f t="shared" si="5"/>
        <v>6.7345034096800743E-4</v>
      </c>
      <c r="H26">
        <f t="shared" si="6"/>
        <v>1484.890479916626</v>
      </c>
      <c r="I26">
        <f t="shared" si="7"/>
        <v>3.2022723359692944</v>
      </c>
      <c r="J26">
        <f t="shared" si="8"/>
        <v>2981.5893746021111</v>
      </c>
      <c r="K26">
        <f t="shared" si="9"/>
        <v>1.5548576087168015E-7</v>
      </c>
    </row>
    <row r="27" spans="1:13" x14ac:dyDescent="0.35">
      <c r="A27">
        <v>484.863</v>
      </c>
      <c r="B27">
        <f t="shared" si="3"/>
        <v>21.002999999999986</v>
      </c>
      <c r="C27">
        <f t="shared" si="0"/>
        <v>42.16799999999995</v>
      </c>
      <c r="D27">
        <f t="shared" si="4"/>
        <v>2.0079999999999978</v>
      </c>
      <c r="E27">
        <f t="shared" si="1"/>
        <v>2.0624382557547184E-3</v>
      </c>
      <c r="F27">
        <f t="shared" si="2"/>
        <v>4.2536515588005653E-8</v>
      </c>
      <c r="G27">
        <f t="shared" si="5"/>
        <v>6.7344903349723874E-4</v>
      </c>
      <c r="H27">
        <f t="shared" si="6"/>
        <v>1484.8933627641775</v>
      </c>
      <c r="I27">
        <f t="shared" si="7"/>
        <v>3.0625008770811082</v>
      </c>
      <c r="J27">
        <f t="shared" si="8"/>
        <v>2981.6658724304648</v>
      </c>
      <c r="K27">
        <f t="shared" si="9"/>
        <v>5.0636067434622059E-3</v>
      </c>
    </row>
    <row r="28" spans="1:13" x14ac:dyDescent="0.35">
      <c r="A28">
        <v>505.86599999999999</v>
      </c>
      <c r="B28">
        <f t="shared" si="3"/>
        <v>21.164999999999964</v>
      </c>
      <c r="C28">
        <f t="shared" si="0"/>
        <v>42.16700000000003</v>
      </c>
      <c r="D28">
        <f t="shared" si="4"/>
        <v>2.0079523809523825</v>
      </c>
      <c r="E28">
        <f t="shared" si="1"/>
        <v>1.9768080875172478E-3</v>
      </c>
      <c r="F28">
        <f t="shared" si="2"/>
        <v>3.9077702148735986E-8</v>
      </c>
      <c r="G28">
        <f t="shared" si="5"/>
        <v>6.7344789480372632E-4</v>
      </c>
      <c r="H28">
        <f t="shared" si="6"/>
        <v>1484.8958734831979</v>
      </c>
      <c r="I28">
        <f t="shared" si="7"/>
        <v>2.9353541718225737</v>
      </c>
      <c r="J28">
        <f t="shared" si="8"/>
        <v>2981.600204626955</v>
      </c>
      <c r="K28">
        <f t="shared" si="9"/>
        <v>2.503033284512574E-7</v>
      </c>
    </row>
    <row r="29" spans="1:13" x14ac:dyDescent="0.35">
      <c r="A29">
        <v>527.03099999999995</v>
      </c>
      <c r="B29">
        <f t="shared" si="3"/>
        <v>21.002000000000066</v>
      </c>
      <c r="C29">
        <f t="shared" si="0"/>
        <v>42.16700000000003</v>
      </c>
      <c r="D29">
        <f t="shared" si="4"/>
        <v>2.0079523809523825</v>
      </c>
      <c r="E29">
        <f t="shared" si="1"/>
        <v>1.8974215937961904E-3</v>
      </c>
      <c r="F29">
        <f t="shared" si="2"/>
        <v>3.6002087046040759E-8</v>
      </c>
      <c r="G29">
        <f t="shared" si="5"/>
        <v>6.7344688226326425E-4</v>
      </c>
      <c r="H29">
        <f t="shared" si="6"/>
        <v>1484.898106052972</v>
      </c>
      <c r="I29">
        <f t="shared" si="7"/>
        <v>2.8174777310119752</v>
      </c>
      <c r="J29">
        <f t="shared" si="8"/>
        <v>2981.6046875207489</v>
      </c>
      <c r="K29">
        <f t="shared" si="9"/>
        <v>2.9932804042731833E-7</v>
      </c>
    </row>
    <row r="30" spans="1:13" x14ac:dyDescent="0.35">
      <c r="A30">
        <v>548.03300000000002</v>
      </c>
      <c r="B30">
        <f t="shared" si="3"/>
        <v>21.164999999999964</v>
      </c>
      <c r="C30">
        <f t="shared" si="0"/>
        <v>42.16700000000003</v>
      </c>
      <c r="D30">
        <f t="shared" si="4"/>
        <v>2.0079523809523825</v>
      </c>
      <c r="E30">
        <f t="shared" si="1"/>
        <v>1.8247076362189868E-3</v>
      </c>
      <c r="F30">
        <f t="shared" si="2"/>
        <v>3.329557957675882E-8</v>
      </c>
      <c r="G30">
        <f t="shared" si="5"/>
        <v>6.7344599123753276E-4</v>
      </c>
      <c r="H30">
        <f t="shared" si="6"/>
        <v>1484.9000706981528</v>
      </c>
      <c r="I30">
        <f t="shared" si="7"/>
        <v>2.7095084980250328</v>
      </c>
      <c r="J30">
        <f t="shared" si="8"/>
        <v>2981.608632434717</v>
      </c>
      <c r="K30">
        <f t="shared" si="9"/>
        <v>3.480768607865437E-7</v>
      </c>
    </row>
    <row r="31" spans="1:13" x14ac:dyDescent="0.35">
      <c r="A31">
        <v>569.19799999999998</v>
      </c>
      <c r="B31">
        <f t="shared" si="3"/>
        <v>21.002000000000066</v>
      </c>
      <c r="C31">
        <f t="shared" si="0"/>
        <v>42.16700000000003</v>
      </c>
      <c r="D31">
        <f t="shared" si="4"/>
        <v>2.0079523809523825</v>
      </c>
      <c r="E31">
        <f t="shared" si="1"/>
        <v>1.756857894792322E-3</v>
      </c>
      <c r="F31">
        <f t="shared" si="2"/>
        <v>3.0865496624941092E-8</v>
      </c>
      <c r="G31">
        <f t="shared" si="5"/>
        <v>6.7344519121418798E-4</v>
      </c>
      <c r="H31">
        <f t="shared" si="6"/>
        <v>1484.9018346942978</v>
      </c>
      <c r="I31">
        <f t="shared" si="7"/>
        <v>2.6087615112742806</v>
      </c>
      <c r="J31">
        <f t="shared" si="8"/>
        <v>2981.6121744549764</v>
      </c>
      <c r="K31">
        <f t="shared" si="9"/>
        <v>3.9688002631402966E-7</v>
      </c>
    </row>
    <row r="32" spans="1:13" x14ac:dyDescent="0.35">
      <c r="A32">
        <v>590.20000000000005</v>
      </c>
      <c r="B32">
        <f t="shared" si="3"/>
        <v>21.164999999999964</v>
      </c>
      <c r="C32">
        <f t="shared" si="0"/>
        <v>42.16599999999994</v>
      </c>
      <c r="D32">
        <f t="shared" si="4"/>
        <v>2.0079047619047592</v>
      </c>
      <c r="E32">
        <f t="shared" si="1"/>
        <v>1.6943409013893593E-3</v>
      </c>
      <c r="F32">
        <f t="shared" si="2"/>
        <v>2.8707910901209071E-8</v>
      </c>
      <c r="G32">
        <f t="shared" si="5"/>
        <v>6.7344448090062372E-4</v>
      </c>
      <c r="H32">
        <f t="shared" si="6"/>
        <v>1484.9034008900937</v>
      </c>
      <c r="I32">
        <f t="shared" si="7"/>
        <v>2.5159325667402466</v>
      </c>
      <c r="J32">
        <f t="shared" si="8"/>
        <v>2981.5446096157912</v>
      </c>
      <c r="K32">
        <f t="shared" si="9"/>
        <v>4.9059997088676836E-3</v>
      </c>
    </row>
    <row r="33" spans="1:11" x14ac:dyDescent="0.35">
      <c r="A33">
        <v>611.36500000000001</v>
      </c>
      <c r="B33">
        <f t="shared" si="3"/>
        <v>21.000999999999976</v>
      </c>
      <c r="C33">
        <f t="shared" si="0"/>
        <v>42.168000000000006</v>
      </c>
      <c r="D33">
        <f t="shared" si="4"/>
        <v>2.0080000000000005</v>
      </c>
      <c r="E33">
        <f t="shared" si="1"/>
        <v>1.6356840839760209E-3</v>
      </c>
      <c r="F33">
        <f t="shared" si="2"/>
        <v>2.6754624225724744E-8</v>
      </c>
      <c r="G33">
        <f t="shared" si="5"/>
        <v>6.7344383784510148E-4</v>
      </c>
      <c r="H33">
        <f t="shared" si="6"/>
        <v>1484.9048187890755</v>
      </c>
      <c r="I33">
        <f t="shared" si="7"/>
        <v>2.4288351783125885</v>
      </c>
      <c r="J33">
        <f t="shared" si="8"/>
        <v>2981.6888761284645</v>
      </c>
      <c r="K33">
        <f t="shared" si="9"/>
        <v>5.099556751069656E-3</v>
      </c>
    </row>
    <row r="34" spans="1:11" x14ac:dyDescent="0.35">
      <c r="A34">
        <v>632.36599999999999</v>
      </c>
      <c r="B34">
        <f t="shared" si="3"/>
        <v>21.16700000000003</v>
      </c>
      <c r="C34">
        <f t="shared" si="0"/>
        <v>42.16700000000003</v>
      </c>
      <c r="D34">
        <f t="shared" si="4"/>
        <v>2.0079523809523825</v>
      </c>
      <c r="E34">
        <f t="shared" si="1"/>
        <v>1.5813626918588287E-3</v>
      </c>
      <c r="F34">
        <f t="shared" si="2"/>
        <v>2.5007079632030007E-8</v>
      </c>
      <c r="G34">
        <f t="shared" si="5"/>
        <v>6.7344326252288572E-4</v>
      </c>
      <c r="H34">
        <f t="shared" si="6"/>
        <v>1484.906087342461</v>
      </c>
      <c r="I34">
        <f t="shared" si="7"/>
        <v>2.348175087437435</v>
      </c>
      <c r="J34">
        <f t="shared" si="8"/>
        <v>2981.620713569981</v>
      </c>
      <c r="K34">
        <f t="shared" si="9"/>
        <v>5.37956593472386E-7</v>
      </c>
    </row>
    <row r="35" spans="1:11" x14ac:dyDescent="0.35">
      <c r="A35">
        <v>653.53300000000002</v>
      </c>
      <c r="B35">
        <f t="shared" si="3"/>
        <v>21</v>
      </c>
      <c r="C35">
        <f t="shared" si="0"/>
        <v>42.16700000000003</v>
      </c>
      <c r="D35">
        <f t="shared" si="4"/>
        <v>2.0079523809523825</v>
      </c>
      <c r="E35">
        <f t="shared" si="1"/>
        <v>1.5301446139674661E-3</v>
      </c>
      <c r="F35">
        <f t="shared" si="2"/>
        <v>2.3413425396536458E-8</v>
      </c>
      <c r="G35">
        <f t="shared" si="5"/>
        <v>6.7344273786363652E-4</v>
      </c>
      <c r="H35">
        <f t="shared" si="6"/>
        <v>1484.9072441887213</v>
      </c>
      <c r="I35">
        <f t="shared" si="7"/>
        <v>2.2721228219366449</v>
      </c>
      <c r="J35">
        <f t="shared" si="8"/>
        <v>2981.6230364621838</v>
      </c>
      <c r="K35">
        <f t="shared" si="9"/>
        <v>5.8316626231657051E-7</v>
      </c>
    </row>
    <row r="36" spans="1:11" x14ac:dyDescent="0.35">
      <c r="A36">
        <v>674.53300000000002</v>
      </c>
      <c r="B36">
        <f t="shared" si="3"/>
        <v>21.16700000000003</v>
      </c>
      <c r="C36">
        <f t="shared" si="0"/>
        <v>42.16700000000003</v>
      </c>
      <c r="D36">
        <f t="shared" si="4"/>
        <v>2.0079523809523825</v>
      </c>
      <c r="E36">
        <f t="shared" si="1"/>
        <v>1.4825071568032994E-3</v>
      </c>
      <c r="F36">
        <f t="shared" si="2"/>
        <v>2.1978274699730028E-8</v>
      </c>
      <c r="G36">
        <f t="shared" si="5"/>
        <v>6.7344226538621453E-4</v>
      </c>
      <c r="H36">
        <f t="shared" si="6"/>
        <v>1484.9082859783189</v>
      </c>
      <c r="I36">
        <f t="shared" si="7"/>
        <v>2.2013871611593783</v>
      </c>
      <c r="J36">
        <f t="shared" si="8"/>
        <v>2981.6251283260867</v>
      </c>
      <c r="K36">
        <f t="shared" si="9"/>
        <v>6.2685243157115316E-7</v>
      </c>
    </row>
    <row r="37" spans="1:11" x14ac:dyDescent="0.35">
      <c r="A37">
        <v>695.7</v>
      </c>
      <c r="B37">
        <f t="shared" si="3"/>
        <v>21</v>
      </c>
      <c r="C37">
        <f t="shared" ref="C37:C68" si="10">A39-A37</f>
        <v>42.166999999999916</v>
      </c>
      <c r="D37">
        <f t="shared" si="4"/>
        <v>2.0079523809523772</v>
      </c>
      <c r="E37">
        <f t="shared" ref="E37:E68" si="11">1/A37</f>
        <v>1.4374011786689664E-3</v>
      </c>
      <c r="F37">
        <f t="shared" ref="F37:F68" si="12">SQRT(((1/(A37^2))*$A$1)^2)</f>
        <v>2.066122148438934E-8</v>
      </c>
      <c r="G37">
        <f t="shared" si="5"/>
        <v>6.7344183178831595E-4</v>
      </c>
      <c r="H37">
        <f t="shared" si="6"/>
        <v>1484.909242041756</v>
      </c>
      <c r="I37">
        <f t="shared" si="7"/>
        <v>2.1344102947272616</v>
      </c>
      <c r="J37">
        <f t="shared" si="8"/>
        <v>2981.6270480559338</v>
      </c>
      <c r="K37">
        <f t="shared" si="9"/>
        <v>6.6967132592147251E-7</v>
      </c>
    </row>
    <row r="38" spans="1:11" x14ac:dyDescent="0.35">
      <c r="A38">
        <v>716.7</v>
      </c>
      <c r="B38">
        <f t="shared" si="3"/>
        <v>21.166999999999916</v>
      </c>
      <c r="C38">
        <f t="shared" si="10"/>
        <v>42.166999999999916</v>
      </c>
      <c r="D38">
        <f t="shared" si="4"/>
        <v>2.0079523809523772</v>
      </c>
      <c r="E38">
        <f t="shared" si="11"/>
        <v>1.3952839402818474E-3</v>
      </c>
      <c r="F38">
        <f t="shared" si="12"/>
        <v>1.9468172740084378E-8</v>
      </c>
      <c r="G38">
        <f t="shared" si="5"/>
        <v>6.7344143901470598E-4</v>
      </c>
      <c r="H38">
        <f t="shared" si="6"/>
        <v>1484.9101080905759</v>
      </c>
      <c r="I38">
        <f t="shared" si="7"/>
        <v>2.0718712265809627</v>
      </c>
      <c r="J38">
        <f t="shared" si="8"/>
        <v>2981.6287870407236</v>
      </c>
      <c r="K38">
        <f t="shared" si="9"/>
        <v>7.1093009726670564E-7</v>
      </c>
    </row>
    <row r="39" spans="1:11" x14ac:dyDescent="0.35">
      <c r="A39">
        <v>737.86699999999996</v>
      </c>
      <c r="B39">
        <f t="shared" si="3"/>
        <v>21</v>
      </c>
      <c r="C39">
        <f t="shared" si="10"/>
        <v>42.16700000000003</v>
      </c>
      <c r="D39">
        <f t="shared" si="4"/>
        <v>2.0079523809523825</v>
      </c>
      <c r="E39">
        <f t="shared" si="11"/>
        <v>1.3552577903605935E-3</v>
      </c>
      <c r="F39">
        <f t="shared" si="12"/>
        <v>1.8367236783330783E-8</v>
      </c>
      <c r="G39">
        <f t="shared" si="5"/>
        <v>6.7344107656611824E-4</v>
      </c>
      <c r="H39">
        <f t="shared" si="6"/>
        <v>1484.9109072749297</v>
      </c>
      <c r="I39">
        <f t="shared" si="7"/>
        <v>2.0124370750757654</v>
      </c>
      <c r="J39">
        <f t="shared" si="8"/>
        <v>2981.6303917648574</v>
      </c>
      <c r="K39">
        <f t="shared" si="9"/>
        <v>7.5128339030048335E-7</v>
      </c>
    </row>
    <row r="40" spans="1:11" x14ac:dyDescent="0.35">
      <c r="A40">
        <v>758.86699999999996</v>
      </c>
      <c r="B40">
        <f t="shared" si="3"/>
        <v>21.16700000000003</v>
      </c>
      <c r="C40">
        <f t="shared" si="10"/>
        <v>42.166000000000054</v>
      </c>
      <c r="D40">
        <f t="shared" si="4"/>
        <v>2.0079047619047645</v>
      </c>
      <c r="E40">
        <f t="shared" si="11"/>
        <v>1.3177539674277575E-3</v>
      </c>
      <c r="F40">
        <f t="shared" si="12"/>
        <v>1.7364755186715954E-8</v>
      </c>
      <c r="G40">
        <f t="shared" si="5"/>
        <v>6.734407465303668E-4</v>
      </c>
      <c r="H40">
        <f t="shared" si="6"/>
        <v>1484.9116349910496</v>
      </c>
      <c r="I40">
        <f t="shared" si="7"/>
        <v>1.9567481982890937</v>
      </c>
      <c r="J40">
        <f t="shared" si="8"/>
        <v>2981.5611429063183</v>
      </c>
      <c r="K40">
        <f t="shared" si="9"/>
        <v>4.8749999155032423E-3</v>
      </c>
    </row>
    <row r="41" spans="1:11" x14ac:dyDescent="0.35">
      <c r="A41">
        <v>780.03399999999999</v>
      </c>
      <c r="B41">
        <f t="shared" si="3"/>
        <v>20.999000000000024</v>
      </c>
      <c r="C41">
        <f t="shared" si="10"/>
        <v>42.16700000000003</v>
      </c>
      <c r="D41">
        <f t="shared" si="4"/>
        <v>2.0079523809523825</v>
      </c>
      <c r="E41">
        <f t="shared" si="11"/>
        <v>1.281995400200504E-3</v>
      </c>
      <c r="F41">
        <f t="shared" si="12"/>
        <v>1.6435122061352506E-8</v>
      </c>
      <c r="G41">
        <f t="shared" si="5"/>
        <v>6.7344044047755436E-4</v>
      </c>
      <c r="H41">
        <f t="shared" si="6"/>
        <v>1484.9123098263503</v>
      </c>
      <c r="I41">
        <f t="shared" si="7"/>
        <v>1.9036507508984868</v>
      </c>
      <c r="J41">
        <f t="shared" si="8"/>
        <v>2981.6332080213219</v>
      </c>
      <c r="K41">
        <f t="shared" si="9"/>
        <v>8.2802981995192603E-7</v>
      </c>
    </row>
    <row r="42" spans="1:11" x14ac:dyDescent="0.35">
      <c r="A42">
        <v>801.03300000000002</v>
      </c>
      <c r="B42">
        <f t="shared" si="3"/>
        <v>21.168000000000006</v>
      </c>
      <c r="C42">
        <f t="shared" si="10"/>
        <v>42.16700000000003</v>
      </c>
      <c r="D42">
        <f t="shared" si="4"/>
        <v>2.0079523809523825</v>
      </c>
      <c r="E42">
        <f t="shared" si="11"/>
        <v>1.2483880189705042E-3</v>
      </c>
      <c r="F42">
        <f t="shared" si="12"/>
        <v>1.5584726459091003E-8</v>
      </c>
      <c r="G42">
        <f t="shared" si="5"/>
        <v>6.7344016051111186E-4</v>
      </c>
      <c r="H42">
        <f t="shared" si="6"/>
        <v>1484.9129271426928</v>
      </c>
      <c r="I42">
        <f t="shared" si="7"/>
        <v>1.853747507459359</v>
      </c>
      <c r="J42">
        <f t="shared" si="8"/>
        <v>2981.6344475631417</v>
      </c>
      <c r="K42">
        <f t="shared" si="9"/>
        <v>8.6448398092319609E-7</v>
      </c>
    </row>
    <row r="43" spans="1:11" x14ac:dyDescent="0.35">
      <c r="A43">
        <v>822.20100000000002</v>
      </c>
      <c r="B43">
        <f t="shared" si="3"/>
        <v>20.999000000000024</v>
      </c>
      <c r="C43">
        <f t="shared" si="10"/>
        <v>42.168000000000006</v>
      </c>
      <c r="D43">
        <f t="shared" si="4"/>
        <v>2.0080000000000005</v>
      </c>
      <c r="E43">
        <f t="shared" si="11"/>
        <v>1.2162476085531397E-3</v>
      </c>
      <c r="F43">
        <f t="shared" si="12"/>
        <v>1.4792582453112311E-8</v>
      </c>
      <c r="G43">
        <f t="shared" si="5"/>
        <v>6.734398997221006E-4</v>
      </c>
      <c r="H43">
        <f t="shared" si="6"/>
        <v>1484.913502173923</v>
      </c>
      <c r="I43">
        <f t="shared" si="7"/>
        <v>1.8060224959273015</v>
      </c>
      <c r="J43">
        <f t="shared" si="8"/>
        <v>2981.7063123652383</v>
      </c>
      <c r="K43">
        <f t="shared" si="9"/>
        <v>5.1349969496035878E-3</v>
      </c>
    </row>
    <row r="44" spans="1:11" x14ac:dyDescent="0.35">
      <c r="A44">
        <v>843.2</v>
      </c>
      <c r="B44">
        <f t="shared" si="3"/>
        <v>21.168999999999983</v>
      </c>
      <c r="C44">
        <f t="shared" si="10"/>
        <v>42.166999999999916</v>
      </c>
      <c r="D44">
        <f t="shared" si="4"/>
        <v>2.0079523809523772</v>
      </c>
      <c r="E44">
        <f t="shared" si="11"/>
        <v>1.1859582542694497E-3</v>
      </c>
      <c r="F44">
        <f t="shared" si="12"/>
        <v>1.4064969808698407E-8</v>
      </c>
      <c r="G44">
        <f t="shared" si="5"/>
        <v>6.7343966017796315E-4</v>
      </c>
      <c r="H44">
        <f t="shared" si="6"/>
        <v>1484.9140303612949</v>
      </c>
      <c r="I44">
        <f t="shared" si="7"/>
        <v>1.7610460511874937</v>
      </c>
      <c r="J44">
        <f t="shared" si="8"/>
        <v>2981.6366627735524</v>
      </c>
      <c r="K44">
        <f t="shared" si="9"/>
        <v>9.3428621886396056E-7</v>
      </c>
    </row>
    <row r="45" spans="1:11" x14ac:dyDescent="0.35">
      <c r="A45">
        <v>864.36900000000003</v>
      </c>
      <c r="B45">
        <f t="shared" si="3"/>
        <v>20.997999999999934</v>
      </c>
      <c r="C45">
        <f t="shared" si="10"/>
        <v>42.166999999999916</v>
      </c>
      <c r="D45">
        <f t="shared" si="4"/>
        <v>2.0079523809523772</v>
      </c>
      <c r="E45">
        <f t="shared" si="11"/>
        <v>1.1569133090150155E-3</v>
      </c>
      <c r="F45">
        <f t="shared" si="12"/>
        <v>1.3384484045760728E-8</v>
      </c>
      <c r="G45">
        <f t="shared" si="5"/>
        <v>6.7343943614882828E-4</v>
      </c>
      <c r="H45">
        <f t="shared" si="6"/>
        <v>1484.9145243389084</v>
      </c>
      <c r="I45">
        <f t="shared" si="7"/>
        <v>1.7179173759573843</v>
      </c>
      <c r="J45">
        <f t="shared" si="8"/>
        <v>2981.6376546570777</v>
      </c>
      <c r="K45">
        <f t="shared" si="9"/>
        <v>9.6768476858912293E-7</v>
      </c>
    </row>
    <row r="46" spans="1:11" x14ac:dyDescent="0.35">
      <c r="A46">
        <v>885.36699999999996</v>
      </c>
      <c r="B46">
        <f t="shared" si="3"/>
        <v>21.168999999999983</v>
      </c>
      <c r="C46">
        <f t="shared" si="10"/>
        <v>42.166000000000054</v>
      </c>
      <c r="D46">
        <f t="shared" si="4"/>
        <v>2.0079047619047645</v>
      </c>
      <c r="E46">
        <f t="shared" si="11"/>
        <v>1.1294751216162338E-3</v>
      </c>
      <c r="F46">
        <f t="shared" si="12"/>
        <v>1.2757140503500062E-8</v>
      </c>
      <c r="G46">
        <f t="shared" si="5"/>
        <v>6.7343922961507897E-4</v>
      </c>
      <c r="H46">
        <f t="shared" si="6"/>
        <v>1484.9149797400057</v>
      </c>
      <c r="I46">
        <f t="shared" si="7"/>
        <v>1.6771745273316103</v>
      </c>
      <c r="J46">
        <f t="shared" si="8"/>
        <v>2981.5678588436745</v>
      </c>
      <c r="K46">
        <f t="shared" si="9"/>
        <v>4.859532881630187E-3</v>
      </c>
    </row>
    <row r="47" spans="1:11" x14ac:dyDescent="0.35">
      <c r="A47">
        <v>906.53599999999994</v>
      </c>
      <c r="B47">
        <f t="shared" si="3"/>
        <v>20.997000000000071</v>
      </c>
      <c r="C47">
        <f t="shared" si="10"/>
        <v>42.16700000000003</v>
      </c>
      <c r="D47">
        <f t="shared" si="4"/>
        <v>2.0079523809523825</v>
      </c>
      <c r="E47">
        <f t="shared" si="11"/>
        <v>1.1031001526690613E-3</v>
      </c>
      <c r="F47">
        <f t="shared" si="12"/>
        <v>1.2168299468185062E-8</v>
      </c>
      <c r="G47">
        <f t="shared" si="5"/>
        <v>6.7343903575704952E-4</v>
      </c>
      <c r="H47">
        <f t="shared" si="6"/>
        <v>1484.9154071917519</v>
      </c>
      <c r="I47">
        <f t="shared" si="7"/>
        <v>1.638010412373863</v>
      </c>
      <c r="J47">
        <f t="shared" si="8"/>
        <v>2981.6394273835549</v>
      </c>
      <c r="K47">
        <f t="shared" si="9"/>
        <v>1.0311141373880301E-6</v>
      </c>
    </row>
    <row r="48" spans="1:11" x14ac:dyDescent="0.35">
      <c r="A48">
        <v>927.53300000000002</v>
      </c>
      <c r="B48">
        <f t="shared" si="3"/>
        <v>21.169999999999959</v>
      </c>
      <c r="C48">
        <f t="shared" si="10"/>
        <v>42.16700000000003</v>
      </c>
      <c r="D48">
        <f t="shared" si="4"/>
        <v>2.0079523809523825</v>
      </c>
      <c r="E48">
        <f t="shared" si="11"/>
        <v>1.0781287566048862E-3</v>
      </c>
      <c r="F48">
        <f t="shared" si="12"/>
        <v>1.1623616158183982E-8</v>
      </c>
      <c r="G48">
        <f t="shared" si="5"/>
        <v>6.734388564365605E-4</v>
      </c>
      <c r="H48">
        <f t="shared" si="6"/>
        <v>1484.9158025888314</v>
      </c>
      <c r="I48">
        <f t="shared" si="7"/>
        <v>1.6009304279080434</v>
      </c>
      <c r="J48">
        <f t="shared" si="8"/>
        <v>2981.6402213220617</v>
      </c>
      <c r="K48">
        <f t="shared" si="9"/>
        <v>1.0612317367356107E-6</v>
      </c>
    </row>
    <row r="49" spans="1:11" x14ac:dyDescent="0.35">
      <c r="A49">
        <v>948.70299999999997</v>
      </c>
      <c r="B49">
        <f t="shared" si="3"/>
        <v>20.997000000000071</v>
      </c>
      <c r="C49">
        <f t="shared" si="10"/>
        <v>42.16700000000003</v>
      </c>
      <c r="D49">
        <f t="shared" si="4"/>
        <v>2.0079523809523825</v>
      </c>
      <c r="E49">
        <f t="shared" si="11"/>
        <v>1.0540706627890921E-3</v>
      </c>
      <c r="F49">
        <f t="shared" si="12"/>
        <v>1.111064962152636E-8</v>
      </c>
      <c r="G49">
        <f t="shared" si="5"/>
        <v>6.734386875578151E-4</v>
      </c>
      <c r="H49">
        <f t="shared" si="6"/>
        <v>1484.9161749623263</v>
      </c>
      <c r="I49">
        <f t="shared" si="7"/>
        <v>1.5652065767287828</v>
      </c>
      <c r="J49">
        <f t="shared" si="8"/>
        <v>2981.6409690303076</v>
      </c>
      <c r="K49">
        <f t="shared" si="9"/>
        <v>1.0906578659213018E-6</v>
      </c>
    </row>
    <row r="50" spans="1:11" x14ac:dyDescent="0.35">
      <c r="A50">
        <v>969.7</v>
      </c>
      <c r="B50">
        <f t="shared" si="3"/>
        <v>21.169999999999959</v>
      </c>
      <c r="C50">
        <f t="shared" si="10"/>
        <v>42.166999999999916</v>
      </c>
      <c r="D50">
        <f t="shared" si="4"/>
        <v>2.0079523809523772</v>
      </c>
      <c r="E50">
        <f t="shared" si="11"/>
        <v>1.0312467773538206E-3</v>
      </c>
      <c r="F50">
        <f t="shared" si="12"/>
        <v>1.0634699158026406E-8</v>
      </c>
      <c r="G50">
        <f t="shared" si="5"/>
        <v>6.7343853086545646E-4</v>
      </c>
      <c r="H50">
        <f t="shared" si="6"/>
        <v>1484.9165204653043</v>
      </c>
      <c r="I50">
        <f t="shared" si="7"/>
        <v>1.5313153763692937</v>
      </c>
      <c r="J50">
        <f t="shared" si="8"/>
        <v>2981.6416627838271</v>
      </c>
      <c r="K50">
        <f t="shared" si="9"/>
        <v>1.1189463572076918E-6</v>
      </c>
    </row>
    <row r="51" spans="1:11" x14ac:dyDescent="0.35">
      <c r="A51">
        <v>990.87</v>
      </c>
      <c r="B51">
        <f t="shared" si="3"/>
        <v>20.996999999999957</v>
      </c>
      <c r="C51">
        <f t="shared" si="10"/>
        <v>42.168000000000006</v>
      </c>
      <c r="D51">
        <f t="shared" si="4"/>
        <v>2.0080000000000005</v>
      </c>
      <c r="E51">
        <f t="shared" si="11"/>
        <v>1.009214124960893E-3</v>
      </c>
      <c r="F51">
        <f t="shared" si="12"/>
        <v>1.018513150020581E-8</v>
      </c>
      <c r="G51">
        <f t="shared" si="5"/>
        <v>6.7343838285880873E-4</v>
      </c>
      <c r="H51">
        <f t="shared" si="6"/>
        <v>1484.9168468166408</v>
      </c>
      <c r="I51">
        <f t="shared" si="7"/>
        <v>1.4985990561997447</v>
      </c>
      <c r="J51">
        <f t="shared" si="8"/>
        <v>2981.7130284078153</v>
      </c>
      <c r="K51">
        <f t="shared" si="9"/>
        <v>5.1525290585281011E-3</v>
      </c>
    </row>
    <row r="52" spans="1:11" x14ac:dyDescent="0.35">
      <c r="A52">
        <v>1011.867</v>
      </c>
      <c r="B52">
        <f t="shared" si="3"/>
        <v>21.171000000000049</v>
      </c>
      <c r="C52">
        <f t="shared" si="10"/>
        <v>42.167000000000144</v>
      </c>
      <c r="D52">
        <f t="shared" si="4"/>
        <v>2.0079523809523878</v>
      </c>
      <c r="E52">
        <f t="shared" si="11"/>
        <v>9.8827217410983863E-4</v>
      </c>
      <c r="F52">
        <f t="shared" si="12"/>
        <v>9.7668189011978709E-9</v>
      </c>
      <c r="G52">
        <f t="shared" si="5"/>
        <v>6.7343824514192103E-4</v>
      </c>
      <c r="H52">
        <f t="shared" si="6"/>
        <v>1484.9171504794163</v>
      </c>
      <c r="I52">
        <f t="shared" si="7"/>
        <v>1.4675023006772792</v>
      </c>
      <c r="J52">
        <f t="shared" si="8"/>
        <v>2981.642927822179</v>
      </c>
      <c r="K52">
        <f t="shared" si="9"/>
        <v>1.1731931931214665E-6</v>
      </c>
    </row>
    <row r="53" spans="1:11" x14ac:dyDescent="0.35">
      <c r="A53">
        <v>1033.038</v>
      </c>
      <c r="B53">
        <f t="shared" si="3"/>
        <v>20.996000000000095</v>
      </c>
      <c r="C53">
        <f t="shared" si="10"/>
        <v>42.166999999999916</v>
      </c>
      <c r="D53">
        <f t="shared" si="4"/>
        <v>2.0079523809523772</v>
      </c>
      <c r="E53">
        <f t="shared" si="11"/>
        <v>9.6801860144544538E-4</v>
      </c>
      <c r="F53">
        <f t="shared" si="12"/>
        <v>9.37060012744396E-9</v>
      </c>
      <c r="G53">
        <f t="shared" si="5"/>
        <v>6.7343811469873721E-4</v>
      </c>
      <c r="H53">
        <f t="shared" si="6"/>
        <v>1484.9174381039456</v>
      </c>
      <c r="I53">
        <f t="shared" si="7"/>
        <v>1.4374277016953352</v>
      </c>
      <c r="J53">
        <f t="shared" si="8"/>
        <v>2981.6435053585219</v>
      </c>
      <c r="K53">
        <f t="shared" si="9"/>
        <v>1.1992043967769754E-6</v>
      </c>
    </row>
    <row r="54" spans="1:11" x14ac:dyDescent="0.35">
      <c r="A54">
        <v>1054.0340000000001</v>
      </c>
      <c r="B54">
        <f t="shared" si="3"/>
        <v>21.170999999999822</v>
      </c>
      <c r="C54">
        <f t="shared" si="10"/>
        <v>42.16599999999994</v>
      </c>
      <c r="D54">
        <f t="shared" si="4"/>
        <v>2.0079047619047592</v>
      </c>
      <c r="E54">
        <f t="shared" si="11"/>
        <v>9.4873599902849429E-4</v>
      </c>
      <c r="F54">
        <f t="shared" si="12"/>
        <v>9.0009999585259506E-9</v>
      </c>
      <c r="G54">
        <f t="shared" si="5"/>
        <v>6.734379930189103E-4</v>
      </c>
      <c r="H54">
        <f t="shared" si="6"/>
        <v>1484.9177064055543</v>
      </c>
      <c r="I54">
        <f t="shared" si="7"/>
        <v>1.4087948836617741</v>
      </c>
      <c r="J54">
        <f t="shared" si="8"/>
        <v>2981.5733337284055</v>
      </c>
      <c r="K54">
        <f t="shared" si="9"/>
        <v>4.8447051283999959E-3</v>
      </c>
    </row>
    <row r="55" spans="1:11" x14ac:dyDescent="0.35">
      <c r="A55">
        <v>1075.2049999999999</v>
      </c>
      <c r="B55">
        <f t="shared" si="3"/>
        <v>20.995000000000118</v>
      </c>
      <c r="C55">
        <f t="shared" si="10"/>
        <v>42.167000000000144</v>
      </c>
      <c r="D55">
        <f t="shared" si="4"/>
        <v>2.0079523809523878</v>
      </c>
      <c r="E55">
        <f t="shared" si="11"/>
        <v>9.3005519877604743E-4</v>
      </c>
      <c r="F55">
        <f t="shared" si="12"/>
        <v>8.650026727703531E-9</v>
      </c>
      <c r="G55">
        <f t="shared" si="5"/>
        <v>6.7343787747142672E-4</v>
      </c>
      <c r="H55">
        <f t="shared" si="6"/>
        <v>1484.917961185557</v>
      </c>
      <c r="I55">
        <f t="shared" si="7"/>
        <v>1.3810556695565563</v>
      </c>
      <c r="J55">
        <f t="shared" si="8"/>
        <v>2981.6445556815047</v>
      </c>
      <c r="K55">
        <f t="shared" si="9"/>
        <v>1.2487283305954113E-6</v>
      </c>
    </row>
    <row r="56" spans="1:11" x14ac:dyDescent="0.35">
      <c r="A56">
        <v>1096.2</v>
      </c>
      <c r="B56">
        <f t="shared" si="3"/>
        <v>21.172000000000025</v>
      </c>
      <c r="C56">
        <f t="shared" si="10"/>
        <v>42.166999999999916</v>
      </c>
      <c r="D56">
        <f t="shared" si="4"/>
        <v>2.0079523809523772</v>
      </c>
      <c r="E56">
        <f t="shared" si="11"/>
        <v>9.1224229155263637E-4</v>
      </c>
      <c r="F56">
        <f t="shared" si="12"/>
        <v>8.3218599849720523E-9</v>
      </c>
      <c r="G56">
        <f t="shared" si="5"/>
        <v>6.7343776943228203E-4</v>
      </c>
      <c r="H56">
        <f t="shared" si="6"/>
        <v>1484.9181994098947</v>
      </c>
      <c r="I56">
        <f t="shared" si="7"/>
        <v>1.354605180997897</v>
      </c>
      <c r="J56">
        <f t="shared" si="8"/>
        <v>2981.6450340246147</v>
      </c>
      <c r="K56">
        <f t="shared" si="9"/>
        <v>1.272310914140432E-6</v>
      </c>
    </row>
    <row r="57" spans="1:11" x14ac:dyDescent="0.35">
      <c r="A57">
        <v>1117.3720000000001</v>
      </c>
      <c r="B57">
        <f t="shared" si="3"/>
        <v>20.994999999999891</v>
      </c>
      <c r="C57">
        <f t="shared" si="10"/>
        <v>42.166999999999916</v>
      </c>
      <c r="D57">
        <f t="shared" si="4"/>
        <v>2.0079523809523772</v>
      </c>
      <c r="E57">
        <f t="shared" si="11"/>
        <v>8.9495709575682938E-4</v>
      </c>
      <c r="F57">
        <f t="shared" si="12"/>
        <v>8.0094820324549878E-9</v>
      </c>
      <c r="G57">
        <f t="shared" si="5"/>
        <v>6.7343766659111123E-4</v>
      </c>
      <c r="H57">
        <f t="shared" si="6"/>
        <v>1484.9184261728658</v>
      </c>
      <c r="I57">
        <f t="shared" si="7"/>
        <v>1.3289382821234699</v>
      </c>
      <c r="J57">
        <f t="shared" si="8"/>
        <v>2981.6454893538626</v>
      </c>
      <c r="K57">
        <f t="shared" si="9"/>
        <v>1.2954057901822709E-6</v>
      </c>
    </row>
    <row r="58" spans="1:11" x14ac:dyDescent="0.35">
      <c r="A58">
        <v>1138.367</v>
      </c>
      <c r="B58">
        <f t="shared" si="3"/>
        <v>21.172000000000025</v>
      </c>
      <c r="C58">
        <f t="shared" si="10"/>
        <v>42.167000000000144</v>
      </c>
      <c r="D58">
        <f t="shared" si="4"/>
        <v>2.0079523809523878</v>
      </c>
      <c r="E58">
        <f t="shared" si="11"/>
        <v>8.7845132545128239E-4</v>
      </c>
      <c r="F58">
        <f t="shared" si="12"/>
        <v>7.7167673118711494E-9</v>
      </c>
      <c r="G58">
        <f t="shared" si="5"/>
        <v>6.7343757022346169E-4</v>
      </c>
      <c r="H58">
        <f t="shared" si="6"/>
        <v>1484.9186386618994</v>
      </c>
      <c r="I58">
        <f t="shared" si="7"/>
        <v>1.3044287463198594</v>
      </c>
      <c r="J58">
        <f t="shared" si="8"/>
        <v>2981.6459160217391</v>
      </c>
      <c r="K58">
        <f t="shared" si="9"/>
        <v>1.3176531938864306E-6</v>
      </c>
    </row>
    <row r="59" spans="1:11" x14ac:dyDescent="0.35">
      <c r="A59">
        <v>1159.539</v>
      </c>
      <c r="B59">
        <f t="shared" si="3"/>
        <v>20.995000000000118</v>
      </c>
      <c r="C59">
        <f t="shared" si="10"/>
        <v>42.166999999999916</v>
      </c>
      <c r="D59">
        <f t="shared" si="4"/>
        <v>2.0079523809523772</v>
      </c>
      <c r="E59">
        <f t="shared" si="11"/>
        <v>8.624116998220845E-4</v>
      </c>
      <c r="F59">
        <f t="shared" si="12"/>
        <v>7.4375393999001706E-9</v>
      </c>
      <c r="G59">
        <f t="shared" si="5"/>
        <v>6.7343747829593144E-4</v>
      </c>
      <c r="H59">
        <f t="shared" si="6"/>
        <v>1484.9188413606018</v>
      </c>
      <c r="I59">
        <f t="shared" si="7"/>
        <v>1.2806113820756369</v>
      </c>
      <c r="J59">
        <f t="shared" si="8"/>
        <v>2981.646323031066</v>
      </c>
      <c r="K59">
        <f t="shared" si="9"/>
        <v>1.3394536965178717E-6</v>
      </c>
    </row>
    <row r="60" spans="1:11" x14ac:dyDescent="0.35">
      <c r="A60">
        <v>1180.5340000000001</v>
      </c>
      <c r="B60">
        <f t="shared" si="3"/>
        <v>21.171999999999798</v>
      </c>
      <c r="C60">
        <f t="shared" si="10"/>
        <v>42.16599999999994</v>
      </c>
      <c r="D60">
        <f t="shared" si="4"/>
        <v>2.0079047619047592</v>
      </c>
      <c r="E60">
        <f t="shared" si="11"/>
        <v>8.4707429010939111E-4</v>
      </c>
      <c r="F60">
        <f t="shared" si="12"/>
        <v>7.1753485296432894E-9</v>
      </c>
      <c r="G60">
        <f t="shared" si="5"/>
        <v>6.7343739197733182E-4</v>
      </c>
      <c r="H60">
        <f t="shared" si="6"/>
        <v>1484.9190316917543</v>
      </c>
      <c r="I60">
        <f t="shared" si="7"/>
        <v>1.2578367346402173</v>
      </c>
      <c r="J60">
        <f t="shared" si="8"/>
        <v>2981.5759947768775</v>
      </c>
      <c r="K60">
        <f t="shared" si="9"/>
        <v>4.8363734230536864E-3</v>
      </c>
    </row>
    <row r="61" spans="1:11" x14ac:dyDescent="0.35">
      <c r="A61">
        <v>1201.7059999999999</v>
      </c>
      <c r="B61">
        <f t="shared" si="3"/>
        <v>20.994000000000142</v>
      </c>
      <c r="C61">
        <f t="shared" si="10"/>
        <v>42.16800000000012</v>
      </c>
      <c r="D61">
        <f t="shared" si="4"/>
        <v>2.0080000000000058</v>
      </c>
      <c r="E61">
        <f t="shared" si="11"/>
        <v>8.3215029300011823E-4</v>
      </c>
      <c r="F61">
        <f t="shared" si="12"/>
        <v>6.9247411014018265E-9</v>
      </c>
      <c r="G61">
        <f t="shared" si="5"/>
        <v>6.7343730947222794E-4</v>
      </c>
      <c r="H61">
        <f t="shared" si="6"/>
        <v>1484.9192136142544</v>
      </c>
      <c r="I61">
        <f t="shared" si="7"/>
        <v>1.235675958690607</v>
      </c>
      <c r="J61">
        <f t="shared" si="8"/>
        <v>2981.7177809374316</v>
      </c>
      <c r="K61">
        <f t="shared" si="9"/>
        <v>5.1675435946030414E-3</v>
      </c>
    </row>
    <row r="62" spans="1:11" x14ac:dyDescent="0.35">
      <c r="A62">
        <v>1222.7</v>
      </c>
      <c r="B62">
        <f t="shared" si="3"/>
        <v>21.173999999999978</v>
      </c>
      <c r="C62">
        <f t="shared" si="10"/>
        <v>42.166999999999916</v>
      </c>
      <c r="D62">
        <f t="shared" si="4"/>
        <v>2.0079523809523772</v>
      </c>
      <c r="E62">
        <f t="shared" si="11"/>
        <v>8.1786210844851551E-4</v>
      </c>
      <c r="F62">
        <f t="shared" si="12"/>
        <v>6.6889842843585146E-9</v>
      </c>
      <c r="G62">
        <f t="shared" si="5"/>
        <v>6.7343723185624062E-4</v>
      </c>
      <c r="H62">
        <f t="shared" si="6"/>
        <v>1484.9193847563674</v>
      </c>
      <c r="I62">
        <f t="shared" si="7"/>
        <v>1.214459298892915</v>
      </c>
      <c r="J62">
        <f t="shared" si="8"/>
        <v>2981.6474141438871</v>
      </c>
      <c r="K62">
        <f t="shared" si="9"/>
        <v>1.4009423765581862E-6</v>
      </c>
    </row>
    <row r="63" spans="1:11" x14ac:dyDescent="0.35">
      <c r="A63">
        <v>1243.874</v>
      </c>
      <c r="B63">
        <f t="shared" si="3"/>
        <v>20.992999999999938</v>
      </c>
      <c r="C63">
        <f t="shared" si="10"/>
        <v>42.166999999999916</v>
      </c>
      <c r="D63">
        <f t="shared" si="4"/>
        <v>2.0079523809523772</v>
      </c>
      <c r="E63">
        <f t="shared" si="11"/>
        <v>8.0393994890157682E-4</v>
      </c>
      <c r="F63">
        <f t="shared" si="12"/>
        <v>6.4631944143986986E-9</v>
      </c>
      <c r="G63">
        <f t="shared" si="5"/>
        <v>6.7343715752156853E-4</v>
      </c>
      <c r="H63">
        <f t="shared" si="6"/>
        <v>1484.9195486632655</v>
      </c>
      <c r="I63">
        <f t="shared" si="7"/>
        <v>1.1937861460752983</v>
      </c>
      <c r="J63">
        <f t="shared" si="8"/>
        <v>2981.6477432611332</v>
      </c>
      <c r="K63">
        <f t="shared" si="9"/>
        <v>1.4204411434467547E-6</v>
      </c>
    </row>
    <row r="64" spans="1:11" x14ac:dyDescent="0.35">
      <c r="A64">
        <v>1264.867</v>
      </c>
      <c r="B64">
        <f t="shared" si="3"/>
        <v>21.173999999999978</v>
      </c>
      <c r="C64">
        <f t="shared" si="10"/>
        <v>42.167000000000144</v>
      </c>
      <c r="D64">
        <f t="shared" si="4"/>
        <v>2.0079523809523878</v>
      </c>
      <c r="E64">
        <f t="shared" si="11"/>
        <v>7.9059695604359983E-4</v>
      </c>
      <c r="F64">
        <f t="shared" si="12"/>
        <v>6.2504354690540578E-9</v>
      </c>
      <c r="G64">
        <f t="shared" si="5"/>
        <v>6.7343708747693762E-4</v>
      </c>
      <c r="H64">
        <f t="shared" si="6"/>
        <v>1484.9197031107167</v>
      </c>
      <c r="I64">
        <f t="shared" si="7"/>
        <v>1.1739729972484987</v>
      </c>
      <c r="J64">
        <f t="shared" si="8"/>
        <v>2981.6480533842764</v>
      </c>
      <c r="K64">
        <f t="shared" si="9"/>
        <v>1.4392552582228885E-6</v>
      </c>
    </row>
    <row r="65" spans="1:11" x14ac:dyDescent="0.35">
      <c r="A65">
        <v>1286.0409999999999</v>
      </c>
      <c r="B65">
        <f t="shared" si="3"/>
        <v>20.993000000000166</v>
      </c>
      <c r="C65">
        <f t="shared" si="10"/>
        <v>42.167000000000144</v>
      </c>
      <c r="D65">
        <f t="shared" si="4"/>
        <v>2.0079523809523878</v>
      </c>
      <c r="E65">
        <f t="shared" si="11"/>
        <v>7.7758018601273217E-4</v>
      </c>
      <c r="F65">
        <f t="shared" si="12"/>
        <v>6.0463094567959507E-9</v>
      </c>
      <c r="G65">
        <f t="shared" si="5"/>
        <v>6.7343702027443939E-4</v>
      </c>
      <c r="H65">
        <f t="shared" si="6"/>
        <v>1484.9198512913345</v>
      </c>
      <c r="I65">
        <f t="shared" si="7"/>
        <v>1.1546442541811146</v>
      </c>
      <c r="J65">
        <f t="shared" si="8"/>
        <v>2981.648350923901</v>
      </c>
      <c r="K65">
        <f t="shared" si="9"/>
        <v>1.4577286264126005E-6</v>
      </c>
    </row>
    <row r="66" spans="1:11" x14ac:dyDescent="0.35">
      <c r="A66">
        <v>1307.0340000000001</v>
      </c>
      <c r="B66">
        <f t="shared" si="3"/>
        <v>21.173999999999978</v>
      </c>
      <c r="C66">
        <f t="shared" si="10"/>
        <v>42.16599999999994</v>
      </c>
      <c r="D66">
        <f t="shared" si="4"/>
        <v>2.0079047619047592</v>
      </c>
      <c r="E66">
        <f t="shared" si="11"/>
        <v>7.6509103818263324E-4</v>
      </c>
      <c r="F66">
        <f t="shared" si="12"/>
        <v>5.8536429670737955E-9</v>
      </c>
      <c r="G66">
        <f t="shared" si="5"/>
        <v>6.734369568446464E-4</v>
      </c>
      <c r="H66">
        <f t="shared" si="6"/>
        <v>1484.9199911532144</v>
      </c>
      <c r="I66">
        <f t="shared" si="7"/>
        <v>1.1360989776495594</v>
      </c>
      <c r="J66">
        <f t="shared" si="8"/>
        <v>2981.5779212841121</v>
      </c>
      <c r="K66">
        <f t="shared" si="9"/>
        <v>4.8296589705533908E-3</v>
      </c>
    </row>
    <row r="67" spans="1:11" x14ac:dyDescent="0.35">
      <c r="A67">
        <v>1328.2080000000001</v>
      </c>
      <c r="B67">
        <f t="shared" si="3"/>
        <v>20.991999999999962</v>
      </c>
      <c r="C67">
        <f t="shared" si="10"/>
        <v>42.166999999999916</v>
      </c>
      <c r="D67">
        <f t="shared" si="4"/>
        <v>2.0079523809523772</v>
      </c>
      <c r="E67">
        <f t="shared" si="11"/>
        <v>7.5289412501656366E-4</v>
      </c>
      <c r="F67">
        <f t="shared" si="12"/>
        <v>5.6684956348445696E-9</v>
      </c>
      <c r="G67">
        <f t="shared" si="5"/>
        <v>6.7343689589030998E-4</v>
      </c>
      <c r="H67">
        <f t="shared" si="6"/>
        <v>1484.9201255567691</v>
      </c>
      <c r="I67">
        <f t="shared" si="7"/>
        <v>1.1179876386505496</v>
      </c>
      <c r="J67">
        <f t="shared" si="8"/>
        <v>2981.6489016358173</v>
      </c>
      <c r="K67">
        <f t="shared" si="9"/>
        <v>1.4930865306250673E-6</v>
      </c>
    </row>
    <row r="68" spans="1:11" x14ac:dyDescent="0.35">
      <c r="A68">
        <v>1349.2</v>
      </c>
      <c r="B68">
        <f t="shared" si="3"/>
        <v>21.174999999999955</v>
      </c>
      <c r="C68">
        <f t="shared" si="10"/>
        <v>42.166999999999916</v>
      </c>
      <c r="D68">
        <f t="shared" si="4"/>
        <v>2.0079523809523772</v>
      </c>
      <c r="E68">
        <f t="shared" si="11"/>
        <v>7.4117995849392227E-4</v>
      </c>
      <c r="F68">
        <f t="shared" si="12"/>
        <v>5.493477308730524E-9</v>
      </c>
      <c r="G68">
        <f t="shared" si="5"/>
        <v>6.7343683827064704E-4</v>
      </c>
      <c r="H68">
        <f t="shared" si="6"/>
        <v>1484.9202526074328</v>
      </c>
      <c r="I68">
        <f t="shared" si="7"/>
        <v>1.1005931311943615</v>
      </c>
      <c r="J68">
        <f t="shared" si="8"/>
        <v>2981.6491567475</v>
      </c>
      <c r="K68">
        <f t="shared" si="9"/>
        <v>1.5100130035478353E-6</v>
      </c>
    </row>
    <row r="69" spans="1:11" x14ac:dyDescent="0.35">
      <c r="A69">
        <v>1370.375</v>
      </c>
      <c r="B69">
        <f t="shared" si="3"/>
        <v>20.991999999999962</v>
      </c>
      <c r="C69">
        <f t="shared" ref="C69:C88" si="13">A71-A69</f>
        <v>42.166999999999916</v>
      </c>
      <c r="D69">
        <f t="shared" si="4"/>
        <v>2.0079523809523772</v>
      </c>
      <c r="E69">
        <f t="shared" ref="E69:E88" si="14">1/A69</f>
        <v>7.2972726443491743E-4</v>
      </c>
      <c r="F69">
        <f t="shared" ref="F69:F88" si="15">SQRT(((1/(A69^2))*$A$1)^2)</f>
        <v>5.3250188045966798E-9</v>
      </c>
      <c r="G69">
        <f t="shared" si="5"/>
        <v>6.7343678281060889E-4</v>
      </c>
      <c r="H69">
        <f t="shared" si="6"/>
        <v>1484.92037489617</v>
      </c>
      <c r="I69">
        <f t="shared" si="7"/>
        <v>1.0835868830766542</v>
      </c>
      <c r="J69">
        <f t="shared" si="8"/>
        <v>2981.6494022974612</v>
      </c>
      <c r="K69">
        <f t="shared" si="9"/>
        <v>1.5266538922409351E-6</v>
      </c>
    </row>
    <row r="70" spans="1:11" x14ac:dyDescent="0.35">
      <c r="A70">
        <v>1391.367</v>
      </c>
      <c r="B70">
        <f t="shared" ref="B70:B89" si="16">A71-A70</f>
        <v>21.174999999999955</v>
      </c>
      <c r="C70">
        <f t="shared" si="13"/>
        <v>42.16599999999994</v>
      </c>
      <c r="D70">
        <f t="shared" ref="D70:D88" si="17">C70/21</f>
        <v>2.0079047619047592</v>
      </c>
      <c r="E70">
        <f t="shared" si="14"/>
        <v>7.187176352464878E-4</v>
      </c>
      <c r="F70">
        <f t="shared" si="15"/>
        <v>5.1655503921430352E-9</v>
      </c>
      <c r="G70">
        <f t="shared" ref="G70:G88" si="18">SQRT($D$1^2+($G$1*F70))</f>
        <v>6.7343673031029143E-4</v>
      </c>
      <c r="H70">
        <f t="shared" ref="H70:H88" si="19">1/G70</f>
        <v>1484.9204906587763</v>
      </c>
      <c r="I70">
        <f t="shared" ref="I70:I88" si="20">E70/G70</f>
        <v>1.0672385435753302</v>
      </c>
      <c r="J70">
        <f t="shared" ref="J70:J88" si="21">D70/G70</f>
        <v>2981.5789242437086</v>
      </c>
      <c r="K70">
        <f t="shared" ref="K70:K88" si="22">(D70-$M$14-$M$15*E70)^2/G70^2</f>
        <v>4.8258627557752724E-3</v>
      </c>
    </row>
    <row r="71" spans="1:11" x14ac:dyDescent="0.35">
      <c r="A71">
        <v>1412.5419999999999</v>
      </c>
      <c r="B71">
        <f t="shared" si="16"/>
        <v>20.990999999999985</v>
      </c>
      <c r="C71">
        <f t="shared" si="13"/>
        <v>42.167000000000144</v>
      </c>
      <c r="D71">
        <f t="shared" si="17"/>
        <v>2.0079523809523878</v>
      </c>
      <c r="E71">
        <f t="shared" si="14"/>
        <v>7.0794355141298455E-4</v>
      </c>
      <c r="F71">
        <f t="shared" si="15"/>
        <v>5.0118407198722906E-9</v>
      </c>
      <c r="G71">
        <f t="shared" si="18"/>
        <v>6.7343667970586713E-4</v>
      </c>
      <c r="H71">
        <f t="shared" si="19"/>
        <v>1484.9206022409767</v>
      </c>
      <c r="I71">
        <f t="shared" si="20"/>
        <v>1.0512399647167849</v>
      </c>
      <c r="J71">
        <f t="shared" si="21"/>
        <v>2981.6498587950227</v>
      </c>
      <c r="K71">
        <f t="shared" si="22"/>
        <v>1.558557586122751E-6</v>
      </c>
    </row>
    <row r="72" spans="1:11" x14ac:dyDescent="0.35">
      <c r="A72">
        <v>1433.5329999999999</v>
      </c>
      <c r="B72">
        <f t="shared" si="16"/>
        <v>21.176000000000158</v>
      </c>
      <c r="C72">
        <f t="shared" si="13"/>
        <v>42.167000000000144</v>
      </c>
      <c r="D72">
        <f t="shared" si="17"/>
        <v>2.0079523809523878</v>
      </c>
      <c r="E72">
        <f t="shared" si="14"/>
        <v>6.9757724447222361E-4</v>
      </c>
      <c r="F72">
        <f t="shared" si="15"/>
        <v>4.866140120054603E-9</v>
      </c>
      <c r="G72">
        <f t="shared" si="18"/>
        <v>6.734366317381927E-4</v>
      </c>
      <c r="H72">
        <f t="shared" si="19"/>
        <v>1484.920708009188</v>
      </c>
      <c r="I72">
        <f t="shared" si="20"/>
        <v>1.0358468957527929</v>
      </c>
      <c r="J72">
        <f t="shared" si="21"/>
        <v>2981.6500711725548</v>
      </c>
      <c r="K72">
        <f t="shared" si="22"/>
        <v>1.5738555666902555E-6</v>
      </c>
    </row>
    <row r="73" spans="1:11" x14ac:dyDescent="0.35">
      <c r="A73">
        <v>1454.7090000000001</v>
      </c>
      <c r="B73">
        <f t="shared" si="16"/>
        <v>20.990999999999985</v>
      </c>
      <c r="C73">
        <f t="shared" si="13"/>
        <v>42.166999999999916</v>
      </c>
      <c r="D73">
        <f t="shared" si="17"/>
        <v>2.0079523809523772</v>
      </c>
      <c r="E73">
        <f t="shared" si="14"/>
        <v>6.8742270790927941E-4</v>
      </c>
      <c r="F73">
        <f t="shared" si="15"/>
        <v>4.7254997934932656E-9</v>
      </c>
      <c r="G73">
        <f t="shared" si="18"/>
        <v>6.7343658543646246E-4</v>
      </c>
      <c r="H73">
        <f t="shared" si="19"/>
        <v>1484.9208101040247</v>
      </c>
      <c r="I73">
        <f t="shared" si="20"/>
        <v>1.0207682843125494</v>
      </c>
      <c r="J73">
        <f t="shared" si="21"/>
        <v>2981.650276174109</v>
      </c>
      <c r="K73">
        <f t="shared" si="22"/>
        <v>1.5889134265113277E-6</v>
      </c>
    </row>
    <row r="74" spans="1:11" x14ac:dyDescent="0.35">
      <c r="A74">
        <v>1475.7</v>
      </c>
      <c r="B74">
        <f t="shared" si="16"/>
        <v>21.175999999999931</v>
      </c>
      <c r="C74">
        <f t="shared" si="13"/>
        <v>42.166999999999916</v>
      </c>
      <c r="D74">
        <f t="shared" si="17"/>
        <v>2.0079523809523772</v>
      </c>
      <c r="E74">
        <f t="shared" si="14"/>
        <v>6.7764450769126515E-4</v>
      </c>
      <c r="F74">
        <f t="shared" si="15"/>
        <v>4.5920207880413712E-9</v>
      </c>
      <c r="G74">
        <f t="shared" si="18"/>
        <v>6.7343654149238567E-4</v>
      </c>
      <c r="H74">
        <f t="shared" si="19"/>
        <v>1484.9209070002726</v>
      </c>
      <c r="I74">
        <f t="shared" si="20"/>
        <v>1.0062484969846666</v>
      </c>
      <c r="J74">
        <f t="shared" si="21"/>
        <v>2981.6504707371605</v>
      </c>
      <c r="K74">
        <f t="shared" si="22"/>
        <v>1.6034810202290531E-6</v>
      </c>
    </row>
    <row r="75" spans="1:11" x14ac:dyDescent="0.35">
      <c r="A75">
        <v>1496.876</v>
      </c>
      <c r="B75">
        <f t="shared" si="16"/>
        <v>20.990999999999985</v>
      </c>
      <c r="C75">
        <f t="shared" si="13"/>
        <v>42.16800000000012</v>
      </c>
      <c r="D75">
        <f t="shared" si="17"/>
        <v>2.0080000000000058</v>
      </c>
      <c r="E75">
        <f t="shared" si="14"/>
        <v>6.680580088130213E-4</v>
      </c>
      <c r="F75">
        <f t="shared" si="15"/>
        <v>4.4630150313921881E-9</v>
      </c>
      <c r="G75">
        <f t="shared" si="18"/>
        <v>6.7343649902099306E-4</v>
      </c>
      <c r="H75">
        <f t="shared" si="19"/>
        <v>1484.9210006492788</v>
      </c>
      <c r="I75">
        <f t="shared" si="20"/>
        <v>0.99201336693839626</v>
      </c>
      <c r="J75">
        <f t="shared" si="21"/>
        <v>2981.7213693037602</v>
      </c>
      <c r="K75">
        <f t="shared" si="22"/>
        <v>5.1814748867068713E-3</v>
      </c>
    </row>
    <row r="76" spans="1:11" x14ac:dyDescent="0.35">
      <c r="A76">
        <v>1517.867</v>
      </c>
      <c r="B76">
        <f t="shared" si="16"/>
        <v>21.177000000000135</v>
      </c>
      <c r="C76">
        <f t="shared" si="13"/>
        <v>42.16599999999994</v>
      </c>
      <c r="D76">
        <f t="shared" si="17"/>
        <v>2.0079047619047592</v>
      </c>
      <c r="E76">
        <f t="shared" si="14"/>
        <v>6.588192509620408E-4</v>
      </c>
      <c r="F76">
        <f t="shared" si="15"/>
        <v>4.3404280543818456E-9</v>
      </c>
      <c r="G76">
        <f t="shared" si="18"/>
        <v>6.7343645866279451E-4</v>
      </c>
      <c r="H76">
        <f t="shared" si="19"/>
        <v>1484.9210896387235</v>
      </c>
      <c r="I76">
        <f t="shared" si="20"/>
        <v>0.97829460001352131</v>
      </c>
      <c r="J76">
        <f t="shared" si="21"/>
        <v>2981.5801269383969</v>
      </c>
      <c r="K76">
        <f t="shared" si="22"/>
        <v>4.8209612655089043E-3</v>
      </c>
    </row>
    <row r="77" spans="1:11" x14ac:dyDescent="0.35">
      <c r="A77">
        <v>1539.0440000000001</v>
      </c>
      <c r="B77">
        <f t="shared" si="16"/>
        <v>20.988999999999805</v>
      </c>
      <c r="C77">
        <f t="shared" si="13"/>
        <v>42.166999999999916</v>
      </c>
      <c r="D77">
        <f t="shared" si="17"/>
        <v>2.0079523809523772</v>
      </c>
      <c r="E77">
        <f t="shared" si="14"/>
        <v>6.497540031344133E-4</v>
      </c>
      <c r="F77">
        <f t="shared" si="15"/>
        <v>4.2218026458919511E-9</v>
      </c>
      <c r="G77">
        <f t="shared" si="18"/>
        <v>6.7343641960882481E-4</v>
      </c>
      <c r="H77">
        <f t="shared" si="19"/>
        <v>1484.9211757523663</v>
      </c>
      <c r="I77">
        <f t="shared" si="20"/>
        <v>0.96483347828415966</v>
      </c>
      <c r="J77">
        <f t="shared" si="21"/>
        <v>2981.6510103785672</v>
      </c>
      <c r="K77">
        <f t="shared" si="22"/>
        <v>1.6453975927856149E-6</v>
      </c>
    </row>
    <row r="78" spans="1:11" x14ac:dyDescent="0.35">
      <c r="A78">
        <v>1560.0329999999999</v>
      </c>
      <c r="B78">
        <f t="shared" si="16"/>
        <v>21.178000000000111</v>
      </c>
      <c r="C78">
        <f t="shared" si="13"/>
        <v>42.167000000000144</v>
      </c>
      <c r="D78">
        <f t="shared" si="17"/>
        <v>2.0079523809523878</v>
      </c>
      <c r="E78">
        <f t="shared" si="14"/>
        <v>6.4101208115469358E-4</v>
      </c>
      <c r="F78">
        <f t="shared" si="15"/>
        <v>4.1089648818627144E-9</v>
      </c>
      <c r="G78">
        <f t="shared" si="18"/>
        <v>6.7343638246026693E-4</v>
      </c>
      <c r="H78">
        <f t="shared" si="19"/>
        <v>1484.9212576646028</v>
      </c>
      <c r="I78">
        <f t="shared" si="20"/>
        <v>0.95185246572643201</v>
      </c>
      <c r="J78">
        <f t="shared" si="21"/>
        <v>2981.6511748544531</v>
      </c>
      <c r="K78">
        <f t="shared" si="22"/>
        <v>1.6586471684172473E-6</v>
      </c>
    </row>
    <row r="79" spans="1:11" x14ac:dyDescent="0.35">
      <c r="A79">
        <v>1581.211</v>
      </c>
      <c r="B79">
        <f t="shared" si="16"/>
        <v>20.989000000000033</v>
      </c>
      <c r="C79">
        <f t="shared" si="13"/>
        <v>42.166999999999916</v>
      </c>
      <c r="D79">
        <f t="shared" si="17"/>
        <v>2.0079523809523772</v>
      </c>
      <c r="E79">
        <f t="shared" si="14"/>
        <v>6.3242666538494859E-4</v>
      </c>
      <c r="F79">
        <f t="shared" si="15"/>
        <v>3.9996348708992572E-9</v>
      </c>
      <c r="G79">
        <f t="shared" si="18"/>
        <v>6.7343634646653289E-4</v>
      </c>
      <c r="H79">
        <f t="shared" si="19"/>
        <v>1484.9213370304717</v>
      </c>
      <c r="I79">
        <f t="shared" si="20"/>
        <v>0.93910384953714054</v>
      </c>
      <c r="J79">
        <f t="shared" si="21"/>
        <v>2981.651334217323</v>
      </c>
      <c r="K79">
        <f t="shared" si="22"/>
        <v>1.6717111695264939E-6</v>
      </c>
    </row>
    <row r="80" spans="1:11" x14ac:dyDescent="0.35">
      <c r="A80">
        <v>1602.2</v>
      </c>
      <c r="B80">
        <f t="shared" si="16"/>
        <v>21.177999999999884</v>
      </c>
      <c r="C80">
        <f t="shared" si="13"/>
        <v>42.16599999999994</v>
      </c>
      <c r="D80">
        <f t="shared" si="17"/>
        <v>2.0079047619047592</v>
      </c>
      <c r="E80">
        <f t="shared" si="14"/>
        <v>6.2414180501810007E-4</v>
      </c>
      <c r="F80">
        <f t="shared" si="15"/>
        <v>3.8955299277125205E-9</v>
      </c>
      <c r="G80">
        <f t="shared" si="18"/>
        <v>6.7343631219299901E-4</v>
      </c>
      <c r="H80">
        <f t="shared" si="19"/>
        <v>1484.9214126033223</v>
      </c>
      <c r="I80">
        <f t="shared" si="20"/>
        <v>0.92680153077226446</v>
      </c>
      <c r="J80">
        <f t="shared" si="21"/>
        <v>2981.5807754205525</v>
      </c>
      <c r="K80">
        <f t="shared" si="22"/>
        <v>4.8181245888832321E-3</v>
      </c>
    </row>
    <row r="81" spans="1:11" x14ac:dyDescent="0.35">
      <c r="A81">
        <v>1623.3779999999999</v>
      </c>
      <c r="B81">
        <f t="shared" si="16"/>
        <v>20.988000000000056</v>
      </c>
      <c r="C81">
        <f t="shared" si="13"/>
        <v>42.167000000000144</v>
      </c>
      <c r="D81">
        <f t="shared" si="17"/>
        <v>2.0079523809523878</v>
      </c>
      <c r="E81">
        <f t="shared" si="14"/>
        <v>6.1599947763244303E-4</v>
      </c>
      <c r="F81">
        <f t="shared" si="15"/>
        <v>3.7945535644344268E-9</v>
      </c>
      <c r="G81">
        <f t="shared" si="18"/>
        <v>6.7343627894945774E-4</v>
      </c>
      <c r="H81">
        <f t="shared" si="19"/>
        <v>1484.9214859050551</v>
      </c>
      <c r="I81">
        <f t="shared" si="20"/>
        <v>0.91471085964270504</v>
      </c>
      <c r="J81">
        <f t="shared" si="21"/>
        <v>2981.6516331504131</v>
      </c>
      <c r="K81">
        <f t="shared" si="22"/>
        <v>1.6968505574605874E-6</v>
      </c>
    </row>
    <row r="82" spans="1:11" x14ac:dyDescent="0.35">
      <c r="A82">
        <v>1644.366</v>
      </c>
      <c r="B82">
        <f t="shared" si="16"/>
        <v>21.179000000000087</v>
      </c>
      <c r="C82">
        <f t="shared" si="13"/>
        <v>42.166999999999916</v>
      </c>
      <c r="D82">
        <f t="shared" si="17"/>
        <v>2.0079523809523772</v>
      </c>
      <c r="E82">
        <f t="shared" si="14"/>
        <v>6.0813711789224536E-4</v>
      </c>
      <c r="F82">
        <f t="shared" si="15"/>
        <v>3.698307541582868E-9</v>
      </c>
      <c r="G82">
        <f t="shared" si="18"/>
        <v>6.7343624726324235E-4</v>
      </c>
      <c r="H82">
        <f t="shared" si="19"/>
        <v>1484.9215557729042</v>
      </c>
      <c r="I82">
        <f t="shared" si="20"/>
        <v>0.903035915223803</v>
      </c>
      <c r="J82">
        <f t="shared" si="21"/>
        <v>2981.6517734417112</v>
      </c>
      <c r="K82">
        <f t="shared" si="22"/>
        <v>1.7089490643890676E-6</v>
      </c>
    </row>
    <row r="83" spans="1:11" x14ac:dyDescent="0.35">
      <c r="A83">
        <v>1665.5450000000001</v>
      </c>
      <c r="B83">
        <f t="shared" si="16"/>
        <v>20.987999999999829</v>
      </c>
      <c r="C83">
        <f t="shared" si="13"/>
        <v>42.166999999999916</v>
      </c>
      <c r="D83">
        <f t="shared" si="17"/>
        <v>2.0079523809523772</v>
      </c>
      <c r="E83">
        <f t="shared" si="14"/>
        <v>6.0040407194041588E-4</v>
      </c>
      <c r="F83">
        <f t="shared" si="15"/>
        <v>3.6048504960263209E-9</v>
      </c>
      <c r="G83">
        <f t="shared" si="18"/>
        <v>6.7343621649521566E-4</v>
      </c>
      <c r="H83">
        <f t="shared" si="19"/>
        <v>1484.9216236161608</v>
      </c>
      <c r="I83">
        <f t="shared" si="20"/>
        <v>0.89155298933151661</v>
      </c>
      <c r="J83">
        <f t="shared" si="21"/>
        <v>2981.6519096677398</v>
      </c>
      <c r="K83">
        <f t="shared" si="22"/>
        <v>1.720890548180499E-6</v>
      </c>
    </row>
    <row r="84" spans="1:11" x14ac:dyDescent="0.35">
      <c r="A84">
        <v>1686.5329999999999</v>
      </c>
      <c r="B84">
        <f t="shared" si="16"/>
        <v>21.179000000000087</v>
      </c>
      <c r="C84">
        <f t="shared" si="13"/>
        <v>42.167000000000144</v>
      </c>
      <c r="D84">
        <f t="shared" si="17"/>
        <v>2.0079523809523878</v>
      </c>
      <c r="E84">
        <f t="shared" si="14"/>
        <v>5.9293236479807988E-4</v>
      </c>
      <c r="F84">
        <f t="shared" si="15"/>
        <v>3.5156878922504327E-9</v>
      </c>
      <c r="G84">
        <f t="shared" si="18"/>
        <v>6.7343618714100822E-4</v>
      </c>
      <c r="H84">
        <f t="shared" si="19"/>
        <v>1484.9216883419629</v>
      </c>
      <c r="I84">
        <f t="shared" si="20"/>
        <v>0.8804581282085574</v>
      </c>
      <c r="J84">
        <f t="shared" si="21"/>
        <v>2981.6520396340838</v>
      </c>
      <c r="K84">
        <f t="shared" si="22"/>
        <v>1.7324680017746379E-6</v>
      </c>
    </row>
    <row r="85" spans="1:11" x14ac:dyDescent="0.35">
      <c r="A85">
        <v>1707.712</v>
      </c>
      <c r="B85">
        <f t="shared" si="16"/>
        <v>20.988000000000056</v>
      </c>
      <c r="C85">
        <f t="shared" si="13"/>
        <v>42.16800000000012</v>
      </c>
      <c r="D85">
        <f t="shared" si="17"/>
        <v>2.0080000000000058</v>
      </c>
      <c r="E85">
        <f t="shared" si="14"/>
        <v>5.8557883296480901E-4</v>
      </c>
      <c r="F85">
        <f t="shared" si="15"/>
        <v>3.4290256961642774E-9</v>
      </c>
      <c r="G85">
        <f t="shared" si="18"/>
        <v>6.7343615860998639E-4</v>
      </c>
      <c r="H85">
        <f t="shared" si="19"/>
        <v>1484.9217512526525</v>
      </c>
      <c r="I85">
        <f t="shared" si="20"/>
        <v>0.86953874614258864</v>
      </c>
      <c r="J85">
        <f t="shared" si="21"/>
        <v>2981.7228765153345</v>
      </c>
      <c r="K85">
        <f t="shared" si="22"/>
        <v>5.1884833600862601E-3</v>
      </c>
    </row>
    <row r="86" spans="1:11" x14ac:dyDescent="0.35">
      <c r="A86">
        <v>1728.7</v>
      </c>
      <c r="B86">
        <f t="shared" si="16"/>
        <v>21.180000000000064</v>
      </c>
      <c r="C86">
        <f t="shared" si="13"/>
        <v>42.16599999999994</v>
      </c>
      <c r="D86">
        <f t="shared" si="17"/>
        <v>2.0079047619047592</v>
      </c>
      <c r="E86">
        <f t="shared" si="14"/>
        <v>5.7846937004685597E-4</v>
      </c>
      <c r="F86">
        <f t="shared" si="15"/>
        <v>3.3462681208240648E-9</v>
      </c>
      <c r="G86">
        <f t="shared" si="18"/>
        <v>6.7343613136444701E-4</v>
      </c>
      <c r="H86">
        <f t="shared" si="19"/>
        <v>1484.9218113288678</v>
      </c>
      <c r="I86">
        <f t="shared" si="20"/>
        <v>0.85898178476824649</v>
      </c>
      <c r="J86">
        <f t="shared" si="21"/>
        <v>2981.5815760234741</v>
      </c>
      <c r="K86">
        <f t="shared" si="22"/>
        <v>4.8143896018094092E-3</v>
      </c>
    </row>
    <row r="87" spans="1:11" x14ac:dyDescent="0.35">
      <c r="A87">
        <v>1749.88</v>
      </c>
      <c r="B87">
        <f t="shared" si="16"/>
        <v>20.985999999999876</v>
      </c>
      <c r="C87">
        <f t="shared" si="13"/>
        <v>42.166999999999916</v>
      </c>
      <c r="D87">
        <f t="shared" si="17"/>
        <v>2.0079523809523772</v>
      </c>
      <c r="E87">
        <f t="shared" si="14"/>
        <v>5.7146775778910554E-4</v>
      </c>
      <c r="F87">
        <f t="shared" si="15"/>
        <v>3.2657539819250778E-9</v>
      </c>
      <c r="G87">
        <f t="shared" si="18"/>
        <v>6.7343610485749304E-4</v>
      </c>
      <c r="H87">
        <f t="shared" si="19"/>
        <v>1484.9218697765123</v>
      </c>
      <c r="I87">
        <f t="shared" si="20"/>
        <v>0.84858497141318967</v>
      </c>
      <c r="J87">
        <f t="shared" si="21"/>
        <v>2981.6524039460037</v>
      </c>
      <c r="K87">
        <f t="shared" si="22"/>
        <v>1.7659432816546958E-6</v>
      </c>
    </row>
    <row r="88" spans="1:11" x14ac:dyDescent="0.35">
      <c r="A88">
        <v>1770.866</v>
      </c>
      <c r="B88">
        <f t="shared" si="16"/>
        <v>21.18100000000004</v>
      </c>
      <c r="C88">
        <f t="shared" si="13"/>
        <v>42.166999999999916</v>
      </c>
      <c r="D88">
        <f t="shared" si="17"/>
        <v>2.0079523809523772</v>
      </c>
      <c r="E88">
        <f t="shared" si="14"/>
        <v>5.6469546538247392E-4</v>
      </c>
      <c r="F88">
        <f t="shared" si="15"/>
        <v>3.188809686235288E-9</v>
      </c>
      <c r="G88">
        <f t="shared" si="18"/>
        <v>6.7343607952580588E-4</v>
      </c>
      <c r="H88">
        <f t="shared" si="19"/>
        <v>1484.9219256327062</v>
      </c>
      <c r="I88">
        <f t="shared" si="20"/>
        <v>0.83852867785180041</v>
      </c>
      <c r="J88">
        <f t="shared" si="21"/>
        <v>2981.6525161025811</v>
      </c>
      <c r="K88">
        <f t="shared" si="22"/>
        <v>1.7765715458588604E-6</v>
      </c>
    </row>
    <row r="89" spans="1:11" x14ac:dyDescent="0.35">
      <c r="A89">
        <v>1792.047</v>
      </c>
      <c r="B89">
        <f t="shared" si="16"/>
        <v>20.985999999999876</v>
      </c>
    </row>
    <row r="90" spans="1:11" x14ac:dyDescent="0.35">
      <c r="A90">
        <v>1813.0329999999999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5038-4025-4F34-8091-9512FC6CDCF4}">
  <dimension ref="A1:O90"/>
  <sheetViews>
    <sheetView workbookViewId="0"/>
  </sheetViews>
  <sheetFormatPr defaultColWidth="8.81640625" defaultRowHeight="14.5" x14ac:dyDescent="0.35"/>
  <cols>
    <col min="13" max="14" width="9.6328125" bestFit="1" customWidth="1"/>
  </cols>
  <sheetData>
    <row r="1" spans="1:15" x14ac:dyDescent="0.35">
      <c r="A1">
        <v>0.01</v>
      </c>
      <c r="C1">
        <f>SQRT($A$1^2+$A$1^2)</f>
        <v>1.4142135623730951E-2</v>
      </c>
      <c r="D1">
        <f>SQRT((1/21*C1)^2)</f>
        <v>6.7343502970147382E-4</v>
      </c>
      <c r="G1">
        <v>2.8263993698374179E-5</v>
      </c>
    </row>
    <row r="3" spans="1:15" x14ac:dyDescent="0.35">
      <c r="A3">
        <v>1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20.573</v>
      </c>
      <c r="B5">
        <f>A6-A5</f>
        <v>21.170999999999999</v>
      </c>
      <c r="C5">
        <f t="shared" ref="C5:C36" si="0">A7-A5</f>
        <v>42.210999999999999</v>
      </c>
      <c r="D5">
        <f>C5/21</f>
        <v>2.0100476190476191</v>
      </c>
      <c r="E5">
        <f t="shared" ref="E5:E36" si="1">1/A5</f>
        <v>4.8607398045982596E-2</v>
      </c>
      <c r="F5">
        <f t="shared" ref="F5:F36" si="2">SQRT(((1/(A5^2))*$A$1)^2)</f>
        <v>2.3626791448005928E-5</v>
      </c>
      <c r="G5">
        <f>SQRT($D$1^2+($G$1*F5))</f>
        <v>6.7393065423203909E-4</v>
      </c>
      <c r="H5">
        <f>1/G5</f>
        <v>1483.8321921111085</v>
      </c>
      <c r="I5">
        <f>E5/G5</f>
        <v>72.125221995387562</v>
      </c>
      <c r="J5">
        <f>D5/G5</f>
        <v>2982.5733648191426</v>
      </c>
      <c r="K5">
        <f>(D5-$M$14-$M$15*E5)^2/G5^2</f>
        <v>1.5615703265021924E-3</v>
      </c>
      <c r="L5" t="s">
        <v>37</v>
      </c>
      <c r="M5">
        <f t="array" ref="M5:N6">MMULT(TRANSPOSE(H5:I88),H5:I88)</f>
        <v>185214776.2669988</v>
      </c>
      <c r="N5">
        <v>527895.94981153216</v>
      </c>
    </row>
    <row r="6" spans="1:15" x14ac:dyDescent="0.35">
      <c r="A6">
        <v>41.744</v>
      </c>
      <c r="B6">
        <f t="shared" ref="B6:B69" si="3">A7-A6</f>
        <v>21.04</v>
      </c>
      <c r="C6">
        <f t="shared" si="0"/>
        <v>42.212000000000003</v>
      </c>
      <c r="D6">
        <f t="shared" ref="D6:D69" si="4">C6/21</f>
        <v>2.0100952380952384</v>
      </c>
      <c r="E6">
        <f t="shared" si="1"/>
        <v>2.3955538520505942E-2</v>
      </c>
      <c r="F6">
        <f t="shared" si="2"/>
        <v>5.7386782580744393E-6</v>
      </c>
      <c r="G6">
        <f t="shared" ref="G6:G69" si="5">SQRT($D$1^2+($G$1*F6))</f>
        <v>6.7355544478175532E-4</v>
      </c>
      <c r="H6">
        <f t="shared" ref="H6:H69" si="6">1/G6</f>
        <v>1484.6587727072995</v>
      </c>
      <c r="I6">
        <f t="shared" ref="I6:I69" si="7">E6/G6</f>
        <v>35.565800419396787</v>
      </c>
      <c r="J6">
        <f t="shared" ref="J6:J69" si="8">D6/G6</f>
        <v>2984.3055292152635</v>
      </c>
      <c r="K6">
        <f t="shared" ref="K6:K69" si="9">(D6-$M$14-$M$15*E6)^2/G6^2</f>
        <v>1.0275859757106591E-3</v>
      </c>
      <c r="M6">
        <v>527895.94981153216</v>
      </c>
      <c r="N6">
        <v>8381.8300241160741</v>
      </c>
    </row>
    <row r="7" spans="1:15" x14ac:dyDescent="0.35">
      <c r="A7">
        <v>62.783999999999999</v>
      </c>
      <c r="B7">
        <f t="shared" si="3"/>
        <v>21.172000000000004</v>
      </c>
      <c r="C7">
        <f t="shared" si="0"/>
        <v>42.211999999999996</v>
      </c>
      <c r="D7">
        <f t="shared" si="4"/>
        <v>2.0100952380952379</v>
      </c>
      <c r="E7">
        <f t="shared" si="1"/>
        <v>1.5927624872579E-2</v>
      </c>
      <c r="F7">
        <f t="shared" si="2"/>
        <v>2.5368923408159722E-6</v>
      </c>
      <c r="G7">
        <f t="shared" si="5"/>
        <v>6.7348826414285741E-4</v>
      </c>
      <c r="H7">
        <f t="shared" si="6"/>
        <v>1484.8068678267041</v>
      </c>
      <c r="I7">
        <f t="shared" si="7"/>
        <v>23.649446798972729</v>
      </c>
      <c r="J7">
        <f t="shared" si="8"/>
        <v>2984.6032145095633</v>
      </c>
      <c r="K7">
        <f t="shared" si="9"/>
        <v>1.0466007717297172E-3</v>
      </c>
    </row>
    <row r="8" spans="1:15" x14ac:dyDescent="0.35">
      <c r="A8">
        <v>83.956000000000003</v>
      </c>
      <c r="B8">
        <f t="shared" si="3"/>
        <v>21.039999999999992</v>
      </c>
      <c r="C8">
        <f t="shared" si="0"/>
        <v>42.212000000000003</v>
      </c>
      <c r="D8">
        <f t="shared" si="4"/>
        <v>2.0100952380952384</v>
      </c>
      <c r="E8">
        <f t="shared" si="1"/>
        <v>1.1911001000524083E-2</v>
      </c>
      <c r="F8">
        <f t="shared" si="2"/>
        <v>1.4187194483448573E-6</v>
      </c>
      <c r="G8">
        <f t="shared" si="5"/>
        <v>6.7346480079256759E-4</v>
      </c>
      <c r="H8">
        <f t="shared" si="6"/>
        <v>1484.858598137793</v>
      </c>
      <c r="I8">
        <f t="shared" si="7"/>
        <v>17.686152248056043</v>
      </c>
      <c r="J8">
        <f t="shared" si="8"/>
        <v>2984.7071973615489</v>
      </c>
      <c r="K8">
        <f t="shared" si="9"/>
        <v>1.0561495177916569E-3</v>
      </c>
      <c r="L8" t="s">
        <v>38</v>
      </c>
      <c r="M8">
        <f t="array" ref="M8:M9">MMULT(TRANSPOSE(H5:I88),J5:J88)</f>
        <v>372295244.96914268</v>
      </c>
    </row>
    <row r="9" spans="1:15" x14ac:dyDescent="0.35">
      <c r="A9">
        <v>104.996</v>
      </c>
      <c r="B9">
        <f t="shared" si="3"/>
        <v>21.172000000000011</v>
      </c>
      <c r="C9">
        <f t="shared" si="0"/>
        <v>42.210999999999999</v>
      </c>
      <c r="D9">
        <f t="shared" si="4"/>
        <v>2.0100476190476191</v>
      </c>
      <c r="E9">
        <f t="shared" si="1"/>
        <v>9.5241723494228353E-3</v>
      </c>
      <c r="F9">
        <f t="shared" si="2"/>
        <v>9.0709858941510494E-7</v>
      </c>
      <c r="G9">
        <f t="shared" si="5"/>
        <v>6.7345406484617789E-4</v>
      </c>
      <c r="H9">
        <f t="shared" si="6"/>
        <v>1484.8822691840278</v>
      </c>
      <c r="I9">
        <f t="shared" si="7"/>
        <v>14.142274650310753</v>
      </c>
      <c r="J9">
        <f t="shared" si="8"/>
        <v>2984.6840697393809</v>
      </c>
      <c r="K9">
        <f t="shared" si="9"/>
        <v>1.453353796242075E-3</v>
      </c>
      <c r="M9">
        <v>1061109.6324001569</v>
      </c>
    </row>
    <row r="10" spans="1:15" x14ac:dyDescent="0.35">
      <c r="A10">
        <v>126.16800000000001</v>
      </c>
      <c r="B10">
        <f t="shared" si="3"/>
        <v>21.038999999999987</v>
      </c>
      <c r="C10">
        <f t="shared" si="0"/>
        <v>42.210999999999984</v>
      </c>
      <c r="D10">
        <f t="shared" si="4"/>
        <v>2.0100476190476182</v>
      </c>
      <c r="E10">
        <f t="shared" si="1"/>
        <v>7.9259400164859543E-3</v>
      </c>
      <c r="F10">
        <f t="shared" si="2"/>
        <v>6.2820525144933379E-7</v>
      </c>
      <c r="G10">
        <f t="shared" si="5"/>
        <v>6.7344821242489993E-4</v>
      </c>
      <c r="H10">
        <f t="shared" si="6"/>
        <v>1484.8951731555985</v>
      </c>
      <c r="I10">
        <f t="shared" si="7"/>
        <v>11.769190073200798</v>
      </c>
      <c r="J10">
        <f t="shared" si="8"/>
        <v>2984.7100073367114</v>
      </c>
      <c r="K10">
        <f t="shared" si="9"/>
        <v>1.4489493083418073E-3</v>
      </c>
    </row>
    <row r="11" spans="1:15" x14ac:dyDescent="0.35">
      <c r="A11">
        <v>147.20699999999999</v>
      </c>
      <c r="B11">
        <f t="shared" si="3"/>
        <v>21.171999999999997</v>
      </c>
      <c r="C11">
        <f t="shared" si="0"/>
        <v>42.212000000000018</v>
      </c>
      <c r="D11">
        <f t="shared" si="4"/>
        <v>2.0100952380952388</v>
      </c>
      <c r="E11">
        <f t="shared" si="1"/>
        <v>6.7931552168035494E-3</v>
      </c>
      <c r="F11">
        <f t="shared" si="2"/>
        <v>4.6146957799585273E-7</v>
      </c>
      <c r="G11">
        <f t="shared" si="5"/>
        <v>6.7344471354541745E-4</v>
      </c>
      <c r="H11">
        <f t="shared" si="6"/>
        <v>1484.9028879228993</v>
      </c>
      <c r="I11">
        <f t="shared" si="7"/>
        <v>10.0871757995401</v>
      </c>
      <c r="J11">
        <f t="shared" si="8"/>
        <v>2984.7962240476877</v>
      </c>
      <c r="K11">
        <f t="shared" si="9"/>
        <v>1.0683488791995831E-3</v>
      </c>
      <c r="L11" t="s">
        <v>39</v>
      </c>
      <c r="M11">
        <f t="array" ref="M11:N12">MINVERSE(M5:N6)</f>
        <v>6.5803601142755763E-9</v>
      </c>
      <c r="N11">
        <v>-4.1443759210492451E-7</v>
      </c>
    </row>
    <row r="12" spans="1:15" x14ac:dyDescent="0.35">
      <c r="A12">
        <v>168.37899999999999</v>
      </c>
      <c r="B12">
        <f t="shared" si="3"/>
        <v>21.04000000000002</v>
      </c>
      <c r="C12">
        <f t="shared" si="0"/>
        <v>42.212000000000018</v>
      </c>
      <c r="D12">
        <f t="shared" si="4"/>
        <v>2.0100952380952388</v>
      </c>
      <c r="E12">
        <f t="shared" si="1"/>
        <v>5.938982889790295E-3</v>
      </c>
      <c r="F12">
        <f t="shared" si="2"/>
        <v>3.5271517765221878E-7</v>
      </c>
      <c r="G12">
        <f t="shared" si="5"/>
        <v>6.7344243136929186E-4</v>
      </c>
      <c r="H12">
        <f t="shared" si="6"/>
        <v>1484.9079199935884</v>
      </c>
      <c r="I12">
        <f t="shared" si="7"/>
        <v>8.8188427297560175</v>
      </c>
      <c r="J12">
        <f t="shared" si="8"/>
        <v>2984.8063389890176</v>
      </c>
      <c r="K12">
        <f t="shared" si="9"/>
        <v>1.0703884518655832E-3</v>
      </c>
      <c r="M12">
        <v>-4.1443759210492456E-7</v>
      </c>
      <c r="N12">
        <v>1.4540737796103932E-4</v>
      </c>
    </row>
    <row r="13" spans="1:15" x14ac:dyDescent="0.35">
      <c r="A13">
        <v>189.41900000000001</v>
      </c>
      <c r="B13">
        <f t="shared" si="3"/>
        <v>21.171999999999997</v>
      </c>
      <c r="C13">
        <f t="shared" si="0"/>
        <v>42.210999999999984</v>
      </c>
      <c r="D13">
        <f t="shared" si="4"/>
        <v>2.0100476190476182</v>
      </c>
      <c r="E13">
        <f t="shared" si="1"/>
        <v>5.2793014428330837E-3</v>
      </c>
      <c r="F13">
        <f t="shared" si="2"/>
        <v>2.7871023724299485E-7</v>
      </c>
      <c r="G13">
        <f t="shared" si="5"/>
        <v>6.7344087839498877E-4</v>
      </c>
      <c r="H13">
        <f t="shared" si="6"/>
        <v>1484.9113442345517</v>
      </c>
      <c r="I13">
        <f t="shared" si="7"/>
        <v>7.8392946020966825</v>
      </c>
      <c r="J13">
        <f t="shared" si="8"/>
        <v>2984.7425119754585</v>
      </c>
      <c r="K13">
        <f t="shared" si="9"/>
        <v>1.4416600084788342E-3</v>
      </c>
    </row>
    <row r="14" spans="1:15" x14ac:dyDescent="0.35">
      <c r="A14">
        <v>210.59100000000001</v>
      </c>
      <c r="B14">
        <f t="shared" si="3"/>
        <v>21.038999999999987</v>
      </c>
      <c r="C14">
        <f t="shared" si="0"/>
        <v>42.211999999999989</v>
      </c>
      <c r="D14">
        <f t="shared" si="4"/>
        <v>2.0100952380952375</v>
      </c>
      <c r="E14">
        <f t="shared" si="1"/>
        <v>4.7485410107744397E-3</v>
      </c>
      <c r="F14">
        <f t="shared" si="2"/>
        <v>2.2548641731006736E-7</v>
      </c>
      <c r="G14">
        <f t="shared" si="5"/>
        <v>6.7343976150484525E-4</v>
      </c>
      <c r="H14">
        <f t="shared" si="6"/>
        <v>1484.9138069386258</v>
      </c>
      <c r="I14">
        <f t="shared" si="7"/>
        <v>7.0511741097132639</v>
      </c>
      <c r="J14">
        <f t="shared" si="8"/>
        <v>2984.8181723092025</v>
      </c>
      <c r="K14">
        <f t="shared" si="9"/>
        <v>1.0732326004043379E-3</v>
      </c>
      <c r="L14" t="s">
        <v>40</v>
      </c>
      <c r="M14" s="10">
        <f t="array" ref="M14:M15">MMULT(M11:N12,M8:M9)</f>
        <v>2.0100730597181387</v>
      </c>
      <c r="N14" s="10">
        <f>SQRT(M11)</f>
        <v>8.1119418848236185E-5</v>
      </c>
      <c r="O14" t="s">
        <v>42</v>
      </c>
    </row>
    <row r="15" spans="1:15" x14ac:dyDescent="0.35">
      <c r="A15">
        <v>231.63</v>
      </c>
      <c r="B15">
        <f t="shared" si="3"/>
        <v>21.173000000000002</v>
      </c>
      <c r="C15">
        <f t="shared" si="0"/>
        <v>42.211999999999989</v>
      </c>
      <c r="D15">
        <f t="shared" si="4"/>
        <v>2.0100952380952375</v>
      </c>
      <c r="E15">
        <f t="shared" si="1"/>
        <v>4.3172300651901745E-3</v>
      </c>
      <c r="F15">
        <f t="shared" si="2"/>
        <v>1.8638475435781953E-7</v>
      </c>
      <c r="G15">
        <f t="shared" si="5"/>
        <v>6.7343894096387653E-4</v>
      </c>
      <c r="H15">
        <f t="shared" si="6"/>
        <v>1484.9156162082411</v>
      </c>
      <c r="I15">
        <f t="shared" si="7"/>
        <v>6.4107223425646129</v>
      </c>
      <c r="J15">
        <f t="shared" si="8"/>
        <v>2984.8218091134408</v>
      </c>
      <c r="K15">
        <f t="shared" si="9"/>
        <v>1.0742635371357395E-3</v>
      </c>
      <c r="M15">
        <v>2.4499384608134278E-5</v>
      </c>
      <c r="O15" t="s">
        <v>43</v>
      </c>
    </row>
    <row r="16" spans="1:15" x14ac:dyDescent="0.35">
      <c r="A16">
        <v>252.803</v>
      </c>
      <c r="B16">
        <f t="shared" si="3"/>
        <v>21.038999999999987</v>
      </c>
      <c r="C16">
        <f t="shared" si="0"/>
        <v>42.211999999999989</v>
      </c>
      <c r="D16">
        <f t="shared" si="4"/>
        <v>2.0100952380952375</v>
      </c>
      <c r="E16">
        <f t="shared" si="1"/>
        <v>3.955649260491371E-3</v>
      </c>
      <c r="F16">
        <f t="shared" si="2"/>
        <v>1.5647161072025931E-7</v>
      </c>
      <c r="G16">
        <f t="shared" si="5"/>
        <v>6.7343831324156501E-4</v>
      </c>
      <c r="H16">
        <f t="shared" si="6"/>
        <v>1484.9170003211505</v>
      </c>
      <c r="I16">
        <f t="shared" si="7"/>
        <v>5.8738108342114232</v>
      </c>
      <c r="J16">
        <f t="shared" si="8"/>
        <v>2984.8245913122087</v>
      </c>
      <c r="K16">
        <f t="shared" si="9"/>
        <v>1.0751279932942142E-3</v>
      </c>
    </row>
    <row r="17" spans="1:13" x14ac:dyDescent="0.35">
      <c r="A17">
        <v>273.84199999999998</v>
      </c>
      <c r="B17">
        <f t="shared" si="3"/>
        <v>21.173000000000002</v>
      </c>
      <c r="C17">
        <f t="shared" si="0"/>
        <v>42.211000000000013</v>
      </c>
      <c r="D17">
        <f t="shared" si="4"/>
        <v>2.0100476190476195</v>
      </c>
      <c r="E17">
        <f t="shared" si="1"/>
        <v>3.6517407848321295E-3</v>
      </c>
      <c r="F17">
        <f t="shared" si="2"/>
        <v>1.3335210759606379E-7</v>
      </c>
      <c r="G17">
        <f t="shared" si="5"/>
        <v>6.7343782808226154E-4</v>
      </c>
      <c r="H17">
        <f t="shared" si="6"/>
        <v>1484.9180700877532</v>
      </c>
      <c r="I17">
        <f t="shared" si="7"/>
        <v>5.4225358786736635</v>
      </c>
      <c r="J17">
        <f t="shared" si="8"/>
        <v>2984.7560312606747</v>
      </c>
      <c r="K17">
        <f t="shared" si="9"/>
        <v>1.4371802434360716E-3</v>
      </c>
      <c r="L17" t="s">
        <v>41</v>
      </c>
      <c r="M17">
        <f>+SUM(K5:K88)/(COUNT(K5:K88)-2)</f>
        <v>1.2738661748650489E-3</v>
      </c>
    </row>
    <row r="18" spans="1:13" x14ac:dyDescent="0.35">
      <c r="A18">
        <v>295.01499999999999</v>
      </c>
      <c r="B18">
        <f t="shared" si="3"/>
        <v>21.038000000000011</v>
      </c>
      <c r="C18">
        <f t="shared" si="0"/>
        <v>42.211999999999989</v>
      </c>
      <c r="D18">
        <f t="shared" si="4"/>
        <v>2.0100952380952375</v>
      </c>
      <c r="E18">
        <f t="shared" si="1"/>
        <v>3.3896581529752725E-3</v>
      </c>
      <c r="F18">
        <f t="shared" si="2"/>
        <v>1.1489782394031737E-7</v>
      </c>
      <c r="G18">
        <f t="shared" si="5"/>
        <v>6.7343744082163769E-4</v>
      </c>
      <c r="H18">
        <f t="shared" si="6"/>
        <v>1484.9189239908233</v>
      </c>
      <c r="I18">
        <f t="shared" si="7"/>
        <v>5.0333675372127633</v>
      </c>
      <c r="J18">
        <f t="shared" si="8"/>
        <v>2984.828458071458</v>
      </c>
      <c r="K18">
        <f t="shared" si="9"/>
        <v>1.0764814963380796E-3</v>
      </c>
    </row>
    <row r="19" spans="1:13" x14ac:dyDescent="0.35">
      <c r="A19">
        <v>316.053</v>
      </c>
      <c r="B19">
        <f t="shared" si="3"/>
        <v>21.173999999999978</v>
      </c>
      <c r="C19">
        <f t="shared" si="0"/>
        <v>42.211999999999989</v>
      </c>
      <c r="D19">
        <f t="shared" si="4"/>
        <v>2.0100952380952375</v>
      </c>
      <c r="E19">
        <f t="shared" si="1"/>
        <v>3.1640262867303902E-3</v>
      </c>
      <c r="F19">
        <f t="shared" si="2"/>
        <v>1.0011062343120901E-7</v>
      </c>
      <c r="G19">
        <f t="shared" si="5"/>
        <v>6.7343713051409241E-4</v>
      </c>
      <c r="H19">
        <f t="shared" si="6"/>
        <v>1484.9196082143765</v>
      </c>
      <c r="I19">
        <f t="shared" si="7"/>
        <v>4.6983246740716798</v>
      </c>
      <c r="J19">
        <f t="shared" si="8"/>
        <v>2984.8298334259639</v>
      </c>
      <c r="K19">
        <f t="shared" si="9"/>
        <v>1.0770211876163966E-3</v>
      </c>
    </row>
    <row r="20" spans="1:13" x14ac:dyDescent="0.35">
      <c r="A20">
        <v>337.22699999999998</v>
      </c>
      <c r="B20">
        <f t="shared" si="3"/>
        <v>21.038000000000011</v>
      </c>
      <c r="C20">
        <f t="shared" si="0"/>
        <v>42.212000000000046</v>
      </c>
      <c r="D20">
        <f t="shared" si="4"/>
        <v>2.0100952380952402</v>
      </c>
      <c r="E20">
        <f t="shared" si="1"/>
        <v>2.9653616110216561E-3</v>
      </c>
      <c r="F20">
        <f t="shared" si="2"/>
        <v>8.793369484120953E-8</v>
      </c>
      <c r="G20">
        <f t="shared" si="5"/>
        <v>6.7343687498266816E-4</v>
      </c>
      <c r="H20">
        <f t="shared" si="6"/>
        <v>1484.9201716578652</v>
      </c>
      <c r="I20">
        <f t="shared" si="7"/>
        <v>4.4033252724659215</v>
      </c>
      <c r="J20">
        <f t="shared" si="8"/>
        <v>2984.8309660010418</v>
      </c>
      <c r="K20">
        <f t="shared" si="9"/>
        <v>1.0774964318217119E-3</v>
      </c>
    </row>
    <row r="21" spans="1:13" x14ac:dyDescent="0.35">
      <c r="A21">
        <v>358.26499999999999</v>
      </c>
      <c r="B21">
        <f t="shared" si="3"/>
        <v>21.174000000000035</v>
      </c>
      <c r="C21">
        <f t="shared" si="0"/>
        <v>42.211000000000013</v>
      </c>
      <c r="D21">
        <f t="shared" si="4"/>
        <v>2.0100476190476195</v>
      </c>
      <c r="E21">
        <f t="shared" si="1"/>
        <v>2.7912299554798824E-3</v>
      </c>
      <c r="F21">
        <f t="shared" si="2"/>
        <v>7.7909646643682254E-8</v>
      </c>
      <c r="G21">
        <f t="shared" si="5"/>
        <v>6.7343666462911468E-4</v>
      </c>
      <c r="H21">
        <f t="shared" si="6"/>
        <v>1484.9206354850537</v>
      </c>
      <c r="I21">
        <f t="shared" si="7"/>
        <v>4.1447549592761055</v>
      </c>
      <c r="J21">
        <f t="shared" si="8"/>
        <v>2984.7611878314106</v>
      </c>
      <c r="K21">
        <f t="shared" si="9"/>
        <v>1.4348126243273916E-3</v>
      </c>
    </row>
    <row r="22" spans="1:13" x14ac:dyDescent="0.35">
      <c r="A22">
        <v>379.43900000000002</v>
      </c>
      <c r="B22">
        <f t="shared" si="3"/>
        <v>21.036999999999978</v>
      </c>
      <c r="C22">
        <f t="shared" si="0"/>
        <v>42.211999999999989</v>
      </c>
      <c r="D22">
        <f t="shared" si="4"/>
        <v>2.0100952380952375</v>
      </c>
      <c r="E22">
        <f t="shared" si="1"/>
        <v>2.6354697329478518E-3</v>
      </c>
      <c r="F22">
        <f t="shared" si="2"/>
        <v>6.9457007132842212E-8</v>
      </c>
      <c r="G22">
        <f t="shared" si="5"/>
        <v>6.7343648725134942E-4</v>
      </c>
      <c r="H22">
        <f t="shared" si="6"/>
        <v>1484.9210266012301</v>
      </c>
      <c r="I22">
        <f t="shared" si="7"/>
        <v>3.913464421425394</v>
      </c>
      <c r="J22">
        <f t="shared" si="8"/>
        <v>2984.8326845186243</v>
      </c>
      <c r="K22">
        <f t="shared" si="9"/>
        <v>1.0782857112918E-3</v>
      </c>
    </row>
    <row r="23" spans="1:13" x14ac:dyDescent="0.35">
      <c r="A23">
        <v>400.476</v>
      </c>
      <c r="B23">
        <f t="shared" si="3"/>
        <v>21.175000000000011</v>
      </c>
      <c r="C23">
        <f t="shared" si="0"/>
        <v>42.211999999999989</v>
      </c>
      <c r="D23">
        <f t="shared" si="4"/>
        <v>2.0100952380952375</v>
      </c>
      <c r="E23">
        <f t="shared" si="1"/>
        <v>2.4970285360421101E-3</v>
      </c>
      <c r="F23">
        <f t="shared" si="2"/>
        <v>6.2351515098086021E-8</v>
      </c>
      <c r="G23">
        <f t="shared" si="5"/>
        <v>6.7343633814329821E-4</v>
      </c>
      <c r="H23">
        <f t="shared" si="6"/>
        <v>1484.9213553831325</v>
      </c>
      <c r="I23">
        <f t="shared" si="7"/>
        <v>3.7078909981700097</v>
      </c>
      <c r="J23">
        <f t="shared" si="8"/>
        <v>2984.8333454015606</v>
      </c>
      <c r="K23">
        <f t="shared" si="9"/>
        <v>1.0786169802509374E-3</v>
      </c>
    </row>
    <row r="24" spans="1:13" x14ac:dyDescent="0.35">
      <c r="A24">
        <v>421.65100000000001</v>
      </c>
      <c r="B24">
        <f t="shared" si="3"/>
        <v>21.036999999999978</v>
      </c>
      <c r="C24">
        <f t="shared" si="0"/>
        <v>42.211999999999989</v>
      </c>
      <c r="D24">
        <f t="shared" si="4"/>
        <v>2.0100952380952375</v>
      </c>
      <c r="E24">
        <f t="shared" si="1"/>
        <v>2.3716296178593198E-3</v>
      </c>
      <c r="F24">
        <f t="shared" si="2"/>
        <v>5.6246270443075423E-8</v>
      </c>
      <c r="G24">
        <f t="shared" si="5"/>
        <v>6.7343621002531357E-4</v>
      </c>
      <c r="H24">
        <f t="shared" si="6"/>
        <v>1484.9216378822448</v>
      </c>
      <c r="I24">
        <f t="shared" si="7"/>
        <v>3.5216841366017033</v>
      </c>
      <c r="J24">
        <f t="shared" si="8"/>
        <v>2984.8339132516808</v>
      </c>
      <c r="K24">
        <f t="shared" si="9"/>
        <v>1.0789170627933217E-3</v>
      </c>
    </row>
    <row r="25" spans="1:13" x14ac:dyDescent="0.35">
      <c r="A25">
        <v>442.68799999999999</v>
      </c>
      <c r="B25">
        <f t="shared" si="3"/>
        <v>21.175000000000011</v>
      </c>
      <c r="C25">
        <f t="shared" si="0"/>
        <v>42.211999999999989</v>
      </c>
      <c r="D25">
        <f t="shared" si="4"/>
        <v>2.0100952380952375</v>
      </c>
      <c r="E25">
        <f t="shared" si="1"/>
        <v>2.2589272806129825E-3</v>
      </c>
      <c r="F25">
        <f t="shared" si="2"/>
        <v>5.1027524590975648E-8</v>
      </c>
      <c r="G25">
        <f t="shared" si="5"/>
        <v>6.7343610051040362E-4</v>
      </c>
      <c r="H25">
        <f t="shared" si="6"/>
        <v>1484.921879361814</v>
      </c>
      <c r="I25">
        <f t="shared" si="7"/>
        <v>3.3543305428695018</v>
      </c>
      <c r="J25">
        <f t="shared" si="8"/>
        <v>2984.8343986486129</v>
      </c>
      <c r="K25">
        <f t="shared" si="9"/>
        <v>1.0791867797825001E-3</v>
      </c>
    </row>
    <row r="26" spans="1:13" x14ac:dyDescent="0.35">
      <c r="A26">
        <v>463.863</v>
      </c>
      <c r="B26">
        <f t="shared" si="3"/>
        <v>21.036999999999978</v>
      </c>
      <c r="C26">
        <f t="shared" si="0"/>
        <v>42.211999999999989</v>
      </c>
      <c r="D26">
        <f t="shared" si="4"/>
        <v>2.0100952380952375</v>
      </c>
      <c r="E26">
        <f t="shared" si="1"/>
        <v>2.155808934965712E-3</v>
      </c>
      <c r="F26">
        <f t="shared" si="2"/>
        <v>4.6475121640779968E-8</v>
      </c>
      <c r="G26">
        <f t="shared" si="5"/>
        <v>6.7343600497862463E-4</v>
      </c>
      <c r="H26">
        <f t="shared" si="6"/>
        <v>1484.9220900087466</v>
      </c>
      <c r="I26">
        <f t="shared" si="7"/>
        <v>3.2012083093688153</v>
      </c>
      <c r="J26">
        <f t="shared" si="8"/>
        <v>2984.8348220690091</v>
      </c>
      <c r="K26">
        <f t="shared" si="9"/>
        <v>1.0794335751901855E-3</v>
      </c>
    </row>
    <row r="27" spans="1:13" x14ac:dyDescent="0.35">
      <c r="A27">
        <v>484.9</v>
      </c>
      <c r="B27">
        <f t="shared" si="3"/>
        <v>21.175000000000011</v>
      </c>
      <c r="C27">
        <f t="shared" si="0"/>
        <v>42.211000000000013</v>
      </c>
      <c r="D27">
        <f t="shared" si="4"/>
        <v>2.0100476190476195</v>
      </c>
      <c r="E27">
        <f t="shared" si="1"/>
        <v>2.0622808826562177E-3</v>
      </c>
      <c r="F27">
        <f t="shared" si="2"/>
        <v>4.2530024389693097E-8</v>
      </c>
      <c r="G27">
        <f t="shared" si="5"/>
        <v>6.7343592219109183E-4</v>
      </c>
      <c r="H27">
        <f t="shared" si="6"/>
        <v>1484.9222725547502</v>
      </c>
      <c r="I27">
        <f t="shared" si="7"/>
        <v>3.0623268149200871</v>
      </c>
      <c r="J27">
        <f t="shared" si="8"/>
        <v>2984.7644784194558</v>
      </c>
      <c r="K27">
        <f t="shared" si="9"/>
        <v>1.4328074717298313E-3</v>
      </c>
    </row>
    <row r="28" spans="1:13" x14ac:dyDescent="0.35">
      <c r="A28">
        <v>506.07499999999999</v>
      </c>
      <c r="B28">
        <f t="shared" si="3"/>
        <v>21.036000000000001</v>
      </c>
      <c r="C28">
        <f t="shared" si="0"/>
        <v>42.212000000000046</v>
      </c>
      <c r="D28">
        <f t="shared" si="4"/>
        <v>2.0100952380952402</v>
      </c>
      <c r="E28">
        <f t="shared" si="1"/>
        <v>1.9759917008348566E-3</v>
      </c>
      <c r="F28">
        <f t="shared" si="2"/>
        <v>3.9045432017682291E-8</v>
      </c>
      <c r="G28">
        <f t="shared" si="5"/>
        <v>6.7343584906720652E-4</v>
      </c>
      <c r="H28">
        <f t="shared" si="6"/>
        <v>1484.9224337925075</v>
      </c>
      <c r="I28">
        <f t="shared" si="7"/>
        <v>2.9341944055574913</v>
      </c>
      <c r="J28">
        <f t="shared" si="8"/>
        <v>2984.8355131071139</v>
      </c>
      <c r="K28">
        <f t="shared" si="9"/>
        <v>1.0798639694266688E-3</v>
      </c>
    </row>
    <row r="29" spans="1:13" x14ac:dyDescent="0.35">
      <c r="A29">
        <v>527.11099999999999</v>
      </c>
      <c r="B29">
        <f t="shared" si="3"/>
        <v>21.176000000000045</v>
      </c>
      <c r="C29">
        <f t="shared" si="0"/>
        <v>42.211000000000013</v>
      </c>
      <c r="D29">
        <f t="shared" si="4"/>
        <v>2.0100476190476195</v>
      </c>
      <c r="E29">
        <f t="shared" si="1"/>
        <v>1.8971336208123148E-3</v>
      </c>
      <c r="F29">
        <f t="shared" si="2"/>
        <v>3.5991159752164439E-8</v>
      </c>
      <c r="G29">
        <f t="shared" si="5"/>
        <v>6.73435784973547E-4</v>
      </c>
      <c r="H29">
        <f t="shared" si="6"/>
        <v>1484.9225751186962</v>
      </c>
      <c r="I29">
        <f t="shared" si="7"/>
        <v>2.8170965415608786</v>
      </c>
      <c r="J29">
        <f t="shared" si="8"/>
        <v>2984.7650865873952</v>
      </c>
      <c r="K29">
        <f t="shared" si="9"/>
        <v>1.4323532562040904E-3</v>
      </c>
    </row>
    <row r="30" spans="1:13" x14ac:dyDescent="0.35">
      <c r="A30">
        <v>548.28700000000003</v>
      </c>
      <c r="B30">
        <f t="shared" si="3"/>
        <v>21.034999999999968</v>
      </c>
      <c r="C30">
        <f t="shared" si="0"/>
        <v>42.211999999999989</v>
      </c>
      <c r="D30">
        <f t="shared" si="4"/>
        <v>2.0100952380952375</v>
      </c>
      <c r="E30">
        <f t="shared" si="1"/>
        <v>1.8238623202811665E-3</v>
      </c>
      <c r="F30">
        <f t="shared" si="2"/>
        <v>3.3264737633414003E-8</v>
      </c>
      <c r="G30">
        <f t="shared" si="5"/>
        <v>6.7343572775979135E-4</v>
      </c>
      <c r="H30">
        <f t="shared" si="6"/>
        <v>1484.9227012747551</v>
      </c>
      <c r="I30">
        <f t="shared" si="7"/>
        <v>2.7082945633851523</v>
      </c>
      <c r="J30">
        <f t="shared" si="8"/>
        <v>2984.8360507719021</v>
      </c>
      <c r="K30">
        <f t="shared" si="9"/>
        <v>1.0802281251946174E-3</v>
      </c>
    </row>
    <row r="31" spans="1:13" x14ac:dyDescent="0.35">
      <c r="A31">
        <v>569.322</v>
      </c>
      <c r="B31">
        <f t="shared" si="3"/>
        <v>21.177000000000021</v>
      </c>
      <c r="C31">
        <f t="shared" si="0"/>
        <v>42.211999999999989</v>
      </c>
      <c r="D31">
        <f t="shared" si="4"/>
        <v>2.0100952380952375</v>
      </c>
      <c r="E31">
        <f t="shared" si="1"/>
        <v>1.7564752459943581E-3</v>
      </c>
      <c r="F31">
        <f t="shared" si="2"/>
        <v>3.0852052897909406E-8</v>
      </c>
      <c r="G31">
        <f t="shared" si="5"/>
        <v>6.7343567712978617E-4</v>
      </c>
      <c r="H31">
        <f t="shared" si="6"/>
        <v>1484.9228129136936</v>
      </c>
      <c r="I31">
        <f t="shared" si="7"/>
        <v>2.608230163095214</v>
      </c>
      <c r="J31">
        <f t="shared" si="8"/>
        <v>2984.8362751768004</v>
      </c>
      <c r="K31">
        <f t="shared" si="9"/>
        <v>1.0803894410764822E-3</v>
      </c>
    </row>
    <row r="32" spans="1:13" x14ac:dyDescent="0.35">
      <c r="A32">
        <v>590.49900000000002</v>
      </c>
      <c r="B32">
        <f t="shared" si="3"/>
        <v>21.034999999999968</v>
      </c>
      <c r="C32">
        <f t="shared" si="0"/>
        <v>42.211999999999989</v>
      </c>
      <c r="D32">
        <f t="shared" si="4"/>
        <v>2.0100952380952375</v>
      </c>
      <c r="E32">
        <f t="shared" si="1"/>
        <v>1.6934829694885173E-3</v>
      </c>
      <c r="F32">
        <f t="shared" si="2"/>
        <v>2.8678845679476462E-8</v>
      </c>
      <c r="G32">
        <f t="shared" si="5"/>
        <v>6.7343563152519521E-4</v>
      </c>
      <c r="H32">
        <f t="shared" si="6"/>
        <v>1484.9229134716302</v>
      </c>
      <c r="I32">
        <f t="shared" si="7"/>
        <v>2.5146916649674766</v>
      </c>
      <c r="J32">
        <f t="shared" si="8"/>
        <v>2984.8364773078301</v>
      </c>
      <c r="K32">
        <f t="shared" si="9"/>
        <v>1.080540241767483E-3</v>
      </c>
    </row>
    <row r="33" spans="1:11" x14ac:dyDescent="0.35">
      <c r="A33">
        <v>611.53399999999999</v>
      </c>
      <c r="B33">
        <f t="shared" si="3"/>
        <v>21.177000000000021</v>
      </c>
      <c r="C33">
        <f t="shared" si="0"/>
        <v>42.211000000000013</v>
      </c>
      <c r="D33">
        <f t="shared" si="4"/>
        <v>2.0100476190476195</v>
      </c>
      <c r="E33">
        <f t="shared" si="1"/>
        <v>1.635232055781036E-3</v>
      </c>
      <c r="F33">
        <f t="shared" si="2"/>
        <v>2.6739838762538729E-8</v>
      </c>
      <c r="G33">
        <f t="shared" si="5"/>
        <v>6.7343559083527741E-4</v>
      </c>
      <c r="H33">
        <f t="shared" si="6"/>
        <v>1484.9230031927439</v>
      </c>
      <c r="I33">
        <f t="shared" si="7"/>
        <v>2.4281936951874203</v>
      </c>
      <c r="J33">
        <f t="shared" si="8"/>
        <v>2984.7659470366157</v>
      </c>
      <c r="K33">
        <f t="shared" si="9"/>
        <v>1.431632978342159E-3</v>
      </c>
    </row>
    <row r="34" spans="1:11" x14ac:dyDescent="0.35">
      <c r="A34">
        <v>632.71100000000001</v>
      </c>
      <c r="B34">
        <f t="shared" si="3"/>
        <v>21.033999999999992</v>
      </c>
      <c r="C34">
        <f t="shared" si="0"/>
        <v>42.211000000000013</v>
      </c>
      <c r="D34">
        <f t="shared" si="4"/>
        <v>2.0100476190476195</v>
      </c>
      <c r="E34">
        <f t="shared" si="1"/>
        <v>1.5805004180423606E-3</v>
      </c>
      <c r="F34">
        <f t="shared" si="2"/>
        <v>2.4979815714320765E-8</v>
      </c>
      <c r="G34">
        <f t="shared" si="5"/>
        <v>6.7343555390132087E-4</v>
      </c>
      <c r="H34">
        <f t="shared" si="6"/>
        <v>1484.9230846319867</v>
      </c>
      <c r="I34">
        <f t="shared" si="7"/>
        <v>2.3469215560216066</v>
      </c>
      <c r="J34">
        <f t="shared" si="8"/>
        <v>2984.766110733372</v>
      </c>
      <c r="K34">
        <f t="shared" si="9"/>
        <v>1.4314824635611905E-3</v>
      </c>
    </row>
    <row r="35" spans="1:11" x14ac:dyDescent="0.35">
      <c r="A35">
        <v>653.745</v>
      </c>
      <c r="B35">
        <f t="shared" si="3"/>
        <v>21.177000000000021</v>
      </c>
      <c r="C35">
        <f t="shared" si="0"/>
        <v>42.211999999999989</v>
      </c>
      <c r="D35">
        <f t="shared" si="4"/>
        <v>2.0100952380952375</v>
      </c>
      <c r="E35">
        <f t="shared" si="1"/>
        <v>1.5296484103128896E-3</v>
      </c>
      <c r="F35">
        <f t="shared" si="2"/>
        <v>2.3398242591727502E-8</v>
      </c>
      <c r="G35">
        <f t="shared" si="5"/>
        <v>6.7343552071212143E-4</v>
      </c>
      <c r="H35">
        <f t="shared" si="6"/>
        <v>1484.9231578140611</v>
      </c>
      <c r="I35">
        <f t="shared" si="7"/>
        <v>2.2714103477870746</v>
      </c>
      <c r="J35">
        <f t="shared" si="8"/>
        <v>2984.8369684593872</v>
      </c>
      <c r="K35">
        <f t="shared" si="9"/>
        <v>1.0809324787105102E-3</v>
      </c>
    </row>
    <row r="36" spans="1:11" x14ac:dyDescent="0.35">
      <c r="A36">
        <v>674.92200000000003</v>
      </c>
      <c r="B36">
        <f t="shared" si="3"/>
        <v>21.034999999999968</v>
      </c>
      <c r="C36">
        <f t="shared" si="0"/>
        <v>42.211999999999989</v>
      </c>
      <c r="D36">
        <f t="shared" si="4"/>
        <v>2.0100952380952375</v>
      </c>
      <c r="E36">
        <f t="shared" si="1"/>
        <v>1.4816526946817557E-3</v>
      </c>
      <c r="F36">
        <f t="shared" si="2"/>
        <v>2.195294707657708E-8</v>
      </c>
      <c r="G36">
        <f t="shared" si="5"/>
        <v>6.7343549038269637E-4</v>
      </c>
      <c r="H36">
        <f t="shared" si="6"/>
        <v>1484.9232246903489</v>
      </c>
      <c r="I36">
        <f t="shared" si="7"/>
        <v>2.2001404972579777</v>
      </c>
      <c r="J36">
        <f t="shared" si="8"/>
        <v>2984.8371028870947</v>
      </c>
      <c r="K36">
        <f t="shared" si="9"/>
        <v>1.0810473920912611E-3</v>
      </c>
    </row>
    <row r="37" spans="1:11" x14ac:dyDescent="0.35">
      <c r="A37">
        <v>695.95699999999999</v>
      </c>
      <c r="B37">
        <f t="shared" si="3"/>
        <v>21.177000000000021</v>
      </c>
      <c r="C37">
        <f t="shared" ref="C37:C68" si="10">A39-A37</f>
        <v>42.211000000000013</v>
      </c>
      <c r="D37">
        <f t="shared" si="4"/>
        <v>2.0100476190476195</v>
      </c>
      <c r="E37">
        <f t="shared" ref="E37:E68" si="11">1/A37</f>
        <v>1.436870381359768E-3</v>
      </c>
      <c r="F37">
        <f t="shared" ref="F37:F68" si="12">SQRT(((1/(A37^2))*$A$1)^2)</f>
        <v>2.0645964928289649E-8</v>
      </c>
      <c r="G37">
        <f t="shared" si="5"/>
        <v>6.734354629557665E-4</v>
      </c>
      <c r="H37">
        <f t="shared" si="6"/>
        <v>1484.9232851666491</v>
      </c>
      <c r="I37">
        <f t="shared" si="7"/>
        <v>2.1336422870474028</v>
      </c>
      <c r="J37">
        <f t="shared" si="8"/>
        <v>2984.7665138175921</v>
      </c>
      <c r="K37">
        <f t="shared" si="9"/>
        <v>1.4310874858118228E-3</v>
      </c>
    </row>
    <row r="38" spans="1:11" x14ac:dyDescent="0.35">
      <c r="A38">
        <v>717.13400000000001</v>
      </c>
      <c r="B38">
        <f t="shared" si="3"/>
        <v>21.033999999999992</v>
      </c>
      <c r="C38">
        <f t="shared" si="10"/>
        <v>42.211999999999989</v>
      </c>
      <c r="D38">
        <f t="shared" si="4"/>
        <v>2.0100952380952375</v>
      </c>
      <c r="E38">
        <f t="shared" si="11"/>
        <v>1.3944395329185341E-3</v>
      </c>
      <c r="F38">
        <f t="shared" si="12"/>
        <v>1.9444616109660594E-8</v>
      </c>
      <c r="G38">
        <f t="shared" si="5"/>
        <v>6.734354377455437E-4</v>
      </c>
      <c r="H38">
        <f t="shared" si="6"/>
        <v>1484.923340755121</v>
      </c>
      <c r="I38">
        <f t="shared" si="7"/>
        <v>2.0706358097024</v>
      </c>
      <c r="J38">
        <f t="shared" si="8"/>
        <v>2984.83733618834</v>
      </c>
      <c r="K38">
        <f t="shared" si="9"/>
        <v>1.08125620926044E-3</v>
      </c>
    </row>
    <row r="39" spans="1:11" x14ac:dyDescent="0.35">
      <c r="A39">
        <v>738.16800000000001</v>
      </c>
      <c r="B39">
        <f t="shared" si="3"/>
        <v>21.177999999999997</v>
      </c>
      <c r="C39">
        <f t="shared" si="10"/>
        <v>42.211000000000013</v>
      </c>
      <c r="D39">
        <f t="shared" si="4"/>
        <v>2.0100476190476195</v>
      </c>
      <c r="E39">
        <f t="shared" si="11"/>
        <v>1.3547051619685491E-3</v>
      </c>
      <c r="F39">
        <f t="shared" si="12"/>
        <v>1.8352260758642331E-8</v>
      </c>
      <c r="G39">
        <f t="shared" si="5"/>
        <v>6.7343541482254058E-4</v>
      </c>
      <c r="H39">
        <f t="shared" si="6"/>
        <v>1484.9233913002834</v>
      </c>
      <c r="I39">
        <f t="shared" si="7"/>
        <v>2.0116333833223377</v>
      </c>
      <c r="J39">
        <f t="shared" si="8"/>
        <v>2984.766727151251</v>
      </c>
      <c r="K39">
        <f t="shared" si="9"/>
        <v>1.4308615421478052E-3</v>
      </c>
    </row>
    <row r="40" spans="1:11" x14ac:dyDescent="0.35">
      <c r="A40">
        <v>759.346</v>
      </c>
      <c r="B40">
        <f t="shared" si="3"/>
        <v>21.033000000000015</v>
      </c>
      <c r="C40">
        <f t="shared" si="10"/>
        <v>42.211999999999989</v>
      </c>
      <c r="D40">
        <f t="shared" si="4"/>
        <v>2.0100952380952375</v>
      </c>
      <c r="E40">
        <f t="shared" si="11"/>
        <v>1.316922720340925E-3</v>
      </c>
      <c r="F40">
        <f t="shared" si="12"/>
        <v>1.7342854513501421E-8</v>
      </c>
      <c r="G40">
        <f t="shared" si="5"/>
        <v>6.7343539364021819E-4</v>
      </c>
      <c r="H40">
        <f t="shared" si="6"/>
        <v>1484.9234380072521</v>
      </c>
      <c r="I40">
        <f t="shared" si="7"/>
        <v>1.9555294134785095</v>
      </c>
      <c r="J40">
        <f t="shared" si="8"/>
        <v>2984.8375316743864</v>
      </c>
      <c r="K40">
        <f t="shared" si="9"/>
        <v>1.0814418185096026E-3</v>
      </c>
    </row>
    <row r="41" spans="1:11" x14ac:dyDescent="0.35">
      <c r="A41">
        <v>780.37900000000002</v>
      </c>
      <c r="B41">
        <f t="shared" si="3"/>
        <v>21.178999999999974</v>
      </c>
      <c r="C41">
        <f t="shared" si="10"/>
        <v>42.211000000000013</v>
      </c>
      <c r="D41">
        <f t="shared" si="4"/>
        <v>2.0100476190476195</v>
      </c>
      <c r="E41">
        <f t="shared" si="11"/>
        <v>1.2814286391612281E-3</v>
      </c>
      <c r="F41">
        <f t="shared" si="12"/>
        <v>1.6420593572625968E-8</v>
      </c>
      <c r="G41">
        <f t="shared" si="5"/>
        <v>6.7343537428663348E-4</v>
      </c>
      <c r="H41">
        <f t="shared" si="6"/>
        <v>1484.9234806818615</v>
      </c>
      <c r="I41">
        <f t="shared" si="7"/>
        <v>1.9028234751087121</v>
      </c>
      <c r="J41">
        <f t="shared" si="8"/>
        <v>2984.7669068124796</v>
      </c>
      <c r="K41">
        <f t="shared" si="9"/>
        <v>1.4306600461075865E-3</v>
      </c>
    </row>
    <row r="42" spans="1:11" x14ac:dyDescent="0.35">
      <c r="A42">
        <v>801.55799999999999</v>
      </c>
      <c r="B42">
        <f t="shared" si="3"/>
        <v>21.032000000000039</v>
      </c>
      <c r="C42">
        <f t="shared" si="10"/>
        <v>42.211999999999989</v>
      </c>
      <c r="D42">
        <f t="shared" si="4"/>
        <v>2.0100952380952375</v>
      </c>
      <c r="E42">
        <f t="shared" si="11"/>
        <v>1.2475703567302679E-3</v>
      </c>
      <c r="F42">
        <f t="shared" si="12"/>
        <v>1.5564317949920876E-8</v>
      </c>
      <c r="G42">
        <f t="shared" si="5"/>
        <v>6.7343535631774593E-4</v>
      </c>
      <c r="H42">
        <f t="shared" si="6"/>
        <v>1484.9235203032192</v>
      </c>
      <c r="I42">
        <f t="shared" si="7"/>
        <v>1.8525465659418523</v>
      </c>
      <c r="J42">
        <f t="shared" si="8"/>
        <v>2984.8376970971176</v>
      </c>
      <c r="K42">
        <f t="shared" si="9"/>
        <v>1.0816078851427632E-3</v>
      </c>
    </row>
    <row r="43" spans="1:11" x14ac:dyDescent="0.35">
      <c r="A43">
        <v>822.59</v>
      </c>
      <c r="B43">
        <f t="shared" si="3"/>
        <v>21.17999999999995</v>
      </c>
      <c r="C43">
        <f t="shared" si="10"/>
        <v>42.211999999999989</v>
      </c>
      <c r="D43">
        <f t="shared" si="4"/>
        <v>2.0100952380952375</v>
      </c>
      <c r="E43">
        <f t="shared" si="11"/>
        <v>1.2156724492152834E-3</v>
      </c>
      <c r="F43">
        <f t="shared" si="12"/>
        <v>1.4778595037810857E-8</v>
      </c>
      <c r="G43">
        <f t="shared" si="5"/>
        <v>6.7343533982940182E-4</v>
      </c>
      <c r="H43">
        <f t="shared" si="6"/>
        <v>1484.9235566599834</v>
      </c>
      <c r="I43">
        <f t="shared" si="7"/>
        <v>1.8051806570223117</v>
      </c>
      <c r="J43">
        <f t="shared" si="8"/>
        <v>2984.8377701776762</v>
      </c>
      <c r="K43">
        <f t="shared" si="9"/>
        <v>1.0816842678950376E-3</v>
      </c>
    </row>
    <row r="44" spans="1:11" x14ac:dyDescent="0.35">
      <c r="A44">
        <v>843.77</v>
      </c>
      <c r="B44">
        <f t="shared" si="3"/>
        <v>21.032000000000039</v>
      </c>
      <c r="C44">
        <f t="shared" si="10"/>
        <v>42.211000000000013</v>
      </c>
      <c r="D44">
        <f t="shared" si="4"/>
        <v>2.0100476190476195</v>
      </c>
      <c r="E44">
        <f t="shared" si="11"/>
        <v>1.1851570925726206E-3</v>
      </c>
      <c r="F44">
        <f t="shared" si="12"/>
        <v>1.404597334075187E-8</v>
      </c>
      <c r="G44">
        <f t="shared" si="5"/>
        <v>6.7343532445538292E-4</v>
      </c>
      <c r="H44">
        <f t="shared" si="6"/>
        <v>1484.9235905596647</v>
      </c>
      <c r="I44">
        <f t="shared" si="7"/>
        <v>1.7598677252801889</v>
      </c>
      <c r="J44">
        <f t="shared" si="8"/>
        <v>2984.7671276720962</v>
      </c>
      <c r="K44">
        <f t="shared" si="9"/>
        <v>1.4303953252482399E-3</v>
      </c>
    </row>
    <row r="45" spans="1:11" x14ac:dyDescent="0.35">
      <c r="A45">
        <v>864.80200000000002</v>
      </c>
      <c r="B45">
        <f t="shared" si="3"/>
        <v>21.178999999999974</v>
      </c>
      <c r="C45">
        <f t="shared" si="10"/>
        <v>42.211000000000013</v>
      </c>
      <c r="D45">
        <f t="shared" si="4"/>
        <v>2.0100476190476195</v>
      </c>
      <c r="E45">
        <f t="shared" si="11"/>
        <v>1.1563340510313343E-3</v>
      </c>
      <c r="F45">
        <f t="shared" si="12"/>
        <v>1.3371084375745367E-8</v>
      </c>
      <c r="G45">
        <f t="shared" si="5"/>
        <v>6.7343531029288146E-4</v>
      </c>
      <c r="H45">
        <f t="shared" si="6"/>
        <v>1484.9236217879538</v>
      </c>
      <c r="I45">
        <f t="shared" si="7"/>
        <v>1.7170677470541855</v>
      </c>
      <c r="J45">
        <f t="shared" si="8"/>
        <v>2984.7671904424442</v>
      </c>
      <c r="K45">
        <f t="shared" si="9"/>
        <v>1.4303160711790937E-3</v>
      </c>
    </row>
    <row r="46" spans="1:11" x14ac:dyDescent="0.35">
      <c r="A46">
        <v>885.98099999999999</v>
      </c>
      <c r="B46">
        <f t="shared" si="3"/>
        <v>21.032000000000039</v>
      </c>
      <c r="C46">
        <f t="shared" si="10"/>
        <v>42.211999999999989</v>
      </c>
      <c r="D46">
        <f t="shared" si="4"/>
        <v>2.0100952380952375</v>
      </c>
      <c r="E46">
        <f t="shared" si="11"/>
        <v>1.1286923760216077E-3</v>
      </c>
      <c r="F46">
        <f t="shared" si="12"/>
        <v>1.2739464796893022E-8</v>
      </c>
      <c r="G46">
        <f t="shared" si="5"/>
        <v>6.7343529703838489E-4</v>
      </c>
      <c r="H46">
        <f t="shared" si="6"/>
        <v>1484.923651014095</v>
      </c>
      <c r="I46">
        <f t="shared" si="7"/>
        <v>1.6760220038737794</v>
      </c>
      <c r="J46">
        <f t="shared" si="8"/>
        <v>2984.8379598384263</v>
      </c>
      <c r="K46">
        <f t="shared" si="9"/>
        <v>1.0818925571918739E-3</v>
      </c>
    </row>
    <row r="47" spans="1:11" x14ac:dyDescent="0.35">
      <c r="A47">
        <v>907.01300000000003</v>
      </c>
      <c r="B47">
        <f t="shared" si="3"/>
        <v>21.17999999999995</v>
      </c>
      <c r="C47">
        <f t="shared" si="10"/>
        <v>42.211000000000013</v>
      </c>
      <c r="D47">
        <f t="shared" si="4"/>
        <v>2.0100476190476195</v>
      </c>
      <c r="E47">
        <f t="shared" si="11"/>
        <v>1.1025200300326455E-3</v>
      </c>
      <c r="F47">
        <f t="shared" si="12"/>
        <v>1.2155504166231856E-8</v>
      </c>
      <c r="G47">
        <f t="shared" si="5"/>
        <v>6.7343528478400812E-4</v>
      </c>
      <c r="H47">
        <f t="shared" si="6"/>
        <v>1484.9236780349747</v>
      </c>
      <c r="I47">
        <f t="shared" si="7"/>
        <v>1.6371580981033067</v>
      </c>
      <c r="J47">
        <f t="shared" si="8"/>
        <v>2984.7673035016351</v>
      </c>
      <c r="K47">
        <f t="shared" si="9"/>
        <v>1.4301681018797829E-3</v>
      </c>
    </row>
    <row r="48" spans="1:11" x14ac:dyDescent="0.35">
      <c r="A48">
        <v>928.19299999999998</v>
      </c>
      <c r="B48">
        <f t="shared" si="3"/>
        <v>21.031000000000063</v>
      </c>
      <c r="C48">
        <f t="shared" si="10"/>
        <v>42.211999999999989</v>
      </c>
      <c r="D48">
        <f t="shared" si="4"/>
        <v>2.0100952380952375</v>
      </c>
      <c r="E48">
        <f t="shared" si="11"/>
        <v>1.0773621434335317E-3</v>
      </c>
      <c r="F48">
        <f t="shared" si="12"/>
        <v>1.1607091881036936E-8</v>
      </c>
      <c r="G48">
        <f t="shared" si="5"/>
        <v>6.7343527327561091E-4</v>
      </c>
      <c r="H48">
        <f t="shared" si="6"/>
        <v>1484.9237034109717</v>
      </c>
      <c r="I48">
        <f t="shared" si="7"/>
        <v>1.5998005839421023</v>
      </c>
      <c r="J48">
        <f t="shared" si="8"/>
        <v>2984.8380651611392</v>
      </c>
      <c r="K48">
        <f t="shared" si="9"/>
        <v>1.0820154812212492E-3</v>
      </c>
    </row>
    <row r="49" spans="1:11" x14ac:dyDescent="0.35">
      <c r="A49">
        <v>949.22400000000005</v>
      </c>
      <c r="B49">
        <f t="shared" si="3"/>
        <v>21.180999999999926</v>
      </c>
      <c r="C49">
        <f t="shared" si="10"/>
        <v>42.211999999999989</v>
      </c>
      <c r="D49">
        <f t="shared" si="4"/>
        <v>2.0100952380952375</v>
      </c>
      <c r="E49">
        <f t="shared" si="11"/>
        <v>1.0534921156650063E-3</v>
      </c>
      <c r="F49">
        <f t="shared" si="12"/>
        <v>1.1098456377683312E-8</v>
      </c>
      <c r="G49">
        <f t="shared" si="5"/>
        <v>6.7343526260192675E-4</v>
      </c>
      <c r="H49">
        <f t="shared" si="6"/>
        <v>1484.9237269464288</v>
      </c>
      <c r="I49">
        <f t="shared" si="7"/>
        <v>1.5643554387019594</v>
      </c>
      <c r="J49">
        <f t="shared" si="8"/>
        <v>2984.8381124696489</v>
      </c>
      <c r="K49">
        <f t="shared" si="9"/>
        <v>1.0820726455853873E-3</v>
      </c>
    </row>
    <row r="50" spans="1:11" x14ac:dyDescent="0.35">
      <c r="A50">
        <v>970.40499999999997</v>
      </c>
      <c r="B50">
        <f t="shared" si="3"/>
        <v>21.031000000000063</v>
      </c>
      <c r="C50">
        <f t="shared" si="10"/>
        <v>42.211999999999989</v>
      </c>
      <c r="D50">
        <f t="shared" si="4"/>
        <v>2.0100952380952375</v>
      </c>
      <c r="E50">
        <f t="shared" si="11"/>
        <v>1.030497575754453E-3</v>
      </c>
      <c r="F50">
        <f t="shared" si="12"/>
        <v>1.0619252536358047E-8</v>
      </c>
      <c r="G50">
        <f t="shared" si="5"/>
        <v>6.73435252545864E-4</v>
      </c>
      <c r="H50">
        <f t="shared" si="6"/>
        <v>1484.923749120032</v>
      </c>
      <c r="I50">
        <f t="shared" si="7"/>
        <v>1.5302103236484066</v>
      </c>
      <c r="J50">
        <f t="shared" si="8"/>
        <v>2984.8381570407037</v>
      </c>
      <c r="K50">
        <f t="shared" si="9"/>
        <v>1.0821277140186328E-3</v>
      </c>
    </row>
    <row r="51" spans="1:11" x14ac:dyDescent="0.35">
      <c r="A51">
        <v>991.43600000000004</v>
      </c>
      <c r="B51">
        <f t="shared" si="3"/>
        <v>21.180999999999926</v>
      </c>
      <c r="C51">
        <f t="shared" si="10"/>
        <v>42.210999999999899</v>
      </c>
      <c r="D51">
        <f t="shared" si="4"/>
        <v>2.0100476190476142</v>
      </c>
      <c r="E51">
        <f t="shared" si="11"/>
        <v>1.0086379756232373E-3</v>
      </c>
      <c r="F51">
        <f t="shared" si="12"/>
        <v>1.0173505658693424E-8</v>
      </c>
      <c r="G51">
        <f t="shared" si="5"/>
        <v>6.734352431918935E-4</v>
      </c>
      <c r="H51">
        <f t="shared" si="6"/>
        <v>1484.9237697455237</v>
      </c>
      <c r="I51">
        <f t="shared" si="7"/>
        <v>1.4977505050709512</v>
      </c>
      <c r="J51">
        <f t="shared" si="8"/>
        <v>2984.7674878441976</v>
      </c>
      <c r="K51">
        <f t="shared" si="9"/>
        <v>1.4299099663672974E-3</v>
      </c>
    </row>
    <row r="52" spans="1:11" x14ac:dyDescent="0.35">
      <c r="A52">
        <v>1012.617</v>
      </c>
      <c r="B52">
        <f t="shared" si="3"/>
        <v>21.029999999999973</v>
      </c>
      <c r="C52">
        <f t="shared" si="10"/>
        <v>42.211000000000013</v>
      </c>
      <c r="D52">
        <f t="shared" si="4"/>
        <v>2.0100476190476195</v>
      </c>
      <c r="E52">
        <f t="shared" si="11"/>
        <v>9.8754020523060559E-4</v>
      </c>
      <c r="F52">
        <f t="shared" si="12"/>
        <v>9.7523565694690644E-9</v>
      </c>
      <c r="G52">
        <f t="shared" si="5"/>
        <v>6.734352343541059E-4</v>
      </c>
      <c r="H52">
        <f t="shared" si="6"/>
        <v>1484.9237892328333</v>
      </c>
      <c r="I52">
        <f t="shared" si="7"/>
        <v>1.4664219435708006</v>
      </c>
      <c r="J52">
        <f t="shared" si="8"/>
        <v>2984.7675270146256</v>
      </c>
      <c r="K52">
        <f t="shared" si="9"/>
        <v>1.4298519568257092E-3</v>
      </c>
    </row>
    <row r="53" spans="1:11" x14ac:dyDescent="0.35">
      <c r="A53">
        <v>1033.6469999999999</v>
      </c>
      <c r="B53">
        <f t="shared" si="3"/>
        <v>21.18100000000004</v>
      </c>
      <c r="C53">
        <f t="shared" si="10"/>
        <v>42.211000000000013</v>
      </c>
      <c r="D53">
        <f t="shared" si="4"/>
        <v>2.0100476190476195</v>
      </c>
      <c r="E53">
        <f t="shared" si="11"/>
        <v>9.6744826812248286E-4</v>
      </c>
      <c r="F53">
        <f t="shared" si="12"/>
        <v>9.3595615149319153E-9</v>
      </c>
      <c r="G53">
        <f t="shared" si="5"/>
        <v>6.7343522611132585E-4</v>
      </c>
      <c r="H53">
        <f t="shared" si="6"/>
        <v>1484.9238074081525</v>
      </c>
      <c r="I53">
        <f t="shared" si="7"/>
        <v>1.4365869657708603</v>
      </c>
      <c r="J53">
        <f t="shared" si="8"/>
        <v>2984.7675635478827</v>
      </c>
      <c r="K53">
        <f t="shared" si="9"/>
        <v>1.4297967138059441E-3</v>
      </c>
    </row>
    <row r="54" spans="1:11" x14ac:dyDescent="0.35">
      <c r="A54">
        <v>1054.828</v>
      </c>
      <c r="B54">
        <f t="shared" si="3"/>
        <v>21.029999999999973</v>
      </c>
      <c r="C54">
        <f t="shared" si="10"/>
        <v>42.211999999999989</v>
      </c>
      <c r="D54">
        <f t="shared" si="4"/>
        <v>2.0100952380952375</v>
      </c>
      <c r="E54">
        <f t="shared" si="11"/>
        <v>9.4802185759194869E-4</v>
      </c>
      <c r="F54">
        <f t="shared" si="12"/>
        <v>8.9874544247208904E-9</v>
      </c>
      <c r="G54">
        <f t="shared" si="5"/>
        <v>6.7343521830268138E-4</v>
      </c>
      <c r="H54">
        <f t="shared" si="6"/>
        <v>1484.9238246262037</v>
      </c>
      <c r="I54">
        <f t="shared" si="7"/>
        <v>1.4077402426046746</v>
      </c>
      <c r="J54">
        <f t="shared" si="8"/>
        <v>2984.8383088152996</v>
      </c>
      <c r="K54">
        <f t="shared" si="9"/>
        <v>1.0823252365185967E-3</v>
      </c>
    </row>
    <row r="55" spans="1:11" x14ac:dyDescent="0.35">
      <c r="A55">
        <v>1075.8579999999999</v>
      </c>
      <c r="B55">
        <f t="shared" si="3"/>
        <v>21.182000000000016</v>
      </c>
      <c r="C55">
        <f t="shared" si="10"/>
        <v>42.211000000000013</v>
      </c>
      <c r="D55">
        <f t="shared" si="4"/>
        <v>2.0100476190476195</v>
      </c>
      <c r="E55">
        <f t="shared" si="11"/>
        <v>9.2949069486865377E-4</v>
      </c>
      <c r="F55">
        <f t="shared" si="12"/>
        <v>8.6395295184741282E-9</v>
      </c>
      <c r="G55">
        <f t="shared" si="5"/>
        <v>6.7343521100149851E-4</v>
      </c>
      <c r="H55">
        <f t="shared" si="6"/>
        <v>1484.9238407253031</v>
      </c>
      <c r="I55">
        <f t="shared" si="7"/>
        <v>1.380222892542792</v>
      </c>
      <c r="J55">
        <f t="shared" si="8"/>
        <v>2984.7676305169421</v>
      </c>
      <c r="K55">
        <f t="shared" si="9"/>
        <v>1.4296923499528902E-3</v>
      </c>
    </row>
    <row r="56" spans="1:11" x14ac:dyDescent="0.35">
      <c r="A56">
        <v>1097.04</v>
      </c>
      <c r="B56">
        <f t="shared" si="3"/>
        <v>21.028999999999996</v>
      </c>
      <c r="C56">
        <f t="shared" si="10"/>
        <v>42.211999999999989</v>
      </c>
      <c r="D56">
        <f t="shared" si="4"/>
        <v>2.0100952380952375</v>
      </c>
      <c r="E56">
        <f t="shared" si="11"/>
        <v>9.1154379056369872E-4</v>
      </c>
      <c r="F56">
        <f t="shared" si="12"/>
        <v>8.3091208211523621E-9</v>
      </c>
      <c r="G56">
        <f t="shared" si="5"/>
        <v>6.7343520406789204E-4</v>
      </c>
      <c r="H56">
        <f t="shared" si="6"/>
        <v>1484.9238560138972</v>
      </c>
      <c r="I56">
        <f t="shared" si="7"/>
        <v>1.3535731204093717</v>
      </c>
      <c r="J56">
        <f t="shared" si="8"/>
        <v>2984.8383719075528</v>
      </c>
      <c r="K56">
        <f t="shared" si="9"/>
        <v>1.0824126012901807E-3</v>
      </c>
    </row>
    <row r="57" spans="1:11" x14ac:dyDescent="0.35">
      <c r="A57">
        <v>1118.069</v>
      </c>
      <c r="B57">
        <f t="shared" si="3"/>
        <v>21.182999999999993</v>
      </c>
      <c r="C57">
        <f t="shared" si="10"/>
        <v>42.211999999999989</v>
      </c>
      <c r="D57">
        <f t="shared" si="4"/>
        <v>2.0100952380952375</v>
      </c>
      <c r="E57">
        <f t="shared" si="11"/>
        <v>8.9439918287690658E-4</v>
      </c>
      <c r="F57">
        <f t="shared" si="12"/>
        <v>7.9994989833087803E-9</v>
      </c>
      <c r="G57">
        <f t="shared" si="5"/>
        <v>6.7343519757049664E-4</v>
      </c>
      <c r="H57">
        <f t="shared" si="6"/>
        <v>1484.9238703406468</v>
      </c>
      <c r="I57">
        <f t="shared" si="7"/>
        <v>1.328114696267088</v>
      </c>
      <c r="J57">
        <f t="shared" si="8"/>
        <v>2984.8384007056839</v>
      </c>
      <c r="K57">
        <f t="shared" si="9"/>
        <v>1.0824536631311751E-3</v>
      </c>
    </row>
    <row r="58" spans="1:11" x14ac:dyDescent="0.35">
      <c r="A58">
        <v>1139.252</v>
      </c>
      <c r="B58">
        <f t="shared" si="3"/>
        <v>21.028999999999996</v>
      </c>
      <c r="C58">
        <f t="shared" si="10"/>
        <v>42.211000000000013</v>
      </c>
      <c r="D58">
        <f t="shared" si="4"/>
        <v>2.0100476190476195</v>
      </c>
      <c r="E58">
        <f t="shared" si="11"/>
        <v>8.7776892206465295E-4</v>
      </c>
      <c r="F58">
        <f t="shared" si="12"/>
        <v>7.7047828054254284E-9</v>
      </c>
      <c r="G58">
        <f t="shared" si="5"/>
        <v>6.7343519138589542E-4</v>
      </c>
      <c r="H58">
        <f t="shared" si="6"/>
        <v>1484.9238839776858</v>
      </c>
      <c r="I58">
        <f t="shared" si="7"/>
        <v>1.3034200369871511</v>
      </c>
      <c r="J58">
        <f t="shared" si="8"/>
        <v>2984.7677174562909</v>
      </c>
      <c r="K58">
        <f t="shared" si="9"/>
        <v>1.4295501436038202E-3</v>
      </c>
    </row>
    <row r="59" spans="1:11" x14ac:dyDescent="0.35">
      <c r="A59">
        <v>1160.2809999999999</v>
      </c>
      <c r="B59">
        <f t="shared" si="3"/>
        <v>21.182000000000016</v>
      </c>
      <c r="C59">
        <f t="shared" si="10"/>
        <v>42.211000000000013</v>
      </c>
      <c r="D59">
        <f t="shared" si="4"/>
        <v>2.0100476190476195</v>
      </c>
      <c r="E59">
        <f t="shared" si="11"/>
        <v>8.6186018731669318E-4</v>
      </c>
      <c r="F59">
        <f t="shared" si="12"/>
        <v>7.4280298248156549E-9</v>
      </c>
      <c r="G59">
        <f t="shared" si="5"/>
        <v>6.734351855782508E-4</v>
      </c>
      <c r="H59">
        <f t="shared" si="6"/>
        <v>1484.9238967835361</v>
      </c>
      <c r="I59">
        <f t="shared" si="7"/>
        <v>1.2797967878328924</v>
      </c>
      <c r="J59">
        <f t="shared" si="8"/>
        <v>2984.7677431966599</v>
      </c>
      <c r="K59">
        <f t="shared" si="9"/>
        <v>1.4295064038195118E-3</v>
      </c>
    </row>
    <row r="60" spans="1:11" x14ac:dyDescent="0.35">
      <c r="A60">
        <v>1181.463</v>
      </c>
      <c r="B60">
        <f t="shared" si="3"/>
        <v>21.028999999999996</v>
      </c>
      <c r="C60">
        <f t="shared" si="10"/>
        <v>42.211999999999989</v>
      </c>
      <c r="D60">
        <f t="shared" si="4"/>
        <v>2.0100952380952375</v>
      </c>
      <c r="E60">
        <f t="shared" si="11"/>
        <v>8.4640822437943473E-4</v>
      </c>
      <c r="F60">
        <f t="shared" si="12"/>
        <v>7.1640688229714741E-9</v>
      </c>
      <c r="G60">
        <f t="shared" si="5"/>
        <v>6.7343518003904509E-4</v>
      </c>
      <c r="H60">
        <f t="shared" si="6"/>
        <v>1484.9239089974792</v>
      </c>
      <c r="I60">
        <f t="shared" si="7"/>
        <v>1.2568518091531258</v>
      </c>
      <c r="J60">
        <f t="shared" si="8"/>
        <v>2984.8384784095988</v>
      </c>
      <c r="K60">
        <f t="shared" si="9"/>
        <v>1.082568604928539E-3</v>
      </c>
    </row>
    <row r="61" spans="1:11" x14ac:dyDescent="0.35">
      <c r="A61">
        <v>1202.492</v>
      </c>
      <c r="B61">
        <f t="shared" si="3"/>
        <v>21.182999999999993</v>
      </c>
      <c r="C61">
        <f t="shared" si="10"/>
        <v>42.211000000000013</v>
      </c>
      <c r="D61">
        <f t="shared" si="4"/>
        <v>2.0100476190476195</v>
      </c>
      <c r="E61">
        <f t="shared" si="11"/>
        <v>8.3160636411718338E-4</v>
      </c>
      <c r="F61">
        <f t="shared" si="12"/>
        <v>6.9156914484020142E-9</v>
      </c>
      <c r="G61">
        <f t="shared" si="5"/>
        <v>6.7343517482686068E-4</v>
      </c>
      <c r="H61">
        <f t="shared" si="6"/>
        <v>1484.9239204903408</v>
      </c>
      <c r="I61">
        <f t="shared" si="7"/>
        <v>1.2348721825096058</v>
      </c>
      <c r="J61">
        <f t="shared" si="8"/>
        <v>2984.7677908484661</v>
      </c>
      <c r="K61">
        <f t="shared" si="9"/>
        <v>1.4294232239704496E-3</v>
      </c>
    </row>
    <row r="62" spans="1:11" x14ac:dyDescent="0.35">
      <c r="A62">
        <v>1223.675</v>
      </c>
      <c r="B62">
        <f t="shared" si="3"/>
        <v>21.02800000000002</v>
      </c>
      <c r="C62">
        <f t="shared" si="10"/>
        <v>42.211999999999989</v>
      </c>
      <c r="D62">
        <f t="shared" si="4"/>
        <v>2.0100952380952375</v>
      </c>
      <c r="E62">
        <f t="shared" si="11"/>
        <v>8.1721045212168272E-4</v>
      </c>
      <c r="F62">
        <f t="shared" si="12"/>
        <v>6.6783292305692497E-9</v>
      </c>
      <c r="G62">
        <f t="shared" si="5"/>
        <v>6.7343516984582881E-4</v>
      </c>
      <c r="H62">
        <f t="shared" si="6"/>
        <v>1484.9239314735114</v>
      </c>
      <c r="I62">
        <f t="shared" si="7"/>
        <v>1.2134953574057747</v>
      </c>
      <c r="J62">
        <f t="shared" si="8"/>
        <v>2984.8385235885639</v>
      </c>
      <c r="K62">
        <f t="shared" si="9"/>
        <v>1.0826385371611488E-3</v>
      </c>
    </row>
    <row r="63" spans="1:11" x14ac:dyDescent="0.35">
      <c r="A63">
        <v>1244.703</v>
      </c>
      <c r="B63">
        <f t="shared" si="3"/>
        <v>21.183999999999969</v>
      </c>
      <c r="C63">
        <f t="shared" si="10"/>
        <v>42.211000000000013</v>
      </c>
      <c r="D63">
        <f t="shared" si="4"/>
        <v>2.0100476190476195</v>
      </c>
      <c r="E63">
        <f t="shared" si="11"/>
        <v>8.0340450693860304E-4</v>
      </c>
      <c r="F63">
        <f t="shared" si="12"/>
        <v>6.4545880176925991E-9</v>
      </c>
      <c r="G63">
        <f t="shared" si="5"/>
        <v>6.7343516515063276E-4</v>
      </c>
      <c r="H63">
        <f t="shared" si="6"/>
        <v>1484.9239418264144</v>
      </c>
      <c r="I63">
        <f t="shared" si="7"/>
        <v>1.1929945873243775</v>
      </c>
      <c r="J63">
        <f t="shared" si="8"/>
        <v>2984.7678337349903</v>
      </c>
      <c r="K63">
        <f t="shared" si="9"/>
        <v>1.4293456865044462E-3</v>
      </c>
    </row>
    <row r="64" spans="1:11" x14ac:dyDescent="0.35">
      <c r="A64">
        <v>1265.8869999999999</v>
      </c>
      <c r="B64">
        <f t="shared" si="3"/>
        <v>21.027000000000044</v>
      </c>
      <c r="C64">
        <f t="shared" si="10"/>
        <v>42.211999999999989</v>
      </c>
      <c r="D64">
        <f t="shared" si="4"/>
        <v>2.0100952380952375</v>
      </c>
      <c r="E64">
        <f t="shared" si="11"/>
        <v>7.8995992533298788E-4</v>
      </c>
      <c r="F64">
        <f t="shared" si="12"/>
        <v>6.2403668363209988E-9</v>
      </c>
      <c r="G64">
        <f t="shared" si="5"/>
        <v>6.7343516065521396E-4</v>
      </c>
      <c r="H64">
        <f t="shared" si="6"/>
        <v>1484.9239517388089</v>
      </c>
      <c r="I64">
        <f t="shared" si="7"/>
        <v>1.1730304140407548</v>
      </c>
      <c r="J64">
        <f t="shared" si="8"/>
        <v>2984.838564323742</v>
      </c>
      <c r="K64">
        <f t="shared" si="9"/>
        <v>1.0827038065046133E-3</v>
      </c>
    </row>
    <row r="65" spans="1:11" x14ac:dyDescent="0.35">
      <c r="A65">
        <v>1286.914</v>
      </c>
      <c r="B65">
        <f t="shared" si="3"/>
        <v>21.184999999999945</v>
      </c>
      <c r="C65">
        <f t="shared" si="10"/>
        <v>42.211000000000013</v>
      </c>
      <c r="D65">
        <f t="shared" si="4"/>
        <v>2.0100476190476195</v>
      </c>
      <c r="E65">
        <f t="shared" si="11"/>
        <v>7.7705270126830544E-4</v>
      </c>
      <c r="F65">
        <f t="shared" si="12"/>
        <v>6.0381090054837029E-9</v>
      </c>
      <c r="G65">
        <f t="shared" si="5"/>
        <v>6.7343515641084544E-4</v>
      </c>
      <c r="H65">
        <f t="shared" si="6"/>
        <v>1484.9239610976381</v>
      </c>
      <c r="I65">
        <f t="shared" si="7"/>
        <v>1.1538641751489518</v>
      </c>
      <c r="J65">
        <f t="shared" si="8"/>
        <v>2984.7678724710672</v>
      </c>
      <c r="K65">
        <f t="shared" si="9"/>
        <v>1.4292732361408814E-3</v>
      </c>
    </row>
    <row r="66" spans="1:11" x14ac:dyDescent="0.35">
      <c r="A66">
        <v>1308.0989999999999</v>
      </c>
      <c r="B66">
        <f t="shared" si="3"/>
        <v>21.026000000000067</v>
      </c>
      <c r="C66">
        <f t="shared" si="10"/>
        <v>42.211000000000013</v>
      </c>
      <c r="D66">
        <f t="shared" si="4"/>
        <v>2.0100476190476195</v>
      </c>
      <c r="E66">
        <f t="shared" si="11"/>
        <v>7.6446813276365177E-4</v>
      </c>
      <c r="F66">
        <f t="shared" si="12"/>
        <v>5.844115260111443E-9</v>
      </c>
      <c r="G66">
        <f t="shared" si="5"/>
        <v>6.7343515233989808E-4</v>
      </c>
      <c r="H66">
        <f t="shared" si="6"/>
        <v>1484.9239700740736</v>
      </c>
      <c r="I66">
        <f t="shared" si="7"/>
        <v>1.1351770546985158</v>
      </c>
      <c r="J66">
        <f t="shared" si="8"/>
        <v>2984.7678905141302</v>
      </c>
      <c r="K66">
        <f t="shared" si="9"/>
        <v>1.4292386369554595E-3</v>
      </c>
    </row>
    <row r="67" spans="1:11" x14ac:dyDescent="0.35">
      <c r="A67">
        <v>1329.125</v>
      </c>
      <c r="B67">
        <f t="shared" si="3"/>
        <v>21.184999999999945</v>
      </c>
      <c r="C67">
        <f t="shared" si="10"/>
        <v>42.211999999999989</v>
      </c>
      <c r="D67">
        <f t="shared" si="4"/>
        <v>2.0100952380952375</v>
      </c>
      <c r="E67">
        <f t="shared" si="11"/>
        <v>7.5237468259193078E-4</v>
      </c>
      <c r="F67">
        <f t="shared" si="12"/>
        <v>5.660676630053086E-9</v>
      </c>
      <c r="G67">
        <f t="shared" si="5"/>
        <v>6.7343514849044933E-4</v>
      </c>
      <c r="H67">
        <f t="shared" si="6"/>
        <v>1484.923978562105</v>
      </c>
      <c r="I67">
        <f t="shared" si="7"/>
        <v>1.1172192070438107</v>
      </c>
      <c r="J67">
        <f t="shared" si="8"/>
        <v>2984.8386182411218</v>
      </c>
      <c r="K67">
        <f t="shared" si="9"/>
        <v>1.0827938307221695E-3</v>
      </c>
    </row>
    <row r="68" spans="1:11" x14ac:dyDescent="0.35">
      <c r="A68">
        <v>1350.31</v>
      </c>
      <c r="B68">
        <f t="shared" si="3"/>
        <v>21.027000000000044</v>
      </c>
      <c r="C68">
        <f t="shared" si="10"/>
        <v>42.211999999999989</v>
      </c>
      <c r="D68">
        <f t="shared" si="4"/>
        <v>2.0100952380952375</v>
      </c>
      <c r="E68">
        <f t="shared" si="11"/>
        <v>7.4057068376891233E-4</v>
      </c>
      <c r="F68">
        <f t="shared" si="12"/>
        <v>5.484449376579543E-9</v>
      </c>
      <c r="G68">
        <f t="shared" si="5"/>
        <v>6.734351447923308E-4</v>
      </c>
      <c r="H68">
        <f t="shared" si="6"/>
        <v>1484.9239867164536</v>
      </c>
      <c r="I68">
        <f t="shared" si="7"/>
        <v>1.0996911721874634</v>
      </c>
      <c r="J68">
        <f t="shared" si="8"/>
        <v>2984.838634632139</v>
      </c>
      <c r="K68">
        <f t="shared" si="9"/>
        <v>1.0828221040535112E-3</v>
      </c>
    </row>
    <row r="69" spans="1:11" x14ac:dyDescent="0.35">
      <c r="A69">
        <v>1371.337</v>
      </c>
      <c r="B69">
        <f t="shared" si="3"/>
        <v>21.184999999999945</v>
      </c>
      <c r="C69">
        <f t="shared" ref="C69:C88" si="13">A71-A69</f>
        <v>42.211000000000013</v>
      </c>
      <c r="D69">
        <f t="shared" si="4"/>
        <v>2.0100476190476195</v>
      </c>
      <c r="E69">
        <f t="shared" ref="E69:E88" si="14">1/A69</f>
        <v>7.2921535698373193E-4</v>
      </c>
      <c r="F69">
        <f t="shared" ref="F69:F88" si="15">SQRT(((1/(A69^2))*$A$1)^2)</f>
        <v>5.317550368609116E-9</v>
      </c>
      <c r="G69">
        <f t="shared" si="5"/>
        <v>6.7343514128996498E-4</v>
      </c>
      <c r="H69">
        <f t="shared" si="6"/>
        <v>1484.9239944391677</v>
      </c>
      <c r="I69">
        <f t="shared" si="7"/>
        <v>1.0828293806986669</v>
      </c>
      <c r="J69">
        <f t="shared" si="8"/>
        <v>2984.7679394891293</v>
      </c>
      <c r="K69">
        <f t="shared" si="9"/>
        <v>1.4291417160164513E-3</v>
      </c>
    </row>
    <row r="70" spans="1:11" x14ac:dyDescent="0.35">
      <c r="A70">
        <v>1392.5219999999999</v>
      </c>
      <c r="B70">
        <f t="shared" ref="B70:B89" si="16">A71-A70</f>
        <v>21.026000000000067</v>
      </c>
      <c r="C70">
        <f t="shared" si="13"/>
        <v>42.211999999999989</v>
      </c>
      <c r="D70">
        <f t="shared" ref="D70:D88" si="17">C70/21</f>
        <v>2.0100952380952375</v>
      </c>
      <c r="E70">
        <f t="shared" si="14"/>
        <v>7.1812150903181426E-4</v>
      </c>
      <c r="F70">
        <f t="shared" si="15"/>
        <v>5.156985017341301E-9</v>
      </c>
      <c r="G70">
        <f t="shared" ref="G70:G88" si="18">SQRT($D$1^2+($G$1*F70))</f>
        <v>6.7343513792051041E-4</v>
      </c>
      <c r="H70">
        <f t="shared" ref="H70:H88" si="19">1/G70</f>
        <v>1484.9240018688124</v>
      </c>
      <c r="I70">
        <f t="shared" ref="I70:I88" si="20">E70/G70</f>
        <v>1.0663558650195921</v>
      </c>
      <c r="J70">
        <f t="shared" ref="J70:J88" si="21">D70/G70</f>
        <v>2984.8386650898237</v>
      </c>
      <c r="K70">
        <f t="shared" ref="K70:K88" si="22">(D70-$M$14-$M$15*E70)^2/G70^2</f>
        <v>1.0828758755654147E-3</v>
      </c>
    </row>
    <row r="71" spans="1:11" x14ac:dyDescent="0.35">
      <c r="A71">
        <v>1413.548</v>
      </c>
      <c r="B71">
        <f t="shared" si="16"/>
        <v>21.185999999999922</v>
      </c>
      <c r="C71">
        <f t="shared" si="13"/>
        <v>42.211000000000013</v>
      </c>
      <c r="D71">
        <f t="shared" si="17"/>
        <v>2.0100476190476195</v>
      </c>
      <c r="E71">
        <f t="shared" si="14"/>
        <v>7.0743971906153875E-4</v>
      </c>
      <c r="F71">
        <f t="shared" si="15"/>
        <v>5.0047095610586885E-9</v>
      </c>
      <c r="G71">
        <f t="shared" si="18"/>
        <v>6.7343513472501891E-4</v>
      </c>
      <c r="H71">
        <f t="shared" si="19"/>
        <v>1484.9240089148691</v>
      </c>
      <c r="I71">
        <f t="shared" si="20"/>
        <v>1.0504942236944688</v>
      </c>
      <c r="J71">
        <f t="shared" si="21"/>
        <v>2984.7679685859785</v>
      </c>
      <c r="K71">
        <f t="shared" si="22"/>
        <v>1.4290818484913859E-3</v>
      </c>
    </row>
    <row r="72" spans="1:11" x14ac:dyDescent="0.35">
      <c r="A72">
        <v>1434.7339999999999</v>
      </c>
      <c r="B72">
        <f t="shared" si="16"/>
        <v>21.025000000000091</v>
      </c>
      <c r="C72">
        <f t="shared" si="13"/>
        <v>42.211000000000013</v>
      </c>
      <c r="D72">
        <f t="shared" si="17"/>
        <v>2.0100476190476195</v>
      </c>
      <c r="E72">
        <f t="shared" si="14"/>
        <v>6.9699331025820815E-4</v>
      </c>
      <c r="F72">
        <f t="shared" si="15"/>
        <v>4.8579967454469491E-9</v>
      </c>
      <c r="G72">
        <f t="shared" si="18"/>
        <v>6.7343513164625911E-4</v>
      </c>
      <c r="H72">
        <f t="shared" si="19"/>
        <v>1484.9240157035322</v>
      </c>
      <c r="I72">
        <f t="shared" si="20"/>
        <v>1.0349821051871164</v>
      </c>
      <c r="J72">
        <f t="shared" si="21"/>
        <v>2984.7679822315149</v>
      </c>
      <c r="K72">
        <f t="shared" si="22"/>
        <v>1.4290531284378875E-3</v>
      </c>
    </row>
    <row r="73" spans="1:11" x14ac:dyDescent="0.35">
      <c r="A73">
        <v>1455.759</v>
      </c>
      <c r="B73">
        <f t="shared" si="16"/>
        <v>21.185999999999922</v>
      </c>
      <c r="C73">
        <f t="shared" si="13"/>
        <v>42.211000000000013</v>
      </c>
      <c r="D73">
        <f t="shared" si="17"/>
        <v>2.0100476190476195</v>
      </c>
      <c r="E73">
        <f t="shared" si="14"/>
        <v>6.8692688831049648E-4</v>
      </c>
      <c r="F73">
        <f t="shared" si="15"/>
        <v>4.7186854988394124E-9</v>
      </c>
      <c r="G73">
        <f t="shared" si="18"/>
        <v>6.7343512872282071E-4</v>
      </c>
      <c r="H73">
        <f t="shared" si="19"/>
        <v>1484.9240221497121</v>
      </c>
      <c r="I73">
        <f t="shared" si="20"/>
        <v>1.0200342379128085</v>
      </c>
      <c r="J73">
        <f t="shared" si="21"/>
        <v>2984.7679951886435</v>
      </c>
      <c r="K73">
        <f t="shared" si="22"/>
        <v>1.4290254531617486E-3</v>
      </c>
    </row>
    <row r="74" spans="1:11" x14ac:dyDescent="0.35">
      <c r="A74">
        <v>1476.9449999999999</v>
      </c>
      <c r="B74">
        <f t="shared" si="16"/>
        <v>21.025000000000091</v>
      </c>
      <c r="C74">
        <f t="shared" si="13"/>
        <v>42.211999999999989</v>
      </c>
      <c r="D74">
        <f t="shared" si="17"/>
        <v>2.0100952380952375</v>
      </c>
      <c r="E74">
        <f t="shared" si="14"/>
        <v>6.7707328302678846E-4</v>
      </c>
      <c r="F74">
        <f t="shared" si="15"/>
        <v>4.5842823058867356E-9</v>
      </c>
      <c r="G74">
        <f t="shared" si="18"/>
        <v>6.7343512590237761E-4</v>
      </c>
      <c r="H74">
        <f t="shared" si="19"/>
        <v>1484.9240283687873</v>
      </c>
      <c r="I74">
        <f t="shared" si="20"/>
        <v>1.0054023869330189</v>
      </c>
      <c r="J74">
        <f t="shared" si="21"/>
        <v>2984.8387183572968</v>
      </c>
      <c r="K74">
        <f t="shared" si="22"/>
        <v>1.0829741982554509E-3</v>
      </c>
    </row>
    <row r="75" spans="1:11" x14ac:dyDescent="0.35">
      <c r="A75">
        <v>1497.97</v>
      </c>
      <c r="B75">
        <f t="shared" si="16"/>
        <v>21.186999999999898</v>
      </c>
      <c r="C75">
        <f t="shared" si="13"/>
        <v>42.211000000000013</v>
      </c>
      <c r="D75">
        <f t="shared" si="17"/>
        <v>2.0100476190476195</v>
      </c>
      <c r="E75">
        <f t="shared" si="14"/>
        <v>6.6757011155096566E-4</v>
      </c>
      <c r="F75">
        <f t="shared" si="15"/>
        <v>4.4564985383616875E-9</v>
      </c>
      <c r="G75">
        <f t="shared" si="18"/>
        <v>6.7343512322084261E-4</v>
      </c>
      <c r="H75">
        <f t="shared" si="19"/>
        <v>1484.9240342815704</v>
      </c>
      <c r="I75">
        <f t="shared" si="20"/>
        <v>0.99129090321005786</v>
      </c>
      <c r="J75">
        <f t="shared" si="21"/>
        <v>2984.768019574256</v>
      </c>
      <c r="K75">
        <f t="shared" si="22"/>
        <v>1.4289722364700236E-3</v>
      </c>
    </row>
    <row r="76" spans="1:11" x14ac:dyDescent="0.35">
      <c r="A76">
        <v>1519.1569999999999</v>
      </c>
      <c r="B76">
        <f t="shared" si="16"/>
        <v>21.024000000000115</v>
      </c>
      <c r="C76">
        <f t="shared" si="13"/>
        <v>42.211000000000013</v>
      </c>
      <c r="D76">
        <f t="shared" si="17"/>
        <v>2.0100476190476195</v>
      </c>
      <c r="E76">
        <f t="shared" si="14"/>
        <v>6.5825981119792102E-4</v>
      </c>
      <c r="F76">
        <f t="shared" si="15"/>
        <v>4.3330597903832254E-9</v>
      </c>
      <c r="G76">
        <f t="shared" si="18"/>
        <v>6.734351206304877E-4</v>
      </c>
      <c r="H76">
        <f t="shared" si="19"/>
        <v>1484.9240399933012</v>
      </c>
      <c r="I76">
        <f t="shared" si="20"/>
        <v>0.97746581820924461</v>
      </c>
      <c r="J76">
        <f t="shared" si="21"/>
        <v>2984.7680310551073</v>
      </c>
      <c r="K76">
        <f t="shared" si="22"/>
        <v>1.4289466402064915E-3</v>
      </c>
    </row>
    <row r="77" spans="1:11" x14ac:dyDescent="0.35">
      <c r="A77">
        <v>1540.181</v>
      </c>
      <c r="B77">
        <f t="shared" si="16"/>
        <v>21.186999999999898</v>
      </c>
      <c r="C77">
        <f t="shared" si="13"/>
        <v>42.211000000000013</v>
      </c>
      <c r="D77">
        <f t="shared" si="17"/>
        <v>2.0100476190476195</v>
      </c>
      <c r="E77">
        <f t="shared" si="14"/>
        <v>6.4927433853553579E-4</v>
      </c>
      <c r="F77">
        <f t="shared" si="15"/>
        <v>4.215571666807575E-9</v>
      </c>
      <c r="G77">
        <f t="shared" si="18"/>
        <v>6.7343511816500632E-4</v>
      </c>
      <c r="H77">
        <f t="shared" si="19"/>
        <v>1484.9240454296862</v>
      </c>
      <c r="I77">
        <f t="shared" si="20"/>
        <v>0.96412307737187142</v>
      </c>
      <c r="J77">
        <f t="shared" si="21"/>
        <v>2984.7680419825001</v>
      </c>
      <c r="K77">
        <f t="shared" si="22"/>
        <v>1.4289219370435089E-3</v>
      </c>
    </row>
    <row r="78" spans="1:11" x14ac:dyDescent="0.35">
      <c r="A78">
        <v>1561.3679999999999</v>
      </c>
      <c r="B78">
        <f t="shared" si="16"/>
        <v>21.024000000000115</v>
      </c>
      <c r="C78">
        <f t="shared" si="13"/>
        <v>42.211999999999989</v>
      </c>
      <c r="D78">
        <f t="shared" si="17"/>
        <v>2.0100952380952375</v>
      </c>
      <c r="E78">
        <f t="shared" si="14"/>
        <v>6.4046400336115509E-4</v>
      </c>
      <c r="F78">
        <f t="shared" si="15"/>
        <v>4.1019413960139775E-9</v>
      </c>
      <c r="G78">
        <f t="shared" si="18"/>
        <v>6.7343511578048167E-4</v>
      </c>
      <c r="H78">
        <f t="shared" si="19"/>
        <v>1484.9240506875617</v>
      </c>
      <c r="I78">
        <f t="shared" si="20"/>
        <v>0.95104040219061858</v>
      </c>
      <c r="J78">
        <f t="shared" si="21"/>
        <v>2984.8387632201589</v>
      </c>
      <c r="K78">
        <f t="shared" si="22"/>
        <v>1.0830618902005057E-3</v>
      </c>
    </row>
    <row r="79" spans="1:11" x14ac:dyDescent="0.35">
      <c r="A79">
        <v>1582.3920000000001</v>
      </c>
      <c r="B79">
        <f t="shared" si="16"/>
        <v>21.187999999999874</v>
      </c>
      <c r="C79">
        <f t="shared" si="13"/>
        <v>42.211999999999989</v>
      </c>
      <c r="D79">
        <f t="shared" si="17"/>
        <v>2.0100952380952375</v>
      </c>
      <c r="E79">
        <f t="shared" si="14"/>
        <v>6.31954661044798E-4</v>
      </c>
      <c r="F79">
        <f t="shared" si="15"/>
        <v>3.9936669361624551E-9</v>
      </c>
      <c r="G79">
        <f t="shared" si="18"/>
        <v>6.7343511350834834E-4</v>
      </c>
      <c r="H79">
        <f t="shared" si="19"/>
        <v>1484.9240556976144</v>
      </c>
      <c r="I79">
        <f t="shared" si="20"/>
        <v>0.93840467829565277</v>
      </c>
      <c r="J79">
        <f t="shared" si="21"/>
        <v>2984.8387732908423</v>
      </c>
      <c r="K79">
        <f t="shared" si="22"/>
        <v>1.0830822732817362E-3</v>
      </c>
    </row>
    <row r="80" spans="1:11" x14ac:dyDescent="0.35">
      <c r="A80">
        <v>1603.58</v>
      </c>
      <c r="B80">
        <f t="shared" si="16"/>
        <v>21.024000000000115</v>
      </c>
      <c r="C80">
        <f t="shared" si="13"/>
        <v>42.211999999999989</v>
      </c>
      <c r="D80">
        <f t="shared" si="17"/>
        <v>2.0100952380952375</v>
      </c>
      <c r="E80">
        <f t="shared" si="14"/>
        <v>6.2360468451839015E-4</v>
      </c>
      <c r="F80">
        <f t="shared" si="15"/>
        <v>3.8888280255328088E-9</v>
      </c>
      <c r="G80">
        <f t="shared" si="18"/>
        <v>6.7343511130830991E-4</v>
      </c>
      <c r="H80">
        <f t="shared" si="19"/>
        <v>1484.924060548698</v>
      </c>
      <c r="I80">
        <f t="shared" si="20"/>
        <v>0.92600560031223778</v>
      </c>
      <c r="J80">
        <f t="shared" si="21"/>
        <v>2984.838783041982</v>
      </c>
      <c r="K80">
        <f t="shared" si="22"/>
        <v>1.0831022747134055E-3</v>
      </c>
    </row>
    <row r="81" spans="1:11" x14ac:dyDescent="0.35">
      <c r="A81">
        <v>1624.604</v>
      </c>
      <c r="B81">
        <f t="shared" si="16"/>
        <v>21.187999999999874</v>
      </c>
      <c r="C81">
        <f t="shared" si="13"/>
        <v>42.211000000000013</v>
      </c>
      <c r="D81">
        <f t="shared" si="17"/>
        <v>2.0100476190476195</v>
      </c>
      <c r="E81">
        <f t="shared" si="14"/>
        <v>6.1553461643575915E-4</v>
      </c>
      <c r="F81">
        <f t="shared" si="15"/>
        <v>3.7888286403071712E-9</v>
      </c>
      <c r="G81">
        <f t="shared" si="18"/>
        <v>6.7343510920982858E-4</v>
      </c>
      <c r="H81">
        <f t="shared" si="19"/>
        <v>1484.9240651758482</v>
      </c>
      <c r="I81">
        <f t="shared" si="20"/>
        <v>0.91402216489424404</v>
      </c>
      <c r="J81">
        <f t="shared" si="21"/>
        <v>2984.7680816732259</v>
      </c>
      <c r="K81">
        <f t="shared" si="22"/>
        <v>1.4288291792882246E-3</v>
      </c>
    </row>
    <row r="82" spans="1:11" x14ac:dyDescent="0.35">
      <c r="A82">
        <v>1645.7919999999999</v>
      </c>
      <c r="B82">
        <f t="shared" si="16"/>
        <v>21.023000000000138</v>
      </c>
      <c r="C82">
        <f t="shared" si="13"/>
        <v>42.211000000000013</v>
      </c>
      <c r="D82">
        <f t="shared" si="17"/>
        <v>2.0100476190476195</v>
      </c>
      <c r="E82">
        <f t="shared" si="14"/>
        <v>6.0761019618518015E-4</v>
      </c>
      <c r="F82">
        <f t="shared" si="15"/>
        <v>3.6919015050819314E-9</v>
      </c>
      <c r="G82">
        <f t="shared" si="18"/>
        <v>6.7343510717581825E-4</v>
      </c>
      <c r="H82">
        <f t="shared" si="19"/>
        <v>1484.9240696608401</v>
      </c>
      <c r="I82">
        <f t="shared" si="20"/>
        <v>0.90225500528671909</v>
      </c>
      <c r="J82">
        <f t="shared" si="21"/>
        <v>2984.7680906882729</v>
      </c>
      <c r="K82">
        <f t="shared" si="22"/>
        <v>1.4288073934942387E-3</v>
      </c>
    </row>
    <row r="83" spans="1:11" x14ac:dyDescent="0.35">
      <c r="A83">
        <v>1666.8150000000001</v>
      </c>
      <c r="B83">
        <f t="shared" si="16"/>
        <v>21.187999999999874</v>
      </c>
      <c r="C83">
        <f t="shared" si="13"/>
        <v>42.211000000000013</v>
      </c>
      <c r="D83">
        <f t="shared" si="17"/>
        <v>2.0100476190476195</v>
      </c>
      <c r="E83">
        <f t="shared" si="14"/>
        <v>5.9994660475217701E-4</v>
      </c>
      <c r="F83">
        <f t="shared" si="15"/>
        <v>3.5993592855366498E-9</v>
      </c>
      <c r="G83">
        <f t="shared" si="18"/>
        <v>6.7343510523382513E-4</v>
      </c>
      <c r="H83">
        <f t="shared" si="19"/>
        <v>1484.9240739429338</v>
      </c>
      <c r="I83">
        <f t="shared" si="20"/>
        <v>0.8908751564768338</v>
      </c>
      <c r="J83">
        <f t="shared" si="21"/>
        <v>2984.7680992954856</v>
      </c>
      <c r="K83">
        <f t="shared" si="22"/>
        <v>1.4287863248215885E-3</v>
      </c>
    </row>
    <row r="84" spans="1:11" x14ac:dyDescent="0.35">
      <c r="A84">
        <v>1688.0029999999999</v>
      </c>
      <c r="B84">
        <f t="shared" si="16"/>
        <v>21.023000000000138</v>
      </c>
      <c r="C84">
        <f t="shared" si="13"/>
        <v>42.211999999999989</v>
      </c>
      <c r="D84">
        <f t="shared" si="17"/>
        <v>2.0100952380952375</v>
      </c>
      <c r="E84">
        <f t="shared" si="14"/>
        <v>5.9241600873932102E-4</v>
      </c>
      <c r="F84">
        <f t="shared" si="15"/>
        <v>3.5095672741062722E-9</v>
      </c>
      <c r="G84">
        <f t="shared" si="18"/>
        <v>6.7343510334954497E-4</v>
      </c>
      <c r="H84">
        <f t="shared" si="19"/>
        <v>1484.9240780977707</v>
      </c>
      <c r="I84">
        <f t="shared" si="20"/>
        <v>0.87969279562759717</v>
      </c>
      <c r="J84">
        <f t="shared" si="21"/>
        <v>2984.8388183172897</v>
      </c>
      <c r="K84">
        <f t="shared" si="22"/>
        <v>1.0831769844879204E-3</v>
      </c>
    </row>
    <row r="85" spans="1:11" x14ac:dyDescent="0.35">
      <c r="A85">
        <v>1709.0260000000001</v>
      </c>
      <c r="B85">
        <f t="shared" si="16"/>
        <v>21.188999999999851</v>
      </c>
      <c r="C85">
        <f t="shared" si="13"/>
        <v>42.211000000000013</v>
      </c>
      <c r="D85">
        <f t="shared" si="17"/>
        <v>2.0100476190476195</v>
      </c>
      <c r="E85">
        <f t="shared" si="14"/>
        <v>5.8512860541618439E-4</v>
      </c>
      <c r="F85">
        <f t="shared" si="15"/>
        <v>3.4237548487628883E-9</v>
      </c>
      <c r="G85">
        <f t="shared" si="18"/>
        <v>6.7343510154877612E-4</v>
      </c>
      <c r="H85">
        <f t="shared" si="19"/>
        <v>1484.9240820684652</v>
      </c>
      <c r="I85">
        <f t="shared" si="20"/>
        <v>0.86887155728962873</v>
      </c>
      <c r="J85">
        <f t="shared" si="21"/>
        <v>2984.7681156281906</v>
      </c>
      <c r="K85">
        <f t="shared" si="22"/>
        <v>1.4287455874623814E-3</v>
      </c>
    </row>
    <row r="86" spans="1:11" x14ac:dyDescent="0.35">
      <c r="A86">
        <v>1730.2149999999999</v>
      </c>
      <c r="B86">
        <f t="shared" si="16"/>
        <v>21.022000000000162</v>
      </c>
      <c r="C86">
        <f t="shared" si="13"/>
        <v>42.211999999999989</v>
      </c>
      <c r="D86">
        <f t="shared" si="17"/>
        <v>2.0100952380952375</v>
      </c>
      <c r="E86">
        <f t="shared" si="14"/>
        <v>5.7796285432735236E-4</v>
      </c>
      <c r="F86">
        <f t="shared" si="15"/>
        <v>3.3404106098222038E-9</v>
      </c>
      <c r="G86">
        <f t="shared" si="18"/>
        <v>6.73435099799802E-4</v>
      </c>
      <c r="H86">
        <f t="shared" si="19"/>
        <v>1484.9240859249524</v>
      </c>
      <c r="I86">
        <f t="shared" si="20"/>
        <v>0.85823096316062009</v>
      </c>
      <c r="J86">
        <f t="shared" si="21"/>
        <v>2984.8388340506699</v>
      </c>
      <c r="K86">
        <f t="shared" si="22"/>
        <v>1.0832116061978176E-3</v>
      </c>
    </row>
    <row r="87" spans="1:11" x14ac:dyDescent="0.35">
      <c r="A87">
        <v>1751.2370000000001</v>
      </c>
      <c r="B87">
        <f t="shared" si="16"/>
        <v>21.189999999999827</v>
      </c>
      <c r="C87">
        <f t="shared" si="13"/>
        <v>42.211000000000013</v>
      </c>
      <c r="D87">
        <f t="shared" si="17"/>
        <v>2.0100476190476195</v>
      </c>
      <c r="E87">
        <f t="shared" si="14"/>
        <v>5.7102493837213352E-4</v>
      </c>
      <c r="F87">
        <f t="shared" si="15"/>
        <v>3.2606948024289887E-9</v>
      </c>
      <c r="G87">
        <f t="shared" si="18"/>
        <v>6.7343509812697042E-4</v>
      </c>
      <c r="H87">
        <f t="shared" si="19"/>
        <v>1484.9240896135452</v>
      </c>
      <c r="I87">
        <f t="shared" si="20"/>
        <v>0.84792868675887112</v>
      </c>
      <c r="J87">
        <f t="shared" si="21"/>
        <v>2984.7681307941602</v>
      </c>
      <c r="K87">
        <f t="shared" si="22"/>
        <v>1.4287068141076206E-3</v>
      </c>
    </row>
    <row r="88" spans="1:11" x14ac:dyDescent="0.35">
      <c r="A88">
        <v>1772.4269999999999</v>
      </c>
      <c r="B88">
        <f t="shared" si="16"/>
        <v>21.021000000000186</v>
      </c>
      <c r="C88">
        <f t="shared" si="13"/>
        <v>42.211000000000013</v>
      </c>
      <c r="D88">
        <f t="shared" si="17"/>
        <v>2.0100476190476195</v>
      </c>
      <c r="E88">
        <f t="shared" si="14"/>
        <v>5.6419813058591417E-4</v>
      </c>
      <c r="F88">
        <f t="shared" si="15"/>
        <v>3.1831953055664024E-9</v>
      </c>
      <c r="G88">
        <f t="shared" si="18"/>
        <v>6.7343509650064797E-4</v>
      </c>
      <c r="H88">
        <f t="shared" si="19"/>
        <v>1484.9240931995855</v>
      </c>
      <c r="I88">
        <f t="shared" si="20"/>
        <v>0.83779139744518993</v>
      </c>
      <c r="J88">
        <f t="shared" si="21"/>
        <v>2984.7681380022723</v>
      </c>
      <c r="K88">
        <f t="shared" si="22"/>
        <v>1.4286880461254678E-3</v>
      </c>
    </row>
    <row r="89" spans="1:11" x14ac:dyDescent="0.35">
      <c r="A89">
        <v>1793.4480000000001</v>
      </c>
      <c r="B89">
        <f t="shared" si="16"/>
        <v>21.189999999999827</v>
      </c>
    </row>
    <row r="90" spans="1:11" x14ac:dyDescent="0.35">
      <c r="A90">
        <v>1814.6379999999999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7684-E57F-4991-AE8A-0119D602727B}">
  <dimension ref="A1:O90"/>
  <sheetViews>
    <sheetView workbookViewId="0"/>
  </sheetViews>
  <sheetFormatPr defaultColWidth="8.81640625" defaultRowHeight="14.5" x14ac:dyDescent="0.35"/>
  <cols>
    <col min="13" max="14" width="9.6328125" bestFit="1" customWidth="1"/>
  </cols>
  <sheetData>
    <row r="1" spans="1:15" x14ac:dyDescent="0.35">
      <c r="A1">
        <v>0.01</v>
      </c>
      <c r="C1">
        <f>SQRT($A$1^2+$A$1^2)</f>
        <v>1.4142135623730951E-2</v>
      </c>
      <c r="D1">
        <f>SQRT((1/21*C1)^2)</f>
        <v>6.7343502970147382E-4</v>
      </c>
      <c r="G1">
        <v>6.6776005678548245E-4</v>
      </c>
    </row>
    <row r="3" spans="1:15" x14ac:dyDescent="0.35">
      <c r="A3">
        <v>2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20.573</v>
      </c>
      <c r="B5">
        <f>A6-A5</f>
        <v>21.042999999999999</v>
      </c>
      <c r="C5">
        <f t="shared" ref="C5:C36" si="0">A7-A5</f>
        <v>42.198999999999998</v>
      </c>
      <c r="D5">
        <f>C5/21</f>
        <v>2.0094761904761902</v>
      </c>
      <c r="E5">
        <f t="shared" ref="E5:E36" si="1">1/A5</f>
        <v>4.8607398045982596E-2</v>
      </c>
      <c r="F5">
        <f t="shared" ref="F5:F36" si="2">SQRT(((1/(A5^2))*$A$1)^2)</f>
        <v>2.3626791448005928E-5</v>
      </c>
      <c r="G5">
        <f>SQRT($D$1^2+($G$1*F5))</f>
        <v>6.850487331774318E-4</v>
      </c>
      <c r="H5">
        <f>1/G5</f>
        <v>1459.7501631186783</v>
      </c>
      <c r="I5">
        <f>E5/G5</f>
        <v>70.954657226397615</v>
      </c>
      <c r="J5">
        <f>D5/G5</f>
        <v>2933.3331968307189</v>
      </c>
      <c r="K5">
        <f>(D5-$M$14-$M$15*E5)^2/G5^2</f>
        <v>4.4097748995495232E-4</v>
      </c>
      <c r="L5" t="s">
        <v>37</v>
      </c>
      <c r="M5">
        <f t="array" ref="M5:N6">MMULT(TRANSPOSE(H5:I88),H5:I88)</f>
        <v>185099099.68111676</v>
      </c>
      <c r="N5">
        <v>524118.90788431285</v>
      </c>
    </row>
    <row r="6" spans="1:15" x14ac:dyDescent="0.35">
      <c r="A6">
        <v>41.616</v>
      </c>
      <c r="B6">
        <f t="shared" ref="B6:B69" si="3">A7-A6</f>
        <v>21.155999999999999</v>
      </c>
      <c r="C6">
        <f t="shared" si="0"/>
        <v>42.198999999999998</v>
      </c>
      <c r="D6">
        <f t="shared" ref="D6:D69" si="4">C6/21</f>
        <v>2.0094761904761902</v>
      </c>
      <c r="E6">
        <f t="shared" si="1"/>
        <v>2.4029219530949636E-2</v>
      </c>
      <c r="F6">
        <f t="shared" si="2"/>
        <v>5.7740339126657131E-6</v>
      </c>
      <c r="G6">
        <f t="shared" ref="G6:G69" si="5">SQRT($D$1^2+($G$1*F6))</f>
        <v>6.7629165930272112E-4</v>
      </c>
      <c r="H6">
        <f t="shared" ref="H6:H69" si="6">1/G6</f>
        <v>1478.6519783949914</v>
      </c>
      <c r="I6">
        <f t="shared" ref="I6:I69" si="7">E6/G6</f>
        <v>35.530852998726246</v>
      </c>
      <c r="J6">
        <f t="shared" ref="J6:J69" si="8">D6/G6</f>
        <v>2971.3159445852489</v>
      </c>
      <c r="K6">
        <f t="shared" ref="K6:K69" si="9">(D6-$M$14-$M$15*E6)^2/G6^2</f>
        <v>9.1768548620835273E-7</v>
      </c>
      <c r="M6">
        <v>524118.90788431285</v>
      </c>
      <c r="N6">
        <v>8211.0446759879924</v>
      </c>
    </row>
    <row r="7" spans="1:15" x14ac:dyDescent="0.35">
      <c r="A7">
        <v>62.771999999999998</v>
      </c>
      <c r="B7">
        <f t="shared" si="3"/>
        <v>21.042999999999999</v>
      </c>
      <c r="C7">
        <f t="shared" si="0"/>
        <v>42.199000000000005</v>
      </c>
      <c r="D7">
        <f t="shared" si="4"/>
        <v>2.0094761904761906</v>
      </c>
      <c r="E7">
        <f t="shared" si="1"/>
        <v>1.5930669725355253E-2</v>
      </c>
      <c r="F7">
        <f t="shared" si="2"/>
        <v>2.5378623789835048E-6</v>
      </c>
      <c r="G7">
        <f t="shared" si="5"/>
        <v>6.74692094481126E-4</v>
      </c>
      <c r="H7">
        <f t="shared" si="6"/>
        <v>1482.157577033792</v>
      </c>
      <c r="I7">
        <f t="shared" si="7"/>
        <v>23.611762840658127</v>
      </c>
      <c r="J7">
        <f t="shared" si="8"/>
        <v>2978.3603615832853</v>
      </c>
      <c r="K7">
        <f t="shared" si="9"/>
        <v>6.8926498924852452E-5</v>
      </c>
    </row>
    <row r="8" spans="1:15" x14ac:dyDescent="0.35">
      <c r="A8">
        <v>83.814999999999998</v>
      </c>
      <c r="B8">
        <f t="shared" si="3"/>
        <v>21.156000000000006</v>
      </c>
      <c r="C8">
        <f t="shared" si="0"/>
        <v>42.198999999999998</v>
      </c>
      <c r="D8">
        <f t="shared" si="4"/>
        <v>2.0094761904761902</v>
      </c>
      <c r="E8">
        <f t="shared" si="1"/>
        <v>1.1931038596909862E-2</v>
      </c>
      <c r="F8">
        <f t="shared" si="2"/>
        <v>1.4234968200095284E-6</v>
      </c>
      <c r="G8">
        <f t="shared" si="5"/>
        <v>6.741404108539915E-4</v>
      </c>
      <c r="H8">
        <f t="shared" si="6"/>
        <v>1483.3705024940045</v>
      </c>
      <c r="I8">
        <f t="shared" si="7"/>
        <v>17.698150718773544</v>
      </c>
      <c r="J8">
        <f t="shared" si="8"/>
        <v>2980.7977064164043</v>
      </c>
      <c r="K8">
        <f t="shared" si="9"/>
        <v>1.425143650331082E-4</v>
      </c>
      <c r="L8" t="s">
        <v>38</v>
      </c>
      <c r="M8">
        <f t="array" ref="M8:M9">MMULT(TRANSPOSE(H5:I88),J5:J88)</f>
        <v>371949713.81441951</v>
      </c>
    </row>
    <row r="9" spans="1:15" x14ac:dyDescent="0.35">
      <c r="A9">
        <v>104.971</v>
      </c>
      <c r="B9">
        <f t="shared" si="3"/>
        <v>21.042999999999992</v>
      </c>
      <c r="C9">
        <f t="shared" si="0"/>
        <v>42.198999999999984</v>
      </c>
      <c r="D9">
        <f t="shared" si="4"/>
        <v>2.0094761904761897</v>
      </c>
      <c r="E9">
        <f t="shared" si="1"/>
        <v>9.5264406359851766E-3</v>
      </c>
      <c r="F9">
        <f t="shared" si="2"/>
        <v>9.0753071190949656E-7</v>
      </c>
      <c r="G9">
        <f t="shared" si="5"/>
        <v>6.7388482101078976E-4</v>
      </c>
      <c r="H9">
        <f t="shared" si="6"/>
        <v>1483.9331126349687</v>
      </c>
      <c r="I9">
        <f t="shared" si="7"/>
        <v>14.136600705289734</v>
      </c>
      <c r="J9">
        <f t="shared" si="8"/>
        <v>2981.9282580991917</v>
      </c>
      <c r="K9">
        <f t="shared" si="9"/>
        <v>1.9951656507321202E-4</v>
      </c>
      <c r="M9">
        <v>1053201.4458301372</v>
      </c>
    </row>
    <row r="10" spans="1:15" x14ac:dyDescent="0.35">
      <c r="A10">
        <v>126.014</v>
      </c>
      <c r="B10">
        <f t="shared" si="3"/>
        <v>21.155999999999992</v>
      </c>
      <c r="C10">
        <f t="shared" si="0"/>
        <v>42.197999999999993</v>
      </c>
      <c r="D10">
        <f t="shared" si="4"/>
        <v>2.0094285714285709</v>
      </c>
      <c r="E10">
        <f t="shared" si="1"/>
        <v>7.9356262002634632E-3</v>
      </c>
      <c r="F10">
        <f t="shared" si="2"/>
        <v>6.2974163190307933E-7</v>
      </c>
      <c r="G10">
        <f t="shared" si="5"/>
        <v>6.737471747895532E-4</v>
      </c>
      <c r="H10">
        <f t="shared" si="6"/>
        <v>1484.2362794506007</v>
      </c>
      <c r="I10">
        <f t="shared" si="7"/>
        <v>11.77834430658975</v>
      </c>
      <c r="J10">
        <f t="shared" si="8"/>
        <v>2982.4667866788777</v>
      </c>
      <c r="K10">
        <f t="shared" si="9"/>
        <v>3.0366468561480848E-3</v>
      </c>
    </row>
    <row r="11" spans="1:15" x14ac:dyDescent="0.35">
      <c r="A11">
        <v>147.16999999999999</v>
      </c>
      <c r="B11">
        <f t="shared" si="3"/>
        <v>21.042000000000002</v>
      </c>
      <c r="C11">
        <f t="shared" si="0"/>
        <v>42.199000000000012</v>
      </c>
      <c r="D11">
        <f t="shared" si="4"/>
        <v>2.0094761904761911</v>
      </c>
      <c r="E11">
        <f t="shared" si="1"/>
        <v>6.7948630835088682E-3</v>
      </c>
      <c r="F11">
        <f t="shared" si="2"/>
        <v>4.6170164323631641E-7</v>
      </c>
      <c r="G11">
        <f t="shared" si="5"/>
        <v>6.7366389627508639E-4</v>
      </c>
      <c r="H11">
        <f t="shared" si="6"/>
        <v>1484.4197611439997</v>
      </c>
      <c r="I11">
        <f t="shared" si="7"/>
        <v>10.086429035428417</v>
      </c>
      <c r="J11">
        <f t="shared" si="8"/>
        <v>2982.9061666912221</v>
      </c>
      <c r="K11">
        <f t="shared" si="9"/>
        <v>2.7588657513815404E-4</v>
      </c>
      <c r="L11" t="s">
        <v>39</v>
      </c>
      <c r="M11">
        <f t="array" ref="M11:N12">MINVERSE(M5:N6)</f>
        <v>6.5943884825102263E-9</v>
      </c>
      <c r="N11">
        <v>-4.2092618247778303E-7</v>
      </c>
    </row>
    <row r="12" spans="1:15" x14ac:dyDescent="0.35">
      <c r="A12">
        <v>168.21199999999999</v>
      </c>
      <c r="B12">
        <f t="shared" si="3"/>
        <v>21.157000000000011</v>
      </c>
      <c r="C12">
        <f t="shared" si="0"/>
        <v>42.199000000000012</v>
      </c>
      <c r="D12">
        <f t="shared" si="4"/>
        <v>2.0094761904761911</v>
      </c>
      <c r="E12">
        <f t="shared" si="1"/>
        <v>5.9448790811594899E-3</v>
      </c>
      <c r="F12">
        <f t="shared" si="2"/>
        <v>3.5341587289607701E-7</v>
      </c>
      <c r="G12">
        <f t="shared" si="5"/>
        <v>6.7361022574807968E-4</v>
      </c>
      <c r="H12">
        <f t="shared" si="6"/>
        <v>1484.5380336817886</v>
      </c>
      <c r="I12">
        <f t="shared" si="7"/>
        <v>8.8253991016205084</v>
      </c>
      <c r="J12">
        <f t="shared" si="8"/>
        <v>2983.1438325398963</v>
      </c>
      <c r="K12">
        <f t="shared" si="9"/>
        <v>3.0216770230243983E-4</v>
      </c>
      <c r="M12">
        <v>-4.2092618247778303E-7</v>
      </c>
      <c r="N12">
        <v>1.4865530748233303E-4</v>
      </c>
    </row>
    <row r="13" spans="1:15" x14ac:dyDescent="0.35">
      <c r="A13">
        <v>189.369</v>
      </c>
      <c r="B13">
        <f t="shared" si="3"/>
        <v>21.042000000000002</v>
      </c>
      <c r="C13">
        <f t="shared" si="0"/>
        <v>42.199000000000012</v>
      </c>
      <c r="D13">
        <f t="shared" si="4"/>
        <v>2.0094761904761911</v>
      </c>
      <c r="E13">
        <f t="shared" si="1"/>
        <v>5.2806953619652635E-3</v>
      </c>
      <c r="F13">
        <f t="shared" si="2"/>
        <v>2.7885743505881448E-7</v>
      </c>
      <c r="G13">
        <f t="shared" si="5"/>
        <v>6.7357326927788255E-4</v>
      </c>
      <c r="H13">
        <f t="shared" si="6"/>
        <v>1484.6194847845873</v>
      </c>
      <c r="I13">
        <f t="shared" si="7"/>
        <v>7.8398232275852289</v>
      </c>
      <c r="J13">
        <f t="shared" si="8"/>
        <v>2983.3075065916578</v>
      </c>
      <c r="K13">
        <f t="shared" si="9"/>
        <v>3.2353432626264071E-4</v>
      </c>
    </row>
    <row r="14" spans="1:15" x14ac:dyDescent="0.35">
      <c r="A14">
        <v>210.411</v>
      </c>
      <c r="B14">
        <f t="shared" si="3"/>
        <v>21.157000000000011</v>
      </c>
      <c r="C14">
        <f t="shared" si="0"/>
        <v>42.199000000000012</v>
      </c>
      <c r="D14">
        <f t="shared" si="4"/>
        <v>2.0094761904761911</v>
      </c>
      <c r="E14">
        <f t="shared" si="1"/>
        <v>4.7526032384238468E-3</v>
      </c>
      <c r="F14">
        <f t="shared" si="2"/>
        <v>2.2587237541876833E-7</v>
      </c>
      <c r="G14">
        <f t="shared" si="5"/>
        <v>6.7354700487735886E-4</v>
      </c>
      <c r="H14">
        <f t="shared" si="6"/>
        <v>1484.677376276185</v>
      </c>
      <c r="I14">
        <f t="shared" si="7"/>
        <v>7.0560825065048176</v>
      </c>
      <c r="J14">
        <f t="shared" si="8"/>
        <v>2983.4238381656551</v>
      </c>
      <c r="K14">
        <f t="shared" si="9"/>
        <v>3.4104235362084165E-4</v>
      </c>
      <c r="L14" t="s">
        <v>40</v>
      </c>
      <c r="M14" s="10">
        <f t="array" ref="M14:M15">MMULT(M11:N12,M8:M9)</f>
        <v>2.0094608448774216</v>
      </c>
      <c r="N14" s="10">
        <f>SQRT(M11)</f>
        <v>8.1205840199521522E-5</v>
      </c>
      <c r="O14" t="s">
        <v>42</v>
      </c>
    </row>
    <row r="15" spans="1:15" x14ac:dyDescent="0.35">
      <c r="A15">
        <v>231.56800000000001</v>
      </c>
      <c r="B15">
        <f t="shared" si="3"/>
        <v>21.042000000000002</v>
      </c>
      <c r="C15">
        <f t="shared" si="0"/>
        <v>42.198999999999984</v>
      </c>
      <c r="D15">
        <f t="shared" si="4"/>
        <v>2.0094761904761897</v>
      </c>
      <c r="E15">
        <f t="shared" si="1"/>
        <v>4.3183859600635661E-3</v>
      </c>
      <c r="F15">
        <f t="shared" si="2"/>
        <v>1.8648457300074129E-7</v>
      </c>
      <c r="G15">
        <f t="shared" si="5"/>
        <v>6.7352747989824554E-4</v>
      </c>
      <c r="H15">
        <f t="shared" si="6"/>
        <v>1484.720415789237</v>
      </c>
      <c r="I15">
        <f t="shared" si="7"/>
        <v>6.4115957981639804</v>
      </c>
      <c r="J15">
        <f t="shared" si="8"/>
        <v>2983.5103250423804</v>
      </c>
      <c r="K15">
        <f t="shared" si="9"/>
        <v>3.5578258829793442E-4</v>
      </c>
      <c r="M15">
        <v>6.1166110924659733E-4</v>
      </c>
      <c r="O15" t="s">
        <v>43</v>
      </c>
    </row>
    <row r="16" spans="1:15" x14ac:dyDescent="0.35">
      <c r="A16">
        <v>252.61</v>
      </c>
      <c r="B16">
        <f t="shared" si="3"/>
        <v>21.156999999999982</v>
      </c>
      <c r="C16">
        <f t="shared" si="0"/>
        <v>42.199000000000012</v>
      </c>
      <c r="D16">
        <f t="shared" si="4"/>
        <v>2.0094761904761911</v>
      </c>
      <c r="E16">
        <f t="shared" si="1"/>
        <v>3.9586714698547163E-3</v>
      </c>
      <c r="F16">
        <f t="shared" si="2"/>
        <v>1.56710798062417E-7</v>
      </c>
      <c r="G16">
        <f t="shared" si="5"/>
        <v>6.7351272032563564E-4</v>
      </c>
      <c r="H16">
        <f t="shared" si="6"/>
        <v>1484.7529524260678</v>
      </c>
      <c r="I16">
        <f t="shared" si="7"/>
        <v>5.8776491525516317</v>
      </c>
      <c r="J16">
        <f t="shared" si="8"/>
        <v>2983.5757066394121</v>
      </c>
      <c r="K16">
        <f t="shared" si="9"/>
        <v>3.6822899191106816E-4</v>
      </c>
    </row>
    <row r="17" spans="1:13" x14ac:dyDescent="0.35">
      <c r="A17">
        <v>273.767</v>
      </c>
      <c r="B17">
        <f t="shared" si="3"/>
        <v>21.04200000000003</v>
      </c>
      <c r="C17">
        <f t="shared" si="0"/>
        <v>42.199999999999989</v>
      </c>
      <c r="D17">
        <f t="shared" si="4"/>
        <v>2.009523809523809</v>
      </c>
      <c r="E17">
        <f t="shared" si="1"/>
        <v>3.6527411996332649E-3</v>
      </c>
      <c r="F17">
        <f t="shared" si="2"/>
        <v>1.3342518271498265E-7</v>
      </c>
      <c r="G17">
        <f t="shared" si="5"/>
        <v>6.7350117686356813E-4</v>
      </c>
      <c r="H17">
        <f t="shared" si="6"/>
        <v>1484.7784003242671</v>
      </c>
      <c r="I17">
        <f t="shared" si="7"/>
        <v>5.4235112351900234</v>
      </c>
      <c r="J17">
        <f t="shared" si="8"/>
        <v>2983.6975473182883</v>
      </c>
      <c r="K17">
        <f t="shared" si="9"/>
        <v>8.1308445956451494E-3</v>
      </c>
      <c r="L17" t="s">
        <v>41</v>
      </c>
      <c r="M17">
        <f>+SUM(K5:K88)/(COUNT(K5:K88)-2)</f>
        <v>1.1362266811539563E-3</v>
      </c>
    </row>
    <row r="18" spans="1:13" x14ac:dyDescent="0.35">
      <c r="A18">
        <v>294.80900000000003</v>
      </c>
      <c r="B18">
        <f t="shared" si="3"/>
        <v>21.157999999999959</v>
      </c>
      <c r="C18">
        <f t="shared" si="0"/>
        <v>42.198999999999955</v>
      </c>
      <c r="D18">
        <f t="shared" si="4"/>
        <v>2.0094761904761884</v>
      </c>
      <c r="E18">
        <f t="shared" si="1"/>
        <v>3.3920267020341979E-3</v>
      </c>
      <c r="F18">
        <f t="shared" si="2"/>
        <v>1.1505845147312999E-7</v>
      </c>
      <c r="G18">
        <f t="shared" si="5"/>
        <v>6.7349207171808214E-4</v>
      </c>
      <c r="H18">
        <f t="shared" si="6"/>
        <v>1484.7984734979793</v>
      </c>
      <c r="I18">
        <f t="shared" si="7"/>
        <v>5.0364760692447623</v>
      </c>
      <c r="J18">
        <f t="shared" si="8"/>
        <v>2983.6671801495795</v>
      </c>
      <c r="K18">
        <f t="shared" si="9"/>
        <v>3.8826752063176565E-4</v>
      </c>
    </row>
    <row r="19" spans="1:13" x14ac:dyDescent="0.35">
      <c r="A19">
        <v>315.96699999999998</v>
      </c>
      <c r="B19">
        <f t="shared" si="3"/>
        <v>21.040999999999997</v>
      </c>
      <c r="C19">
        <f t="shared" si="0"/>
        <v>42.199000000000012</v>
      </c>
      <c r="D19">
        <f t="shared" si="4"/>
        <v>2.0094761904761911</v>
      </c>
      <c r="E19">
        <f t="shared" si="1"/>
        <v>3.1648874724259182E-3</v>
      </c>
      <c r="F19">
        <f t="shared" si="2"/>
        <v>1.0016512713118516E-7</v>
      </c>
      <c r="G19">
        <f t="shared" si="5"/>
        <v>6.7348468839314079E-4</v>
      </c>
      <c r="H19">
        <f t="shared" si="6"/>
        <v>1484.8147511503018</v>
      </c>
      <c r="I19">
        <f t="shared" si="7"/>
        <v>4.6992716047887981</v>
      </c>
      <c r="J19">
        <f t="shared" si="8"/>
        <v>2983.6998897043622</v>
      </c>
      <c r="K19">
        <f t="shared" si="9"/>
        <v>3.9644830869590774E-4</v>
      </c>
    </row>
    <row r="20" spans="1:13" x14ac:dyDescent="0.35">
      <c r="A20">
        <v>337.00799999999998</v>
      </c>
      <c r="B20">
        <f t="shared" si="3"/>
        <v>21.158000000000015</v>
      </c>
      <c r="C20">
        <f t="shared" si="0"/>
        <v>42.198000000000036</v>
      </c>
      <c r="D20">
        <f t="shared" si="4"/>
        <v>2.0094285714285731</v>
      </c>
      <c r="E20">
        <f t="shared" si="1"/>
        <v>2.9672886103593982E-3</v>
      </c>
      <c r="F20">
        <f t="shared" si="2"/>
        <v>8.8048016971686088E-8</v>
      </c>
      <c r="G20">
        <f t="shared" si="5"/>
        <v>6.7347868130909522E-4</v>
      </c>
      <c r="H20">
        <f t="shared" si="6"/>
        <v>1484.8279949355172</v>
      </c>
      <c r="I20">
        <f t="shared" si="7"/>
        <v>4.4059131977149422</v>
      </c>
      <c r="J20">
        <f t="shared" si="8"/>
        <v>2983.6557966804289</v>
      </c>
      <c r="K20">
        <f t="shared" si="9"/>
        <v>2.5619233836093698E-3</v>
      </c>
    </row>
    <row r="21" spans="1:13" x14ac:dyDescent="0.35">
      <c r="A21">
        <v>358.166</v>
      </c>
      <c r="B21">
        <f t="shared" si="3"/>
        <v>21.04000000000002</v>
      </c>
      <c r="C21">
        <f t="shared" si="0"/>
        <v>42.199000000000012</v>
      </c>
      <c r="D21">
        <f t="shared" si="4"/>
        <v>2.0094761904761911</v>
      </c>
      <c r="E21">
        <f t="shared" si="1"/>
        <v>2.7920014741767783E-3</v>
      </c>
      <c r="F21">
        <f t="shared" si="2"/>
        <v>7.7952722318053044E-8</v>
      </c>
      <c r="G21">
        <f t="shared" si="5"/>
        <v>6.7347367650362293E-4</v>
      </c>
      <c r="H21">
        <f t="shared" si="6"/>
        <v>1484.8390291830813</v>
      </c>
      <c r="I21">
        <f t="shared" si="7"/>
        <v>4.1456727583943795</v>
      </c>
      <c r="J21">
        <f t="shared" si="8"/>
        <v>2983.7486758331843</v>
      </c>
      <c r="K21">
        <f t="shared" si="9"/>
        <v>4.1006238583587285E-4</v>
      </c>
    </row>
    <row r="22" spans="1:13" x14ac:dyDescent="0.35">
      <c r="A22">
        <v>379.20600000000002</v>
      </c>
      <c r="B22">
        <f t="shared" si="3"/>
        <v>21.158999999999992</v>
      </c>
      <c r="C22">
        <f t="shared" si="0"/>
        <v>42.198999999999955</v>
      </c>
      <c r="D22">
        <f t="shared" si="4"/>
        <v>2.0094761904761884</v>
      </c>
      <c r="E22">
        <f t="shared" si="1"/>
        <v>2.6370890755947952E-3</v>
      </c>
      <c r="F22">
        <f t="shared" si="2"/>
        <v>6.9542387926214132E-8</v>
      </c>
      <c r="G22">
        <f t="shared" si="5"/>
        <v>6.7346950699934106E-4</v>
      </c>
      <c r="H22">
        <f t="shared" si="6"/>
        <v>1484.8482219418115</v>
      </c>
      <c r="I22">
        <f t="shared" si="7"/>
        <v>3.9156770249991073</v>
      </c>
      <c r="J22">
        <f t="shared" si="8"/>
        <v>2983.7671484629736</v>
      </c>
      <c r="K22">
        <f t="shared" si="9"/>
        <v>4.157854461065232E-4</v>
      </c>
    </row>
    <row r="23" spans="1:13" x14ac:dyDescent="0.35">
      <c r="A23">
        <v>400.36500000000001</v>
      </c>
      <c r="B23">
        <f t="shared" si="3"/>
        <v>21.039999999999964</v>
      </c>
      <c r="C23">
        <f t="shared" si="0"/>
        <v>42.199000000000012</v>
      </c>
      <c r="D23">
        <f t="shared" si="4"/>
        <v>2.0094761904761911</v>
      </c>
      <c r="E23">
        <f t="shared" si="1"/>
        <v>2.4977208297428596E-3</v>
      </c>
      <c r="F23">
        <f t="shared" si="2"/>
        <v>6.2386093433313594E-8</v>
      </c>
      <c r="G23">
        <f t="shared" si="5"/>
        <v>6.7346595917709055E-4</v>
      </c>
      <c r="H23">
        <f t="shared" si="6"/>
        <v>1484.8560441301324</v>
      </c>
      <c r="I23">
        <f t="shared" si="7"/>
        <v>3.7087558705934147</v>
      </c>
      <c r="J23">
        <f t="shared" si="8"/>
        <v>2983.7828669641658</v>
      </c>
      <c r="K23">
        <f t="shared" si="9"/>
        <v>4.2096794387827882E-4</v>
      </c>
    </row>
    <row r="24" spans="1:13" x14ac:dyDescent="0.35">
      <c r="A24">
        <v>421.40499999999997</v>
      </c>
      <c r="B24">
        <f t="shared" si="3"/>
        <v>21.159000000000049</v>
      </c>
      <c r="C24">
        <f t="shared" si="0"/>
        <v>42.199000000000012</v>
      </c>
      <c r="D24">
        <f t="shared" si="4"/>
        <v>2.0094761904761911</v>
      </c>
      <c r="E24">
        <f t="shared" si="1"/>
        <v>2.3730140838385877E-3</v>
      </c>
      <c r="F24">
        <f t="shared" si="2"/>
        <v>5.6311958420962922E-8</v>
      </c>
      <c r="G24">
        <f t="shared" si="5"/>
        <v>6.7346294783423514E-4</v>
      </c>
      <c r="H24">
        <f t="shared" si="6"/>
        <v>1484.8626835609346</v>
      </c>
      <c r="I24">
        <f t="shared" si="7"/>
        <v>3.5236000606564577</v>
      </c>
      <c r="J24">
        <f t="shared" si="8"/>
        <v>2983.7962087422807</v>
      </c>
      <c r="K24">
        <f t="shared" si="9"/>
        <v>4.2563229554663361E-4</v>
      </c>
    </row>
    <row r="25" spans="1:13" x14ac:dyDescent="0.35">
      <c r="A25">
        <v>442.56400000000002</v>
      </c>
      <c r="B25">
        <f t="shared" si="3"/>
        <v>21.039999999999964</v>
      </c>
      <c r="C25">
        <f t="shared" si="0"/>
        <v>42.198999999999955</v>
      </c>
      <c r="D25">
        <f t="shared" si="4"/>
        <v>2.0094761904761884</v>
      </c>
      <c r="E25">
        <f t="shared" si="1"/>
        <v>2.2595601992028268E-3</v>
      </c>
      <c r="F25">
        <f t="shared" si="2"/>
        <v>5.1056122938215194E-8</v>
      </c>
      <c r="G25">
        <f t="shared" si="5"/>
        <v>6.7346034216468707E-4</v>
      </c>
      <c r="H25">
        <f t="shared" si="6"/>
        <v>1484.8684286081709</v>
      </c>
      <c r="I25">
        <f t="shared" si="7"/>
        <v>3.3551496023358673</v>
      </c>
      <c r="J25">
        <f t="shared" si="8"/>
        <v>2983.8077532779116</v>
      </c>
      <c r="K25">
        <f t="shared" si="9"/>
        <v>4.2989795149950239E-4</v>
      </c>
    </row>
    <row r="26" spans="1:13" x14ac:dyDescent="0.35">
      <c r="A26">
        <v>463.60399999999998</v>
      </c>
      <c r="B26">
        <f t="shared" si="3"/>
        <v>21.158999999999992</v>
      </c>
      <c r="C26">
        <f t="shared" si="0"/>
        <v>42.198000000000036</v>
      </c>
      <c r="D26">
        <f t="shared" si="4"/>
        <v>2.0094285714285731</v>
      </c>
      <c r="E26">
        <f t="shared" si="1"/>
        <v>2.1570133130861683E-3</v>
      </c>
      <c r="F26">
        <f t="shared" si="2"/>
        <v>4.652706432830969E-8</v>
      </c>
      <c r="G26">
        <f t="shared" si="5"/>
        <v>6.7345809679900863E-4</v>
      </c>
      <c r="H26">
        <f t="shared" si="6"/>
        <v>1484.8733792838291</v>
      </c>
      <c r="I26">
        <f t="shared" si="7"/>
        <v>3.2028916473624665</v>
      </c>
      <c r="J26">
        <f t="shared" si="8"/>
        <v>2983.7469932866225</v>
      </c>
      <c r="K26">
        <f t="shared" si="9"/>
        <v>2.4881210755705605E-3</v>
      </c>
    </row>
    <row r="27" spans="1:13" x14ac:dyDescent="0.35">
      <c r="A27">
        <v>484.76299999999998</v>
      </c>
      <c r="B27">
        <f t="shared" si="3"/>
        <v>21.039000000000044</v>
      </c>
      <c r="C27">
        <f t="shared" si="0"/>
        <v>42.199000000000012</v>
      </c>
      <c r="D27">
        <f t="shared" si="4"/>
        <v>2.0094761904761911</v>
      </c>
      <c r="E27">
        <f t="shared" si="1"/>
        <v>2.0628637086576329E-3</v>
      </c>
      <c r="F27">
        <f t="shared" si="2"/>
        <v>4.2554066804967226E-8</v>
      </c>
      <c r="G27">
        <f t="shared" si="5"/>
        <v>6.7345612710487015E-4</v>
      </c>
      <c r="H27">
        <f t="shared" si="6"/>
        <v>1484.8777221745888</v>
      </c>
      <c r="I27">
        <f t="shared" si="7"/>
        <v>3.0631003648681707</v>
      </c>
      <c r="J27">
        <f t="shared" si="8"/>
        <v>2983.8264284783568</v>
      </c>
      <c r="K27">
        <f t="shared" si="9"/>
        <v>4.3734346303179024E-4</v>
      </c>
    </row>
    <row r="28" spans="1:13" x14ac:dyDescent="0.35">
      <c r="A28">
        <v>505.80200000000002</v>
      </c>
      <c r="B28">
        <f t="shared" si="3"/>
        <v>21.159999999999968</v>
      </c>
      <c r="C28">
        <f t="shared" si="0"/>
        <v>42.198999999999955</v>
      </c>
      <c r="D28">
        <f t="shared" si="4"/>
        <v>2.0094761904761884</v>
      </c>
      <c r="E28">
        <f t="shared" si="1"/>
        <v>1.9770582164562417E-3</v>
      </c>
      <c r="F28">
        <f t="shared" si="2"/>
        <v>3.9087591912571358E-8</v>
      </c>
      <c r="G28">
        <f t="shared" si="5"/>
        <v>6.7345440852489792E-4</v>
      </c>
      <c r="H28">
        <f t="shared" si="6"/>
        <v>1484.8815114156753</v>
      </c>
      <c r="I28">
        <f t="shared" si="7"/>
        <v>2.9356971926083233</v>
      </c>
      <c r="J28">
        <f t="shared" si="8"/>
        <v>2983.8340428680958</v>
      </c>
      <c r="K28">
        <f t="shared" si="9"/>
        <v>4.4061133741837469E-4</v>
      </c>
    </row>
    <row r="29" spans="1:13" x14ac:dyDescent="0.35">
      <c r="A29">
        <v>526.96199999999999</v>
      </c>
      <c r="B29">
        <f t="shared" si="3"/>
        <v>21.038999999999987</v>
      </c>
      <c r="C29">
        <f t="shared" si="0"/>
        <v>42.198999999999955</v>
      </c>
      <c r="D29">
        <f t="shared" si="4"/>
        <v>2.0094761904761884</v>
      </c>
      <c r="E29">
        <f t="shared" si="1"/>
        <v>1.8976700407239992E-3</v>
      </c>
      <c r="F29">
        <f t="shared" si="2"/>
        <v>3.6011515834614246E-8</v>
      </c>
      <c r="G29">
        <f t="shared" si="5"/>
        <v>6.7345288348991692E-4</v>
      </c>
      <c r="H29">
        <f t="shared" si="6"/>
        <v>1484.8848739319003</v>
      </c>
      <c r="I29">
        <f t="shared" si="7"/>
        <v>2.8178215391847998</v>
      </c>
      <c r="J29">
        <f t="shared" si="8"/>
        <v>2983.8407997643903</v>
      </c>
      <c r="K29">
        <f t="shared" si="9"/>
        <v>4.4364557282381025E-4</v>
      </c>
    </row>
    <row r="30" spans="1:13" x14ac:dyDescent="0.35">
      <c r="A30">
        <v>548.00099999999998</v>
      </c>
      <c r="B30">
        <f t="shared" si="3"/>
        <v>21.159999999999968</v>
      </c>
      <c r="C30">
        <f t="shared" si="0"/>
        <v>42.199000000000069</v>
      </c>
      <c r="D30">
        <f t="shared" si="4"/>
        <v>2.0094761904761937</v>
      </c>
      <c r="E30">
        <f t="shared" si="1"/>
        <v>1.8248141882952768E-3</v>
      </c>
      <c r="F30">
        <f t="shared" si="2"/>
        <v>3.3299468218037507E-8</v>
      </c>
      <c r="G30">
        <f t="shared" si="5"/>
        <v>6.7345153892749631E-4</v>
      </c>
      <c r="H30">
        <f t="shared" si="6"/>
        <v>1484.8878385407622</v>
      </c>
      <c r="I30">
        <f t="shared" si="7"/>
        <v>2.709644395796289</v>
      </c>
      <c r="J30">
        <f t="shared" si="8"/>
        <v>2983.8467570753205</v>
      </c>
      <c r="K30">
        <f t="shared" si="9"/>
        <v>4.4643924270033864E-4</v>
      </c>
    </row>
    <row r="31" spans="1:13" x14ac:dyDescent="0.35">
      <c r="A31">
        <v>569.16099999999994</v>
      </c>
      <c r="B31">
        <f t="shared" si="3"/>
        <v>21.039000000000101</v>
      </c>
      <c r="C31">
        <f t="shared" si="0"/>
        <v>42.199000000000069</v>
      </c>
      <c r="D31">
        <f t="shared" si="4"/>
        <v>2.0094761904761937</v>
      </c>
      <c r="E31">
        <f t="shared" si="1"/>
        <v>1.7569721045538962E-3</v>
      </c>
      <c r="F31">
        <f t="shared" si="2"/>
        <v>3.0869509761805468E-8</v>
      </c>
      <c r="G31">
        <f t="shared" si="5"/>
        <v>6.7345033421523852E-4</v>
      </c>
      <c r="H31">
        <f t="shared" si="6"/>
        <v>1484.8904948058046</v>
      </c>
      <c r="I31">
        <f t="shared" si="7"/>
        <v>2.6089111776910308</v>
      </c>
      <c r="J31">
        <f t="shared" si="8"/>
        <v>2983.8520947766788</v>
      </c>
      <c r="K31">
        <f t="shared" si="9"/>
        <v>4.4904848945611628E-4</v>
      </c>
    </row>
    <row r="32" spans="1:13" x14ac:dyDescent="0.35">
      <c r="A32">
        <v>590.20000000000005</v>
      </c>
      <c r="B32">
        <f t="shared" si="3"/>
        <v>21.159999999999968</v>
      </c>
      <c r="C32">
        <f t="shared" si="0"/>
        <v>42.197999999999979</v>
      </c>
      <c r="D32">
        <f t="shared" si="4"/>
        <v>2.0094285714285705</v>
      </c>
      <c r="E32">
        <f t="shared" si="1"/>
        <v>1.6943409013893593E-3</v>
      </c>
      <c r="F32">
        <f t="shared" si="2"/>
        <v>2.8707910901209071E-8</v>
      </c>
      <c r="G32">
        <f t="shared" si="5"/>
        <v>6.7344926254710418E-4</v>
      </c>
      <c r="H32">
        <f t="shared" si="6"/>
        <v>1484.8928577304</v>
      </c>
      <c r="I32">
        <f t="shared" si="7"/>
        <v>2.5159147030335478</v>
      </c>
      <c r="J32">
        <f t="shared" si="8"/>
        <v>2983.7861338336852</v>
      </c>
      <c r="K32">
        <f t="shared" si="9"/>
        <v>2.4464400684542104E-3</v>
      </c>
    </row>
    <row r="33" spans="1:11" x14ac:dyDescent="0.35">
      <c r="A33">
        <v>611.36</v>
      </c>
      <c r="B33">
        <f t="shared" si="3"/>
        <v>21.038000000000011</v>
      </c>
      <c r="C33">
        <f t="shared" si="0"/>
        <v>42.198999999999955</v>
      </c>
      <c r="D33">
        <f t="shared" si="4"/>
        <v>2.0094761904761884</v>
      </c>
      <c r="E33">
        <f t="shared" si="1"/>
        <v>1.6356974613975399E-3</v>
      </c>
      <c r="F33">
        <f t="shared" si="2"/>
        <v>2.6755061852223562E-8</v>
      </c>
      <c r="G33">
        <f t="shared" si="5"/>
        <v>6.7344829437058248E-4</v>
      </c>
      <c r="H33">
        <f t="shared" si="6"/>
        <v>1484.8949924724643</v>
      </c>
      <c r="I33">
        <f t="shared" si="7"/>
        <v>2.4288389696291293</v>
      </c>
      <c r="J33">
        <f t="shared" si="8"/>
        <v>2983.8611327307362</v>
      </c>
      <c r="K33">
        <f t="shared" si="9"/>
        <v>4.5373159674313236E-4</v>
      </c>
    </row>
    <row r="34" spans="1:11" x14ac:dyDescent="0.35">
      <c r="A34">
        <v>632.39800000000002</v>
      </c>
      <c r="B34">
        <f t="shared" si="3"/>
        <v>21.160999999999945</v>
      </c>
      <c r="C34">
        <f t="shared" si="0"/>
        <v>42.198999999999955</v>
      </c>
      <c r="D34">
        <f t="shared" si="4"/>
        <v>2.0094761904761884</v>
      </c>
      <c r="E34">
        <f t="shared" si="1"/>
        <v>1.581282673253236E-3</v>
      </c>
      <c r="F34">
        <f t="shared" si="2"/>
        <v>2.5004548927309005E-8</v>
      </c>
      <c r="G34">
        <f t="shared" si="5"/>
        <v>6.734474265063581E-4</v>
      </c>
      <c r="H34">
        <f t="shared" si="6"/>
        <v>1484.8969060401612</v>
      </c>
      <c r="I34">
        <f t="shared" si="7"/>
        <v>2.3480417490886452</v>
      </c>
      <c r="J34">
        <f t="shared" si="8"/>
        <v>2983.8649779994621</v>
      </c>
      <c r="K34">
        <f t="shared" si="9"/>
        <v>4.5584070359186934E-4</v>
      </c>
    </row>
    <row r="35" spans="1:11" x14ac:dyDescent="0.35">
      <c r="A35">
        <v>653.55899999999997</v>
      </c>
      <c r="B35">
        <f t="shared" si="3"/>
        <v>21.038000000000011</v>
      </c>
      <c r="C35">
        <f t="shared" si="0"/>
        <v>42.199000000000069</v>
      </c>
      <c r="D35">
        <f t="shared" si="4"/>
        <v>2.0094761904761937</v>
      </c>
      <c r="E35">
        <f t="shared" si="1"/>
        <v>1.5300837414831715E-3</v>
      </c>
      <c r="F35">
        <f t="shared" si="2"/>
        <v>2.3411562559511406E-8</v>
      </c>
      <c r="G35">
        <f t="shared" si="5"/>
        <v>6.7344663673922164E-4</v>
      </c>
      <c r="H35">
        <f t="shared" si="6"/>
        <v>1484.8986474146272</v>
      </c>
      <c r="I35">
        <f t="shared" si="7"/>
        <v>2.2720192781594735</v>
      </c>
      <c r="J35">
        <f t="shared" si="8"/>
        <v>2983.8684772499978</v>
      </c>
      <c r="K35">
        <f t="shared" si="9"/>
        <v>4.5782959890870988E-4</v>
      </c>
    </row>
    <row r="36" spans="1:11" x14ac:dyDescent="0.35">
      <c r="A36">
        <v>674.59699999999998</v>
      </c>
      <c r="B36">
        <f t="shared" si="3"/>
        <v>21.161000000000058</v>
      </c>
      <c r="C36">
        <f t="shared" si="0"/>
        <v>42.199000000000069</v>
      </c>
      <c r="D36">
        <f t="shared" si="4"/>
        <v>2.0094761904761937</v>
      </c>
      <c r="E36">
        <f t="shared" si="1"/>
        <v>1.4823665091899313E-3</v>
      </c>
      <c r="F36">
        <f t="shared" si="2"/>
        <v>2.1974104675679422E-8</v>
      </c>
      <c r="G36">
        <f t="shared" si="5"/>
        <v>6.7344592407884616E-4</v>
      </c>
      <c r="H36">
        <f t="shared" si="6"/>
        <v>1484.900218778251</v>
      </c>
      <c r="I36">
        <f t="shared" si="7"/>
        <v>2.2011663538056809</v>
      </c>
      <c r="J36">
        <f t="shared" si="8"/>
        <v>2983.8716348677863</v>
      </c>
      <c r="K36">
        <f t="shared" si="9"/>
        <v>4.5968711246347697E-4</v>
      </c>
    </row>
    <row r="37" spans="1:11" x14ac:dyDescent="0.35">
      <c r="A37">
        <v>695.75800000000004</v>
      </c>
      <c r="B37">
        <f t="shared" si="3"/>
        <v>21.038000000000011</v>
      </c>
      <c r="C37">
        <f t="shared" ref="C37:C68" si="10">A39-A37</f>
        <v>42.198999999999955</v>
      </c>
      <c r="D37">
        <f t="shared" si="4"/>
        <v>2.0094761904761884</v>
      </c>
      <c r="E37">
        <f t="shared" ref="E37:E68" si="11">1/A37</f>
        <v>1.4372813535740874E-3</v>
      </c>
      <c r="F37">
        <f t="shared" ref="F37:F68" si="12">SQRT(((1/(A37^2))*$A$1)^2)</f>
        <v>2.065777689331761E-8</v>
      </c>
      <c r="G37">
        <f t="shared" si="5"/>
        <v>6.7344527147148066E-4</v>
      </c>
      <c r="H37">
        <f t="shared" si="6"/>
        <v>1484.9016577323291</v>
      </c>
      <c r="I37">
        <f t="shared" si="7"/>
        <v>2.134221464549928</v>
      </c>
      <c r="J37">
        <f t="shared" si="8"/>
        <v>2983.8745264117374</v>
      </c>
      <c r="K37">
        <f t="shared" si="9"/>
        <v>4.6144559577164415E-4</v>
      </c>
    </row>
    <row r="38" spans="1:11" x14ac:dyDescent="0.35">
      <c r="A38">
        <v>716.79600000000005</v>
      </c>
      <c r="B38">
        <f t="shared" si="3"/>
        <v>21.160999999999945</v>
      </c>
      <c r="C38">
        <f t="shared" si="10"/>
        <v>42.197999999999979</v>
      </c>
      <c r="D38">
        <f t="shared" si="4"/>
        <v>2.0094285714285705</v>
      </c>
      <c r="E38">
        <f t="shared" si="11"/>
        <v>1.39509707085419E-3</v>
      </c>
      <c r="F38">
        <f t="shared" si="12"/>
        <v>1.9462958371059406E-8</v>
      </c>
      <c r="G38">
        <f t="shared" si="5"/>
        <v>6.7344467910527889E-4</v>
      </c>
      <c r="H38">
        <f t="shared" si="6"/>
        <v>1484.9029638612246</v>
      </c>
      <c r="I38">
        <f t="shared" si="7"/>
        <v>2.0715837753854998</v>
      </c>
      <c r="J38">
        <f t="shared" si="8"/>
        <v>2983.806441381711</v>
      </c>
      <c r="K38">
        <f t="shared" si="9"/>
        <v>2.4196607320322674E-3</v>
      </c>
    </row>
    <row r="39" spans="1:11" x14ac:dyDescent="0.35">
      <c r="A39">
        <v>737.95699999999999</v>
      </c>
      <c r="B39">
        <f t="shared" si="3"/>
        <v>21.037000000000035</v>
      </c>
      <c r="C39">
        <f t="shared" si="10"/>
        <v>42.198999999999955</v>
      </c>
      <c r="D39">
        <f t="shared" si="4"/>
        <v>2.0094761904761884</v>
      </c>
      <c r="E39">
        <f t="shared" si="11"/>
        <v>1.3550925053898804E-3</v>
      </c>
      <c r="F39">
        <f t="shared" si="12"/>
        <v>1.8362756981638234E-8</v>
      </c>
      <c r="G39">
        <f t="shared" si="5"/>
        <v>6.7344413364782505E-4</v>
      </c>
      <c r="H39">
        <f t="shared" si="6"/>
        <v>1484.9041665614182</v>
      </c>
      <c r="I39">
        <f t="shared" si="7"/>
        <v>2.0121825073295843</v>
      </c>
      <c r="J39">
        <f t="shared" si="8"/>
        <v>2983.8795678440583</v>
      </c>
      <c r="K39">
        <f t="shared" si="9"/>
        <v>4.6465983241396471E-4</v>
      </c>
    </row>
    <row r="40" spans="1:11" x14ac:dyDescent="0.35">
      <c r="A40">
        <v>758.99400000000003</v>
      </c>
      <c r="B40">
        <f t="shared" si="3"/>
        <v>21.161999999999921</v>
      </c>
      <c r="C40">
        <f t="shared" si="10"/>
        <v>42.198999999999955</v>
      </c>
      <c r="D40">
        <f t="shared" si="4"/>
        <v>2.0094761904761884</v>
      </c>
      <c r="E40">
        <f t="shared" si="11"/>
        <v>1.3175334719378545E-3</v>
      </c>
      <c r="F40">
        <f t="shared" si="12"/>
        <v>1.7358944496766174E-8</v>
      </c>
      <c r="G40">
        <f t="shared" si="5"/>
        <v>6.7344363597764275E-4</v>
      </c>
      <c r="H40">
        <f t="shared" si="6"/>
        <v>1484.9052638953119</v>
      </c>
      <c r="I40">
        <f t="shared" si="7"/>
        <v>1.9564123878387865</v>
      </c>
      <c r="J40">
        <f t="shared" si="8"/>
        <v>2983.8817729103907</v>
      </c>
      <c r="K40">
        <f t="shared" si="9"/>
        <v>4.6613237548519167E-4</v>
      </c>
    </row>
    <row r="41" spans="1:11" x14ac:dyDescent="0.35">
      <c r="A41">
        <v>780.15599999999995</v>
      </c>
      <c r="B41">
        <f t="shared" si="3"/>
        <v>21.037000000000035</v>
      </c>
      <c r="C41">
        <f t="shared" si="10"/>
        <v>42.199000000000069</v>
      </c>
      <c r="D41">
        <f t="shared" si="4"/>
        <v>2.0094761904761937</v>
      </c>
      <c r="E41">
        <f t="shared" si="11"/>
        <v>1.2817949230666688E-3</v>
      </c>
      <c r="F41">
        <f t="shared" si="12"/>
        <v>1.6429982247994872E-8</v>
      </c>
      <c r="G41">
        <f t="shared" si="5"/>
        <v>6.73443175416385E-4</v>
      </c>
      <c r="H41">
        <f t="shared" si="6"/>
        <v>1484.9062794076237</v>
      </c>
      <c r="I41">
        <f t="shared" si="7"/>
        <v>1.9033453301745087</v>
      </c>
      <c r="J41">
        <f t="shared" si="8"/>
        <v>2983.8838135582105</v>
      </c>
      <c r="K41">
        <f t="shared" si="9"/>
        <v>4.6753569177255465E-4</v>
      </c>
    </row>
    <row r="42" spans="1:11" x14ac:dyDescent="0.35">
      <c r="A42">
        <v>801.19299999999998</v>
      </c>
      <c r="B42">
        <f t="shared" si="3"/>
        <v>21.162000000000035</v>
      </c>
      <c r="C42">
        <f t="shared" si="10"/>
        <v>42.197999999999979</v>
      </c>
      <c r="D42">
        <f t="shared" si="4"/>
        <v>2.0094285714285705</v>
      </c>
      <c r="E42">
        <f t="shared" si="11"/>
        <v>1.2481387131440241E-3</v>
      </c>
      <c r="F42">
        <f t="shared" si="12"/>
        <v>1.5578502472488203E-8</v>
      </c>
      <c r="G42">
        <f t="shared" si="5"/>
        <v>6.7344275326914065E-4</v>
      </c>
      <c r="H42">
        <f t="shared" si="6"/>
        <v>1484.9072102203631</v>
      </c>
      <c r="I42">
        <f t="shared" si="7"/>
        <v>1.8533701745027269</v>
      </c>
      <c r="J42">
        <f t="shared" si="8"/>
        <v>2983.8149741370885</v>
      </c>
      <c r="K42">
        <f t="shared" si="9"/>
        <v>2.4065609289218356E-3</v>
      </c>
    </row>
    <row r="43" spans="1:11" x14ac:dyDescent="0.35">
      <c r="A43">
        <v>822.35500000000002</v>
      </c>
      <c r="B43">
        <f t="shared" si="3"/>
        <v>21.035999999999945</v>
      </c>
      <c r="C43">
        <f t="shared" si="10"/>
        <v>42.197999999999979</v>
      </c>
      <c r="D43">
        <f t="shared" si="4"/>
        <v>2.0094285714285705</v>
      </c>
      <c r="E43">
        <f t="shared" si="11"/>
        <v>1.2160198454438777E-3</v>
      </c>
      <c r="F43">
        <f t="shared" si="12"/>
        <v>1.4787042645133521E-8</v>
      </c>
      <c r="G43">
        <f t="shared" si="5"/>
        <v>6.734423608783912E-4</v>
      </c>
      <c r="H43">
        <f t="shared" si="6"/>
        <v>1484.9080754226238</v>
      </c>
      <c r="I43">
        <f t="shared" si="7"/>
        <v>1.8056776883737851</v>
      </c>
      <c r="J43">
        <f t="shared" si="8"/>
        <v>2983.8167126992312</v>
      </c>
      <c r="K43">
        <f t="shared" si="9"/>
        <v>2.403702388559872E-3</v>
      </c>
    </row>
    <row r="44" spans="1:11" x14ac:dyDescent="0.35">
      <c r="A44">
        <v>843.39099999999996</v>
      </c>
      <c r="B44">
        <f t="shared" si="3"/>
        <v>21.162000000000035</v>
      </c>
      <c r="C44">
        <f t="shared" si="10"/>
        <v>42.199000000000069</v>
      </c>
      <c r="D44">
        <f t="shared" si="4"/>
        <v>2.0094761904761937</v>
      </c>
      <c r="E44">
        <f t="shared" si="11"/>
        <v>1.1856896741843344E-3</v>
      </c>
      <c r="F44">
        <f t="shared" si="12"/>
        <v>1.4058600034673532E-8</v>
      </c>
      <c r="G44">
        <f t="shared" si="5"/>
        <v>6.7344199973017895E-4</v>
      </c>
      <c r="H44">
        <f t="shared" si="6"/>
        <v>1484.9088717375212</v>
      </c>
      <c r="I44">
        <f t="shared" si="7"/>
        <v>1.7606411163238891</v>
      </c>
      <c r="J44">
        <f t="shared" si="8"/>
        <v>2983.8890227834167</v>
      </c>
      <c r="K44">
        <f t="shared" si="9"/>
        <v>4.7131976064486962E-4</v>
      </c>
    </row>
    <row r="45" spans="1:11" x14ac:dyDescent="0.35">
      <c r="A45">
        <v>864.553</v>
      </c>
      <c r="B45">
        <f t="shared" si="3"/>
        <v>21.037000000000035</v>
      </c>
      <c r="C45">
        <f t="shared" si="10"/>
        <v>42.198999999999955</v>
      </c>
      <c r="D45">
        <f t="shared" si="4"/>
        <v>2.0094761904761884</v>
      </c>
      <c r="E45">
        <f t="shared" si="11"/>
        <v>1.156667086922375E-3</v>
      </c>
      <c r="F45">
        <f t="shared" si="12"/>
        <v>1.3378787499694929E-8</v>
      </c>
      <c r="G45">
        <f t="shared" si="5"/>
        <v>6.7344166269167323E-4</v>
      </c>
      <c r="H45">
        <f t="shared" si="6"/>
        <v>1484.9096148924148</v>
      </c>
      <c r="I45">
        <f t="shared" si="7"/>
        <v>1.7175460786006351</v>
      </c>
      <c r="J45">
        <f t="shared" si="8"/>
        <v>2983.8905161354737</v>
      </c>
      <c r="K45">
        <f t="shared" si="9"/>
        <v>4.7246547765944199E-4</v>
      </c>
    </row>
    <row r="46" spans="1:11" x14ac:dyDescent="0.35">
      <c r="A46">
        <v>885.59</v>
      </c>
      <c r="B46">
        <f t="shared" si="3"/>
        <v>21.161999999999921</v>
      </c>
      <c r="C46">
        <f t="shared" si="10"/>
        <v>42.197999999999979</v>
      </c>
      <c r="D46">
        <f t="shared" si="4"/>
        <v>2.0094285714285705</v>
      </c>
      <c r="E46">
        <f t="shared" si="11"/>
        <v>1.1291907090188462E-3</v>
      </c>
      <c r="F46">
        <f t="shared" si="12"/>
        <v>1.2750716573344844E-8</v>
      </c>
      <c r="G46">
        <f t="shared" si="5"/>
        <v>6.7344135130555213E-4</v>
      </c>
      <c r="H46">
        <f t="shared" si="6"/>
        <v>1484.9103014856041</v>
      </c>
      <c r="I46">
        <f t="shared" si="7"/>
        <v>1.6767469161639179</v>
      </c>
      <c r="J46">
        <f t="shared" si="8"/>
        <v>2983.8211858137852</v>
      </c>
      <c r="K46">
        <f t="shared" si="9"/>
        <v>2.3959828228765699E-3</v>
      </c>
    </row>
    <row r="47" spans="1:11" x14ac:dyDescent="0.35">
      <c r="A47">
        <v>906.75199999999995</v>
      </c>
      <c r="B47">
        <f t="shared" si="3"/>
        <v>21.036000000000058</v>
      </c>
      <c r="C47">
        <f t="shared" si="10"/>
        <v>42.199000000000069</v>
      </c>
      <c r="D47">
        <f t="shared" si="4"/>
        <v>2.0094761904761937</v>
      </c>
      <c r="E47">
        <f t="shared" si="11"/>
        <v>1.102837380011293E-3</v>
      </c>
      <c r="F47">
        <f t="shared" si="12"/>
        <v>1.2162502867501735E-8</v>
      </c>
      <c r="G47">
        <f t="shared" si="5"/>
        <v>6.73441059679784E-4</v>
      </c>
      <c r="H47">
        <f t="shared" si="6"/>
        <v>1484.910944508629</v>
      </c>
      <c r="I47">
        <f t="shared" si="7"/>
        <v>1.6376152955919909</v>
      </c>
      <c r="J47">
        <f t="shared" si="8"/>
        <v>2983.8931879676065</v>
      </c>
      <c r="K47">
        <f t="shared" si="9"/>
        <v>4.7459415383950738E-4</v>
      </c>
    </row>
    <row r="48" spans="1:11" x14ac:dyDescent="0.35">
      <c r="A48">
        <v>927.78800000000001</v>
      </c>
      <c r="B48">
        <f t="shared" si="3"/>
        <v>21.163000000000011</v>
      </c>
      <c r="C48">
        <f t="shared" si="10"/>
        <v>42.198999999999955</v>
      </c>
      <c r="D48">
        <f t="shared" si="4"/>
        <v>2.0094761904761884</v>
      </c>
      <c r="E48">
        <f t="shared" si="11"/>
        <v>1.0778324358581917E-3</v>
      </c>
      <c r="F48">
        <f t="shared" si="12"/>
        <v>1.1617227597880029E-8</v>
      </c>
      <c r="G48">
        <f t="shared" si="5"/>
        <v>6.7344078934200688E-4</v>
      </c>
      <c r="H48">
        <f t="shared" si="6"/>
        <v>1484.911540592992</v>
      </c>
      <c r="I48">
        <f t="shared" si="7"/>
        <v>1.6004858228312846</v>
      </c>
      <c r="J48">
        <f t="shared" si="8"/>
        <v>2983.8943857849335</v>
      </c>
      <c r="K48">
        <f t="shared" si="9"/>
        <v>4.7558457971573899E-4</v>
      </c>
    </row>
    <row r="49" spans="1:11" x14ac:dyDescent="0.35">
      <c r="A49">
        <v>948.95100000000002</v>
      </c>
      <c r="B49">
        <f t="shared" si="3"/>
        <v>21.035999999999945</v>
      </c>
      <c r="C49">
        <f t="shared" si="10"/>
        <v>42.198999999999955</v>
      </c>
      <c r="D49">
        <f t="shared" si="4"/>
        <v>2.0094761904761884</v>
      </c>
      <c r="E49">
        <f t="shared" si="11"/>
        <v>1.0537951906895086E-3</v>
      </c>
      <c r="F49">
        <f t="shared" si="12"/>
        <v>1.110484303920338E-8</v>
      </c>
      <c r="G49">
        <f t="shared" si="5"/>
        <v>6.7344053531076032E-4</v>
      </c>
      <c r="H49">
        <f t="shared" si="6"/>
        <v>1484.9121007225208</v>
      </c>
      <c r="I49">
        <f t="shared" si="7"/>
        <v>1.5647932303380476</v>
      </c>
      <c r="J49">
        <f t="shared" si="8"/>
        <v>2983.895511351885</v>
      </c>
      <c r="K49">
        <f t="shared" si="9"/>
        <v>4.7653764184057767E-4</v>
      </c>
    </row>
    <row r="50" spans="1:11" x14ac:dyDescent="0.35">
      <c r="A50">
        <v>969.98699999999997</v>
      </c>
      <c r="B50">
        <f t="shared" si="3"/>
        <v>21.163000000000011</v>
      </c>
      <c r="C50">
        <f t="shared" si="10"/>
        <v>42.197999999999979</v>
      </c>
      <c r="D50">
        <f t="shared" si="4"/>
        <v>2.0094285714285705</v>
      </c>
      <c r="E50">
        <f t="shared" si="11"/>
        <v>1.0309416517953335E-3</v>
      </c>
      <c r="F50">
        <f t="shared" si="12"/>
        <v>1.0628406894064905E-8</v>
      </c>
      <c r="G50">
        <f t="shared" si="5"/>
        <v>6.7344029910201841E-4</v>
      </c>
      <c r="H50">
        <f t="shared" si="6"/>
        <v>1484.9126215544632</v>
      </c>
      <c r="I50">
        <f t="shared" si="7"/>
        <v>1.5308582708370972</v>
      </c>
      <c r="J50">
        <f t="shared" si="8"/>
        <v>2983.8258478264383</v>
      </c>
      <c r="K50">
        <f t="shared" si="9"/>
        <v>2.387262271907672E-3</v>
      </c>
    </row>
    <row r="51" spans="1:11" x14ac:dyDescent="0.35">
      <c r="A51">
        <v>991.15</v>
      </c>
      <c r="B51">
        <f t="shared" si="3"/>
        <v>21.034999999999968</v>
      </c>
      <c r="C51">
        <f t="shared" si="10"/>
        <v>42.198999999999955</v>
      </c>
      <c r="D51">
        <f t="shared" si="4"/>
        <v>2.0094761904761884</v>
      </c>
      <c r="E51">
        <f t="shared" si="11"/>
        <v>1.0089290218433134E-3</v>
      </c>
      <c r="F51">
        <f t="shared" si="12"/>
        <v>1.0179377711177049E-8</v>
      </c>
      <c r="G51">
        <f t="shared" si="5"/>
        <v>6.734400764810952E-4</v>
      </c>
      <c r="H51">
        <f t="shared" si="6"/>
        <v>1484.9131124260794</v>
      </c>
      <c r="I51">
        <f t="shared" si="7"/>
        <v>1.4981719340423543</v>
      </c>
      <c r="J51">
        <f t="shared" si="8"/>
        <v>2983.8975443460981</v>
      </c>
      <c r="K51">
        <f t="shared" si="9"/>
        <v>4.7831909042773903E-4</v>
      </c>
    </row>
    <row r="52" spans="1:11" x14ac:dyDescent="0.35">
      <c r="A52">
        <v>1012.1849999999999</v>
      </c>
      <c r="B52">
        <f t="shared" si="3"/>
        <v>21.163999999999987</v>
      </c>
      <c r="C52">
        <f t="shared" si="10"/>
        <v>42.199000000000069</v>
      </c>
      <c r="D52">
        <f t="shared" si="4"/>
        <v>2.0094761904761937</v>
      </c>
      <c r="E52">
        <f t="shared" si="11"/>
        <v>9.8796168684578412E-4</v>
      </c>
      <c r="F52">
        <f t="shared" si="12"/>
        <v>9.7606829467516729E-9</v>
      </c>
      <c r="G52">
        <f t="shared" si="5"/>
        <v>6.7343986889938708E-4</v>
      </c>
      <c r="H52">
        <f t="shared" si="6"/>
        <v>1484.9135701370267</v>
      </c>
      <c r="I52">
        <f t="shared" si="7"/>
        <v>1.4670377155727723</v>
      </c>
      <c r="J52">
        <f t="shared" si="8"/>
        <v>2983.8984641053567</v>
      </c>
      <c r="K52">
        <f t="shared" si="9"/>
        <v>4.7915274690577518E-4</v>
      </c>
    </row>
    <row r="53" spans="1:11" x14ac:dyDescent="0.35">
      <c r="A53">
        <v>1033.3489999999999</v>
      </c>
      <c r="B53">
        <f t="shared" si="3"/>
        <v>21.035000000000082</v>
      </c>
      <c r="C53">
        <f t="shared" si="10"/>
        <v>42.199000000000069</v>
      </c>
      <c r="D53">
        <f t="shared" si="4"/>
        <v>2.0094761904761937</v>
      </c>
      <c r="E53">
        <f t="shared" si="11"/>
        <v>9.6772726348987623E-4</v>
      </c>
      <c r="F53">
        <f t="shared" si="12"/>
        <v>9.3649605650160426E-9</v>
      </c>
      <c r="G53">
        <f t="shared" si="5"/>
        <v>6.7343967270693493E-4</v>
      </c>
      <c r="H53">
        <f t="shared" si="6"/>
        <v>1484.9140027352923</v>
      </c>
      <c r="I53">
        <f t="shared" si="7"/>
        <v>1.4369917643848231</v>
      </c>
      <c r="J53">
        <f t="shared" si="8"/>
        <v>2983.8993334012716</v>
      </c>
      <c r="K53">
        <f t="shared" si="9"/>
        <v>4.7995794548287655E-4</v>
      </c>
    </row>
    <row r="54" spans="1:11" x14ac:dyDescent="0.35">
      <c r="A54">
        <v>1054.384</v>
      </c>
      <c r="B54">
        <f t="shared" si="3"/>
        <v>21.163999999999987</v>
      </c>
      <c r="C54">
        <f t="shared" si="10"/>
        <v>42.198000000000093</v>
      </c>
      <c r="D54">
        <f t="shared" si="4"/>
        <v>2.0094285714285758</v>
      </c>
      <c r="E54">
        <f t="shared" si="11"/>
        <v>9.4842106860498646E-4</v>
      </c>
      <c r="F54">
        <f t="shared" si="12"/>
        <v>8.995025233738244E-9</v>
      </c>
      <c r="G54">
        <f t="shared" si="5"/>
        <v>6.7343948929921374E-4</v>
      </c>
      <c r="H54">
        <f t="shared" si="6"/>
        <v>1484.9144071438513</v>
      </c>
      <c r="I54">
        <f t="shared" si="7"/>
        <v>1.4083241088103113</v>
      </c>
      <c r="J54">
        <f t="shared" si="8"/>
        <v>2983.8294358407798</v>
      </c>
      <c r="K54">
        <f t="shared" si="9"/>
        <v>2.3799495148926018E-3</v>
      </c>
    </row>
    <row r="55" spans="1:11" x14ac:dyDescent="0.35">
      <c r="A55">
        <v>1075.548</v>
      </c>
      <c r="B55">
        <f t="shared" si="3"/>
        <v>21.034000000000106</v>
      </c>
      <c r="C55">
        <f t="shared" si="10"/>
        <v>42.199000000000069</v>
      </c>
      <c r="D55">
        <f t="shared" si="4"/>
        <v>2.0094761904761937</v>
      </c>
      <c r="E55">
        <f t="shared" si="11"/>
        <v>9.2975859747775091E-4</v>
      </c>
      <c r="F55">
        <f t="shared" si="12"/>
        <v>8.6445104958379449E-9</v>
      </c>
      <c r="G55">
        <f t="shared" si="5"/>
        <v>6.7343931551985033E-4</v>
      </c>
      <c r="H55">
        <f t="shared" si="6"/>
        <v>1484.9147903223716</v>
      </c>
      <c r="I55">
        <f t="shared" si="7"/>
        <v>1.3806122928240967</v>
      </c>
      <c r="J55">
        <f t="shared" si="8"/>
        <v>2983.9009160387554</v>
      </c>
      <c r="K55">
        <f t="shared" si="9"/>
        <v>4.8147066159605936E-4</v>
      </c>
    </row>
    <row r="56" spans="1:11" x14ac:dyDescent="0.35">
      <c r="A56">
        <v>1096.5820000000001</v>
      </c>
      <c r="B56">
        <f t="shared" si="3"/>
        <v>21.164999999999964</v>
      </c>
      <c r="C56">
        <f t="shared" si="10"/>
        <v>42.198999999999842</v>
      </c>
      <c r="D56">
        <f t="shared" si="4"/>
        <v>2.0094761904761831</v>
      </c>
      <c r="E56">
        <f t="shared" si="11"/>
        <v>9.1192450724159242E-4</v>
      </c>
      <c r="F56">
        <f t="shared" si="12"/>
        <v>8.316063069078212E-9</v>
      </c>
      <c r="G56">
        <f t="shared" si="5"/>
        <v>6.7343915268105114E-4</v>
      </c>
      <c r="H56">
        <f t="shared" si="6"/>
        <v>1484.9151493774405</v>
      </c>
      <c r="I56">
        <f t="shared" si="7"/>
        <v>1.3541305158915979</v>
      </c>
      <c r="J56">
        <f t="shared" si="8"/>
        <v>2983.9016375513515</v>
      </c>
      <c r="K56">
        <f t="shared" si="9"/>
        <v>4.8218200695925159E-4</v>
      </c>
    </row>
    <row r="57" spans="1:11" x14ac:dyDescent="0.35">
      <c r="A57">
        <v>1117.7470000000001</v>
      </c>
      <c r="B57">
        <f t="shared" si="3"/>
        <v>21.033999999999878</v>
      </c>
      <c r="C57">
        <f t="shared" si="10"/>
        <v>42.198999999999842</v>
      </c>
      <c r="D57">
        <f t="shared" si="4"/>
        <v>2.0094761904761831</v>
      </c>
      <c r="E57">
        <f t="shared" si="11"/>
        <v>8.9465684094880145E-4</v>
      </c>
      <c r="F57">
        <f t="shared" si="12"/>
        <v>8.0041086305648894E-9</v>
      </c>
      <c r="G57">
        <f t="shared" si="5"/>
        <v>6.7343899801916628E-4</v>
      </c>
      <c r="H57">
        <f t="shared" si="6"/>
        <v>1484.9154904027992</v>
      </c>
      <c r="I57">
        <f t="shared" si="7"/>
        <v>1.3284898017197087</v>
      </c>
      <c r="J57">
        <f t="shared" si="8"/>
        <v>2983.9023228336901</v>
      </c>
      <c r="K57">
        <f t="shared" si="9"/>
        <v>4.8287125650475581E-4</v>
      </c>
    </row>
    <row r="58" spans="1:11" x14ac:dyDescent="0.35">
      <c r="A58">
        <v>1138.7809999999999</v>
      </c>
      <c r="B58">
        <f t="shared" si="3"/>
        <v>21.164999999999964</v>
      </c>
      <c r="C58">
        <f t="shared" si="10"/>
        <v>42.198000000000093</v>
      </c>
      <c r="D58">
        <f t="shared" si="4"/>
        <v>2.0094285714285758</v>
      </c>
      <c r="E58">
        <f t="shared" si="11"/>
        <v>8.7813196742832905E-4</v>
      </c>
      <c r="F58">
        <f t="shared" si="12"/>
        <v>7.7111575221954802E-9</v>
      </c>
      <c r="G58">
        <f t="shared" si="5"/>
        <v>6.7343885277878785E-4</v>
      </c>
      <c r="H58">
        <f t="shared" si="6"/>
        <v>1484.9158106541283</v>
      </c>
      <c r="I58">
        <f t="shared" si="7"/>
        <v>1.3039520422751418</v>
      </c>
      <c r="J58">
        <f t="shared" si="8"/>
        <v>2983.8322560944307</v>
      </c>
      <c r="K58">
        <f t="shared" si="9"/>
        <v>2.3737291377823808E-3</v>
      </c>
    </row>
    <row r="59" spans="1:11" x14ac:dyDescent="0.35">
      <c r="A59">
        <v>1159.9459999999999</v>
      </c>
      <c r="B59">
        <f t="shared" si="3"/>
        <v>21.033000000000129</v>
      </c>
      <c r="C59">
        <f t="shared" si="10"/>
        <v>42.198000000000093</v>
      </c>
      <c r="D59">
        <f t="shared" si="4"/>
        <v>2.0094285714285758</v>
      </c>
      <c r="E59">
        <f t="shared" si="11"/>
        <v>8.6210909818215686E-4</v>
      </c>
      <c r="F59">
        <f t="shared" si="12"/>
        <v>7.4323209716845171E-9</v>
      </c>
      <c r="G59">
        <f t="shared" si="5"/>
        <v>6.7343871453614775E-4</v>
      </c>
      <c r="H59">
        <f t="shared" si="6"/>
        <v>1484.9161154757514</v>
      </c>
      <c r="I59">
        <f t="shared" si="7"/>
        <v>1.2801596931889516</v>
      </c>
      <c r="J59">
        <f t="shared" si="8"/>
        <v>2983.8328686117093</v>
      </c>
      <c r="K59">
        <f t="shared" si="9"/>
        <v>2.3723122506212058E-3</v>
      </c>
    </row>
    <row r="60" spans="1:11" x14ac:dyDescent="0.35">
      <c r="A60">
        <v>1180.979</v>
      </c>
      <c r="B60">
        <f t="shared" si="3"/>
        <v>21.164999999999964</v>
      </c>
      <c r="C60">
        <f t="shared" si="10"/>
        <v>42.197999999999865</v>
      </c>
      <c r="D60">
        <f t="shared" si="4"/>
        <v>2.0094285714285651</v>
      </c>
      <c r="E60">
        <f t="shared" si="11"/>
        <v>8.4675510741511915E-4</v>
      </c>
      <c r="F60">
        <f t="shared" si="12"/>
        <v>7.169942119335899E-9</v>
      </c>
      <c r="G60">
        <f t="shared" si="5"/>
        <v>6.734385844529415E-4</v>
      </c>
      <c r="H60">
        <f t="shared" si="6"/>
        <v>1484.9164023061378</v>
      </c>
      <c r="I60">
        <f t="shared" si="7"/>
        <v>1.2573605477372058</v>
      </c>
      <c r="J60">
        <f t="shared" si="8"/>
        <v>2983.8334449768668</v>
      </c>
      <c r="K60">
        <f t="shared" si="9"/>
        <v>2.3709548928085374E-3</v>
      </c>
    </row>
    <row r="61" spans="1:11" x14ac:dyDescent="0.35">
      <c r="A61">
        <v>1202.144</v>
      </c>
      <c r="B61">
        <f t="shared" si="3"/>
        <v>21.032999999999902</v>
      </c>
      <c r="C61">
        <f t="shared" si="10"/>
        <v>42.199000000000069</v>
      </c>
      <c r="D61">
        <f t="shared" si="4"/>
        <v>2.0094761904761937</v>
      </c>
      <c r="E61">
        <f t="shared" si="11"/>
        <v>8.3184709984827107E-4</v>
      </c>
      <c r="F61">
        <f t="shared" si="12"/>
        <v>6.9196959752597946E-9</v>
      </c>
      <c r="G61">
        <f t="shared" si="5"/>
        <v>6.7343846038491319E-4</v>
      </c>
      <c r="H61">
        <f t="shared" si="6"/>
        <v>1484.9166758733024</v>
      </c>
      <c r="I61">
        <f t="shared" si="7"/>
        <v>1.2352236303415418</v>
      </c>
      <c r="J61">
        <f t="shared" si="8"/>
        <v>2983.9047050084569</v>
      </c>
      <c r="K61">
        <f t="shared" si="9"/>
        <v>4.8538246532106583E-4</v>
      </c>
    </row>
    <row r="62" spans="1:11" x14ac:dyDescent="0.35">
      <c r="A62">
        <v>1223.1769999999999</v>
      </c>
      <c r="B62">
        <f t="shared" si="3"/>
        <v>21.166000000000167</v>
      </c>
      <c r="C62">
        <f t="shared" si="10"/>
        <v>42.199000000000069</v>
      </c>
      <c r="D62">
        <f t="shared" si="4"/>
        <v>2.0094761904761937</v>
      </c>
      <c r="E62">
        <f t="shared" si="11"/>
        <v>8.1754316832314546E-4</v>
      </c>
      <c r="F62">
        <f t="shared" si="12"/>
        <v>6.68376832071847E-9</v>
      </c>
      <c r="G62">
        <f t="shared" si="5"/>
        <v>6.7343834341574164E-4</v>
      </c>
      <c r="H62">
        <f t="shared" si="6"/>
        <v>1484.9169337877427</v>
      </c>
      <c r="I62">
        <f t="shared" si="7"/>
        <v>1.2139836947455216</v>
      </c>
      <c r="J62">
        <f t="shared" si="8"/>
        <v>2983.9052232813838</v>
      </c>
      <c r="K62">
        <f t="shared" si="9"/>
        <v>4.8595525667765574E-4</v>
      </c>
    </row>
    <row r="63" spans="1:11" x14ac:dyDescent="0.35">
      <c r="A63">
        <v>1244.3430000000001</v>
      </c>
      <c r="B63">
        <f t="shared" si="3"/>
        <v>21.032999999999902</v>
      </c>
      <c r="C63">
        <f t="shared" si="10"/>
        <v>42.198999999999842</v>
      </c>
      <c r="D63">
        <f t="shared" si="4"/>
        <v>2.0094761904761831</v>
      </c>
      <c r="E63">
        <f t="shared" si="11"/>
        <v>8.0363693933264372E-4</v>
      </c>
      <c r="F63">
        <f t="shared" si="12"/>
        <v>6.4583233025993939E-9</v>
      </c>
      <c r="G63">
        <f t="shared" si="5"/>
        <v>6.7343823164367511E-4</v>
      </c>
      <c r="H63">
        <f t="shared" si="6"/>
        <v>1484.917180242765</v>
      </c>
      <c r="I63">
        <f t="shared" si="7"/>
        <v>1.1933342978927552</v>
      </c>
      <c r="J63">
        <f t="shared" si="8"/>
        <v>2983.9057185268671</v>
      </c>
      <c r="K63">
        <f t="shared" si="9"/>
        <v>4.8651244280011415E-4</v>
      </c>
    </row>
    <row r="64" spans="1:11" x14ac:dyDescent="0.35">
      <c r="A64">
        <v>1265.376</v>
      </c>
      <c r="B64">
        <f t="shared" si="3"/>
        <v>21.16599999999994</v>
      </c>
      <c r="C64">
        <f t="shared" si="10"/>
        <v>42.198000000000093</v>
      </c>
      <c r="D64">
        <f t="shared" si="4"/>
        <v>2.0094285714285758</v>
      </c>
      <c r="E64">
        <f t="shared" si="11"/>
        <v>7.9027893685355182E-4</v>
      </c>
      <c r="F64">
        <f t="shared" si="12"/>
        <v>6.2454079803438023E-9</v>
      </c>
      <c r="G64">
        <f t="shared" si="5"/>
        <v>6.7343812608361615E-4</v>
      </c>
      <c r="H64">
        <f t="shared" si="6"/>
        <v>1484.9174130005181</v>
      </c>
      <c r="I64">
        <f t="shared" si="7"/>
        <v>1.1734989544613759</v>
      </c>
      <c r="J64">
        <f t="shared" si="8"/>
        <v>2983.8354758950477</v>
      </c>
      <c r="K64">
        <f t="shared" si="9"/>
        <v>2.3659653491410583E-3</v>
      </c>
    </row>
    <row r="65" spans="1:11" x14ac:dyDescent="0.35">
      <c r="A65">
        <v>1286.5419999999999</v>
      </c>
      <c r="B65">
        <f t="shared" si="3"/>
        <v>21.032000000000153</v>
      </c>
      <c r="C65">
        <f t="shared" si="10"/>
        <v>42.198000000000093</v>
      </c>
      <c r="D65">
        <f t="shared" si="4"/>
        <v>2.0094285714285758</v>
      </c>
      <c r="E65">
        <f t="shared" si="11"/>
        <v>7.7727738387087253E-4</v>
      </c>
      <c r="F65">
        <f t="shared" si="12"/>
        <v>6.041601314771477E-9</v>
      </c>
      <c r="G65">
        <f t="shared" si="5"/>
        <v>6.7343802503947012E-4</v>
      </c>
      <c r="H65">
        <f t="shared" si="6"/>
        <v>1484.9176358008447</v>
      </c>
      <c r="I65">
        <f t="shared" si="7"/>
        <v>1.1541928952190017</v>
      </c>
      <c r="J65">
        <f t="shared" si="8"/>
        <v>2983.8359235963894</v>
      </c>
      <c r="K65">
        <f t="shared" si="9"/>
        <v>2.3648174031108034E-3</v>
      </c>
    </row>
    <row r="66" spans="1:11" x14ac:dyDescent="0.35">
      <c r="A66">
        <v>1307.5740000000001</v>
      </c>
      <c r="B66">
        <f t="shared" si="3"/>
        <v>21.16599999999994</v>
      </c>
      <c r="C66">
        <f t="shared" si="10"/>
        <v>42.197999999999865</v>
      </c>
      <c r="D66">
        <f t="shared" si="4"/>
        <v>2.0094285714285651</v>
      </c>
      <c r="E66">
        <f t="shared" si="11"/>
        <v>7.6477507200357301E-4</v>
      </c>
      <c r="F66">
        <f t="shared" si="12"/>
        <v>5.8488091075807028E-9</v>
      </c>
      <c r="G66">
        <f t="shared" si="5"/>
        <v>6.7343792945610565E-4</v>
      </c>
      <c r="H66">
        <f t="shared" si="6"/>
        <v>1484.9178465603184</v>
      </c>
      <c r="I66">
        <f t="shared" si="7"/>
        <v>1.135628153022558</v>
      </c>
      <c r="J66">
        <f t="shared" si="8"/>
        <v>2983.8363471024818</v>
      </c>
      <c r="K66">
        <f t="shared" si="9"/>
        <v>2.3637137894055166E-3</v>
      </c>
    </row>
    <row r="67" spans="1:11" x14ac:dyDescent="0.35">
      <c r="A67">
        <v>1328.74</v>
      </c>
      <c r="B67">
        <f t="shared" si="3"/>
        <v>21.031999999999925</v>
      </c>
      <c r="C67">
        <f t="shared" si="10"/>
        <v>42.199000000000069</v>
      </c>
      <c r="D67">
        <f t="shared" si="4"/>
        <v>2.0094761904761937</v>
      </c>
      <c r="E67">
        <f t="shared" si="11"/>
        <v>7.5259268178876223E-4</v>
      </c>
      <c r="F67">
        <f t="shared" si="12"/>
        <v>5.6639574468200116E-9</v>
      </c>
      <c r="G67">
        <f t="shared" si="5"/>
        <v>6.734378378095273E-4</v>
      </c>
      <c r="H67">
        <f t="shared" si="6"/>
        <v>1484.9180486393109</v>
      </c>
      <c r="I67">
        <f t="shared" si="7"/>
        <v>1.1175384564619946</v>
      </c>
      <c r="J67">
        <f t="shared" si="8"/>
        <v>2983.9074635490656</v>
      </c>
      <c r="K67">
        <f t="shared" si="9"/>
        <v>4.885603698956462E-4</v>
      </c>
    </row>
    <row r="68" spans="1:11" x14ac:dyDescent="0.35">
      <c r="A68">
        <v>1349.7719999999999</v>
      </c>
      <c r="B68">
        <f t="shared" si="3"/>
        <v>21.167000000000144</v>
      </c>
      <c r="C68">
        <f t="shared" si="10"/>
        <v>42.199000000000069</v>
      </c>
      <c r="D68">
        <f t="shared" si="4"/>
        <v>2.0094761904761937</v>
      </c>
      <c r="E68">
        <f t="shared" si="11"/>
        <v>7.4086586475345466E-4</v>
      </c>
      <c r="F68">
        <f t="shared" si="12"/>
        <v>5.4888222955688422E-9</v>
      </c>
      <c r="G68">
        <f t="shared" si="5"/>
        <v>6.7343775098023181E-4</v>
      </c>
      <c r="H68">
        <f t="shared" si="6"/>
        <v>1484.9182400963355</v>
      </c>
      <c r="I68">
        <f t="shared" si="7"/>
        <v>1.1001252360371496</v>
      </c>
      <c r="J68">
        <f t="shared" si="8"/>
        <v>2983.907848277398</v>
      </c>
      <c r="K68">
        <f t="shared" si="9"/>
        <v>4.8903145949254299E-4</v>
      </c>
    </row>
    <row r="69" spans="1:11" x14ac:dyDescent="0.35">
      <c r="A69">
        <v>1370.9390000000001</v>
      </c>
      <c r="B69">
        <f t="shared" si="3"/>
        <v>21.031999999999925</v>
      </c>
      <c r="C69">
        <f t="shared" ref="C69:C88" si="13">A71-A69</f>
        <v>42.198999999999842</v>
      </c>
      <c r="D69">
        <f t="shared" si="4"/>
        <v>2.0094761904761831</v>
      </c>
      <c r="E69">
        <f t="shared" ref="E69:E88" si="14">1/A69</f>
        <v>7.2942705692959347E-4</v>
      </c>
      <c r="F69">
        <f t="shared" ref="F69:F88" si="15">SQRT(((1/(A69^2))*$A$1)^2)</f>
        <v>5.3206383138096834E-9</v>
      </c>
      <c r="G69">
        <f t="shared" si="5"/>
        <v>6.7343766759720791E-4</v>
      </c>
      <c r="H69">
        <f t="shared" si="6"/>
        <v>1484.91842395444</v>
      </c>
      <c r="I69">
        <f t="shared" si="7"/>
        <v>1.0831396757656175</v>
      </c>
      <c r="J69">
        <f t="shared" si="8"/>
        <v>2983.9082177358659</v>
      </c>
      <c r="K69">
        <f t="shared" si="9"/>
        <v>4.8949119541050862E-4</v>
      </c>
    </row>
    <row r="70" spans="1:11" x14ac:dyDescent="0.35">
      <c r="A70">
        <v>1391.971</v>
      </c>
      <c r="B70">
        <f t="shared" ref="B70:B89" si="16">A71-A70</f>
        <v>21.166999999999916</v>
      </c>
      <c r="C70">
        <f t="shared" si="13"/>
        <v>42.198000000000093</v>
      </c>
      <c r="D70">
        <f t="shared" ref="D70:D88" si="17">C70/21</f>
        <v>2.0094285714285758</v>
      </c>
      <c r="E70">
        <f t="shared" si="14"/>
        <v>7.1840577138460504E-4</v>
      </c>
      <c r="F70">
        <f t="shared" si="15"/>
        <v>5.1610685235870934E-9</v>
      </c>
      <c r="G70">
        <f t="shared" ref="G70:G88" si="18">SQRT($D$1^2+($G$1*F70))</f>
        <v>6.7343758848495774E-4</v>
      </c>
      <c r="H70">
        <f t="shared" ref="H70:H88" si="19">1/G70</f>
        <v>1484.9185983956054</v>
      </c>
      <c r="I70">
        <f t="shared" ref="I70:I88" si="20">E70/G70</f>
        <v>1.0667740911237416</v>
      </c>
      <c r="J70">
        <f t="shared" ref="J70:J88" si="21">D70/G70</f>
        <v>2983.8378578618044</v>
      </c>
      <c r="K70">
        <f t="shared" ref="K70:K88" si="22">(D70-$M$14-$M$15*E70)^2/G70^2</f>
        <v>2.3596227871911851E-3</v>
      </c>
    </row>
    <row r="71" spans="1:11" x14ac:dyDescent="0.35">
      <c r="A71">
        <v>1413.1379999999999</v>
      </c>
      <c r="B71">
        <f t="shared" si="16"/>
        <v>21.031000000000176</v>
      </c>
      <c r="C71">
        <f t="shared" si="13"/>
        <v>42.199000000000069</v>
      </c>
      <c r="D71">
        <f t="shared" si="17"/>
        <v>2.0094761904761937</v>
      </c>
      <c r="E71">
        <f t="shared" si="14"/>
        <v>7.0764497168712475E-4</v>
      </c>
      <c r="F71">
        <f t="shared" si="15"/>
        <v>5.0076140595407155E-9</v>
      </c>
      <c r="G71">
        <f t="shared" si="18"/>
        <v>6.7343751240458364E-4</v>
      </c>
      <c r="H71">
        <f t="shared" si="19"/>
        <v>1484.9187661515746</v>
      </c>
      <c r="I71">
        <f t="shared" si="20"/>
        <v>1.0507952982310111</v>
      </c>
      <c r="J71">
        <f t="shared" si="21"/>
        <v>2983.9089053728758</v>
      </c>
      <c r="K71">
        <f t="shared" si="22"/>
        <v>4.903672312882414E-4</v>
      </c>
    </row>
    <row r="72" spans="1:11" x14ac:dyDescent="0.35">
      <c r="A72">
        <v>1434.1690000000001</v>
      </c>
      <c r="B72">
        <f t="shared" si="16"/>
        <v>21.167999999999893</v>
      </c>
      <c r="C72">
        <f t="shared" si="13"/>
        <v>42.197999999999865</v>
      </c>
      <c r="D72">
        <f t="shared" si="17"/>
        <v>2.0094285714285651</v>
      </c>
      <c r="E72">
        <f t="shared" si="14"/>
        <v>6.9726789520621342E-4</v>
      </c>
      <c r="F72">
        <f t="shared" si="15"/>
        <v>4.8618251768530302E-9</v>
      </c>
      <c r="G72">
        <f t="shared" si="18"/>
        <v>6.7343744012467936E-4</v>
      </c>
      <c r="H72">
        <f t="shared" si="19"/>
        <v>1484.9189255276056</v>
      </c>
      <c r="I72">
        <f t="shared" si="20"/>
        <v>1.0353862937545053</v>
      </c>
      <c r="J72">
        <f t="shared" si="21"/>
        <v>2983.838515210176</v>
      </c>
      <c r="K72">
        <f t="shared" si="22"/>
        <v>2.3577589929705922E-3</v>
      </c>
    </row>
    <row r="73" spans="1:11" x14ac:dyDescent="0.35">
      <c r="A73">
        <v>1455.337</v>
      </c>
      <c r="B73">
        <f t="shared" si="16"/>
        <v>21.029999999999973</v>
      </c>
      <c r="C73">
        <f t="shared" si="13"/>
        <v>42.198000000000093</v>
      </c>
      <c r="D73">
        <f t="shared" si="17"/>
        <v>2.0094285714285758</v>
      </c>
      <c r="E73">
        <f t="shared" si="14"/>
        <v>6.8712607457928994E-4</v>
      </c>
      <c r="F73">
        <f t="shared" si="15"/>
        <v>4.7214224236674385E-9</v>
      </c>
      <c r="G73">
        <f t="shared" si="18"/>
        <v>6.734373705151286E-4</v>
      </c>
      <c r="H73">
        <f t="shared" si="19"/>
        <v>1484.9190790155819</v>
      </c>
      <c r="I73">
        <f t="shared" si="20"/>
        <v>1.0203266178318713</v>
      </c>
      <c r="J73">
        <f t="shared" si="21"/>
        <v>2983.8388236333171</v>
      </c>
      <c r="K73">
        <f t="shared" si="22"/>
        <v>2.3568650040094799E-3</v>
      </c>
    </row>
    <row r="74" spans="1:11" x14ac:dyDescent="0.35">
      <c r="A74">
        <v>1476.367</v>
      </c>
      <c r="B74">
        <f t="shared" si="16"/>
        <v>21.16800000000012</v>
      </c>
      <c r="C74">
        <f t="shared" si="13"/>
        <v>42.198000000000093</v>
      </c>
      <c r="D74">
        <f t="shared" si="17"/>
        <v>2.0094285714285758</v>
      </c>
      <c r="E74">
        <f t="shared" si="14"/>
        <v>6.7733835828083402E-4</v>
      </c>
      <c r="F74">
        <f t="shared" si="15"/>
        <v>4.5878725159857544E-9</v>
      </c>
      <c r="G74">
        <f t="shared" si="18"/>
        <v>6.7343730430310792E-4</v>
      </c>
      <c r="H74">
        <f t="shared" si="19"/>
        <v>1484.9192250120871</v>
      </c>
      <c r="I74">
        <f t="shared" si="20"/>
        <v>1.0057927500493353</v>
      </c>
      <c r="J74">
        <f t="shared" si="21"/>
        <v>2983.8391170028658</v>
      </c>
      <c r="K74">
        <f t="shared" si="22"/>
        <v>2.356002384192086E-3</v>
      </c>
    </row>
    <row r="75" spans="1:11" x14ac:dyDescent="0.35">
      <c r="A75">
        <v>1497.5350000000001</v>
      </c>
      <c r="B75">
        <f t="shared" si="16"/>
        <v>21.029999999999973</v>
      </c>
      <c r="C75">
        <f t="shared" si="13"/>
        <v>42.198999999999842</v>
      </c>
      <c r="D75">
        <f t="shared" si="17"/>
        <v>2.0094761904761831</v>
      </c>
      <c r="E75">
        <f t="shared" si="14"/>
        <v>6.6776402554865157E-4</v>
      </c>
      <c r="F75">
        <f t="shared" si="15"/>
        <v>4.4590879381694018E-9</v>
      </c>
      <c r="G75">
        <f t="shared" si="18"/>
        <v>6.734372404536593E-4</v>
      </c>
      <c r="H75">
        <f t="shared" si="19"/>
        <v>1484.9193657991834</v>
      </c>
      <c r="I75">
        <f t="shared" si="20"/>
        <v>0.9915757333212134</v>
      </c>
      <c r="J75">
        <f t="shared" si="21"/>
        <v>2983.9101103504531</v>
      </c>
      <c r="K75">
        <f t="shared" si="22"/>
        <v>4.9197318144962631E-4</v>
      </c>
    </row>
    <row r="76" spans="1:11" x14ac:dyDescent="0.35">
      <c r="A76">
        <v>1518.5650000000001</v>
      </c>
      <c r="B76">
        <f t="shared" si="16"/>
        <v>21.168999999999869</v>
      </c>
      <c r="C76">
        <f t="shared" si="13"/>
        <v>42.198999999999842</v>
      </c>
      <c r="D76">
        <f t="shared" si="17"/>
        <v>2.0094761904761831</v>
      </c>
      <c r="E76">
        <f t="shared" si="14"/>
        <v>6.5851642833859598E-4</v>
      </c>
      <c r="F76">
        <f t="shared" si="15"/>
        <v>4.3364388639182121E-9</v>
      </c>
      <c r="G76">
        <f t="shared" si="18"/>
        <v>6.7343717964609513E-4</v>
      </c>
      <c r="H76">
        <f t="shared" si="19"/>
        <v>1484.9194998789942</v>
      </c>
      <c r="I76">
        <f t="shared" si="20"/>
        <v>0.97784388543064948</v>
      </c>
      <c r="J76">
        <f t="shared" si="21"/>
        <v>2983.9103797806406</v>
      </c>
      <c r="K76">
        <f t="shared" si="22"/>
        <v>4.9234594134229821E-4</v>
      </c>
    </row>
    <row r="77" spans="1:11" x14ac:dyDescent="0.35">
      <c r="A77">
        <v>1539.7339999999999</v>
      </c>
      <c r="B77">
        <f t="shared" si="16"/>
        <v>21.029999999999973</v>
      </c>
      <c r="C77">
        <f t="shared" si="13"/>
        <v>42.199000000000069</v>
      </c>
      <c r="D77">
        <f t="shared" si="17"/>
        <v>2.0094761904761937</v>
      </c>
      <c r="E77">
        <f t="shared" si="14"/>
        <v>6.49462829293891E-4</v>
      </c>
      <c r="F77">
        <f t="shared" si="15"/>
        <v>4.218019666344259E-9</v>
      </c>
      <c r="G77">
        <f t="shared" si="18"/>
        <v>6.7343712093563481E-4</v>
      </c>
      <c r="H77">
        <f t="shared" si="19"/>
        <v>1484.9196293347441</v>
      </c>
      <c r="I77">
        <f t="shared" si="20"/>
        <v>0.96440010374177876</v>
      </c>
      <c r="J77">
        <f t="shared" si="21"/>
        <v>2983.9106399189031</v>
      </c>
      <c r="K77">
        <f t="shared" si="22"/>
        <v>4.9271101771281153E-4</v>
      </c>
    </row>
    <row r="78" spans="1:11" x14ac:dyDescent="0.35">
      <c r="A78">
        <v>1560.7639999999999</v>
      </c>
      <c r="B78">
        <f t="shared" si="16"/>
        <v>21.169000000000096</v>
      </c>
      <c r="C78">
        <f t="shared" si="13"/>
        <v>42.198000000000093</v>
      </c>
      <c r="D78">
        <f t="shared" si="17"/>
        <v>2.0094285714285758</v>
      </c>
      <c r="E78">
        <f t="shared" si="14"/>
        <v>6.4071185650104692E-4</v>
      </c>
      <c r="F78">
        <f t="shared" si="15"/>
        <v>4.1051168306101827E-9</v>
      </c>
      <c r="G78">
        <f t="shared" si="18"/>
        <v>6.7343706496009919E-4</v>
      </c>
      <c r="H78">
        <f t="shared" si="19"/>
        <v>1484.9197527600438</v>
      </c>
      <c r="I78">
        <f t="shared" si="20"/>
        <v>0.95140569154596322</v>
      </c>
      <c r="J78">
        <f t="shared" si="21"/>
        <v>2983.8401774746885</v>
      </c>
      <c r="K78">
        <f t="shared" si="22"/>
        <v>2.3527757248954649E-3</v>
      </c>
    </row>
    <row r="79" spans="1:11" x14ac:dyDescent="0.35">
      <c r="A79">
        <v>1581.933</v>
      </c>
      <c r="B79">
        <f t="shared" si="16"/>
        <v>21.028999999999996</v>
      </c>
      <c r="C79">
        <f t="shared" si="13"/>
        <v>42.199000000000069</v>
      </c>
      <c r="D79">
        <f t="shared" si="17"/>
        <v>2.0094761904761937</v>
      </c>
      <c r="E79">
        <f t="shared" si="14"/>
        <v>6.3213802354461284E-4</v>
      </c>
      <c r="F79">
        <f t="shared" si="15"/>
        <v>3.9959848081088945E-9</v>
      </c>
      <c r="G79">
        <f t="shared" si="18"/>
        <v>6.7343701085407191E-4</v>
      </c>
      <c r="H79">
        <f t="shared" si="19"/>
        <v>1484.9198720631223</v>
      </c>
      <c r="I79">
        <f t="shared" si="20"/>
        <v>0.93867431304810156</v>
      </c>
      <c r="J79">
        <f t="shared" si="21"/>
        <v>2983.9111276757999</v>
      </c>
      <c r="K79">
        <f t="shared" si="22"/>
        <v>4.9340999404154492E-4</v>
      </c>
    </row>
    <row r="80" spans="1:11" x14ac:dyDescent="0.35">
      <c r="A80">
        <v>1602.962</v>
      </c>
      <c r="B80">
        <f t="shared" si="16"/>
        <v>21.170000000000073</v>
      </c>
      <c r="C80">
        <f t="shared" si="13"/>
        <v>42.199000000000069</v>
      </c>
      <c r="D80">
        <f t="shared" si="17"/>
        <v>2.0094761904761937</v>
      </c>
      <c r="E80">
        <f t="shared" si="14"/>
        <v>6.2384510674613617E-4</v>
      </c>
      <c r="F80">
        <f t="shared" si="15"/>
        <v>3.8918271721109808E-9</v>
      </c>
      <c r="G80">
        <f t="shared" si="18"/>
        <v>6.7343695921426706E-4</v>
      </c>
      <c r="H80">
        <f t="shared" si="19"/>
        <v>1484.9199859282307</v>
      </c>
      <c r="I80">
        <f t="shared" si="20"/>
        <v>0.92636006713086816</v>
      </c>
      <c r="J80">
        <f t="shared" si="21"/>
        <v>2983.9113564850245</v>
      </c>
      <c r="K80">
        <f t="shared" si="22"/>
        <v>4.9374474901441013E-4</v>
      </c>
    </row>
    <row r="81" spans="1:11" x14ac:dyDescent="0.35">
      <c r="A81">
        <v>1624.1320000000001</v>
      </c>
      <c r="B81">
        <f t="shared" si="16"/>
        <v>21.028999999999996</v>
      </c>
      <c r="C81">
        <f t="shared" si="13"/>
        <v>42.198999999999842</v>
      </c>
      <c r="D81">
        <f t="shared" si="17"/>
        <v>2.0094761904761831</v>
      </c>
      <c r="E81">
        <f t="shared" si="14"/>
        <v>6.1571350111936708E-4</v>
      </c>
      <c r="F81">
        <f t="shared" si="15"/>
        <v>3.7910311546066894E-9</v>
      </c>
      <c r="G81">
        <f t="shared" si="18"/>
        <v>6.7343690924109888E-4</v>
      </c>
      <c r="H81">
        <f t="shared" si="19"/>
        <v>1484.9200961184433</v>
      </c>
      <c r="I81">
        <f t="shared" si="20"/>
        <v>0.91428535126359389</v>
      </c>
      <c r="J81">
        <f t="shared" si="21"/>
        <v>2983.9115779096173</v>
      </c>
      <c r="K81">
        <f t="shared" si="22"/>
        <v>4.9407310104340209E-4</v>
      </c>
    </row>
    <row r="82" spans="1:11" x14ac:dyDescent="0.35">
      <c r="A82">
        <v>1645.1610000000001</v>
      </c>
      <c r="B82">
        <f t="shared" si="16"/>
        <v>21.169999999999845</v>
      </c>
      <c r="C82">
        <f t="shared" si="13"/>
        <v>42.197999999999865</v>
      </c>
      <c r="D82">
        <f t="shared" si="17"/>
        <v>2.0094285714285651</v>
      </c>
      <c r="E82">
        <f t="shared" si="14"/>
        <v>6.0784324452135689E-4</v>
      </c>
      <c r="F82">
        <f t="shared" si="15"/>
        <v>3.6947340991025005E-9</v>
      </c>
      <c r="G82">
        <f t="shared" si="18"/>
        <v>6.7343686149844574E-4</v>
      </c>
      <c r="H82">
        <f t="shared" si="19"/>
        <v>1484.9202013904135</v>
      </c>
      <c r="I82">
        <f t="shared" si="20"/>
        <v>0.90259871306845563</v>
      </c>
      <c r="J82">
        <f t="shared" si="21"/>
        <v>2983.8410789653558</v>
      </c>
      <c r="K82">
        <f t="shared" si="22"/>
        <v>2.3498819247418572E-3</v>
      </c>
    </row>
    <row r="83" spans="1:11" x14ac:dyDescent="0.35">
      <c r="A83">
        <v>1666.3309999999999</v>
      </c>
      <c r="B83">
        <f t="shared" si="16"/>
        <v>21.02800000000002</v>
      </c>
      <c r="C83">
        <f t="shared" si="13"/>
        <v>42.198000000000093</v>
      </c>
      <c r="D83">
        <f t="shared" si="17"/>
        <v>2.0094285714285758</v>
      </c>
      <c r="E83">
        <f t="shared" si="14"/>
        <v>6.0012086434207848E-4</v>
      </c>
      <c r="F83">
        <f t="shared" si="15"/>
        <v>3.6014505181868346E-9</v>
      </c>
      <c r="G83">
        <f t="shared" si="18"/>
        <v>6.7343681524982535E-4</v>
      </c>
      <c r="H83">
        <f t="shared" si="19"/>
        <v>1484.9203033680735</v>
      </c>
      <c r="I83">
        <f t="shared" si="20"/>
        <v>0.89113165593634969</v>
      </c>
      <c r="J83">
        <f t="shared" si="21"/>
        <v>2983.8412838821955</v>
      </c>
      <c r="K83">
        <f t="shared" si="22"/>
        <v>2.3492022805615864E-3</v>
      </c>
    </row>
    <row r="84" spans="1:11" x14ac:dyDescent="0.35">
      <c r="A84">
        <v>1687.3589999999999</v>
      </c>
      <c r="B84">
        <f t="shared" si="16"/>
        <v>21.170000000000073</v>
      </c>
      <c r="C84">
        <f t="shared" si="13"/>
        <v>42.198000000000093</v>
      </c>
      <c r="D84">
        <f t="shared" si="17"/>
        <v>2.0094285714285758</v>
      </c>
      <c r="E84">
        <f t="shared" si="14"/>
        <v>5.9264211113343394E-4</v>
      </c>
      <c r="F84">
        <f t="shared" si="15"/>
        <v>3.512246718886935E-9</v>
      </c>
      <c r="G84">
        <f t="shared" si="18"/>
        <v>6.7343677102389753E-4</v>
      </c>
      <c r="H84">
        <f t="shared" si="19"/>
        <v>1484.9204008857337</v>
      </c>
      <c r="I84">
        <f t="shared" si="20"/>
        <v>0.88002636124602629</v>
      </c>
      <c r="J84">
        <f t="shared" si="21"/>
        <v>2983.8414798369681</v>
      </c>
      <c r="K84">
        <f t="shared" si="22"/>
        <v>2.3485441690739065E-3</v>
      </c>
    </row>
    <row r="85" spans="1:11" x14ac:dyDescent="0.35">
      <c r="A85">
        <v>1708.529</v>
      </c>
      <c r="B85">
        <f t="shared" si="16"/>
        <v>21.02800000000002</v>
      </c>
      <c r="C85">
        <f t="shared" si="13"/>
        <v>42.199000000000069</v>
      </c>
      <c r="D85">
        <f t="shared" si="17"/>
        <v>2.0094761904761937</v>
      </c>
      <c r="E85">
        <f t="shared" si="14"/>
        <v>5.8529881553078705E-4</v>
      </c>
      <c r="F85">
        <f t="shared" si="15"/>
        <v>3.4257470346174226E-9</v>
      </c>
      <c r="G85">
        <f t="shared" si="18"/>
        <v>6.7343672813862721E-4</v>
      </c>
      <c r="H85">
        <f t="shared" si="19"/>
        <v>1484.9204954472718</v>
      </c>
      <c r="I85">
        <f t="shared" si="20"/>
        <v>0.86912220714267763</v>
      </c>
      <c r="J85">
        <f t="shared" si="21"/>
        <v>2983.9123803514058</v>
      </c>
      <c r="K85">
        <f t="shared" si="22"/>
        <v>4.9530220059531866E-4</v>
      </c>
    </row>
    <row r="86" spans="1:11" x14ac:dyDescent="0.35">
      <c r="A86">
        <v>1729.557</v>
      </c>
      <c r="B86">
        <f t="shared" si="16"/>
        <v>21.171000000000049</v>
      </c>
      <c r="C86">
        <f t="shared" si="13"/>
        <v>42.199000000000069</v>
      </c>
      <c r="D86">
        <f t="shared" si="17"/>
        <v>2.0094761904761937</v>
      </c>
      <c r="E86">
        <f t="shared" si="14"/>
        <v>5.7818273696674924E-4</v>
      </c>
      <c r="F86">
        <f t="shared" si="15"/>
        <v>3.3429527732636122E-9</v>
      </c>
      <c r="G86">
        <f t="shared" si="18"/>
        <v>6.7343668709044847E-4</v>
      </c>
      <c r="H86">
        <f t="shared" si="19"/>
        <v>1484.920585958055</v>
      </c>
      <c r="I86">
        <f t="shared" si="20"/>
        <v>0.85855544856749721</v>
      </c>
      <c r="J86">
        <f t="shared" si="21"/>
        <v>2983.9125622306697</v>
      </c>
      <c r="K86">
        <f t="shared" si="22"/>
        <v>4.9558998958048868E-4</v>
      </c>
    </row>
    <row r="87" spans="1:11" x14ac:dyDescent="0.35">
      <c r="A87">
        <v>1750.7280000000001</v>
      </c>
      <c r="B87">
        <f t="shared" si="16"/>
        <v>21.02800000000002</v>
      </c>
      <c r="C87">
        <f t="shared" si="13"/>
        <v>42.198999999999842</v>
      </c>
      <c r="D87">
        <f t="shared" si="17"/>
        <v>2.0094761904761831</v>
      </c>
      <c r="E87">
        <f t="shared" si="14"/>
        <v>5.7119095599087919E-4</v>
      </c>
      <c r="F87">
        <f t="shared" si="15"/>
        <v>3.2625910820577456E-9</v>
      </c>
      <c r="G87">
        <f t="shared" si="18"/>
        <v>6.734366472482999E-4</v>
      </c>
      <c r="H87">
        <f t="shared" si="19"/>
        <v>1484.9206738095652</v>
      </c>
      <c r="I87">
        <f t="shared" si="20"/>
        <v>0.84817325924390607</v>
      </c>
      <c r="J87">
        <f t="shared" si="21"/>
        <v>2983.912738766172</v>
      </c>
      <c r="K87">
        <f t="shared" si="22"/>
        <v>4.9587283172894436E-4</v>
      </c>
    </row>
    <row r="88" spans="1:11" x14ac:dyDescent="0.35">
      <c r="A88">
        <v>1771.7560000000001</v>
      </c>
      <c r="B88">
        <f t="shared" si="16"/>
        <v>21.170999999999822</v>
      </c>
      <c r="C88">
        <f t="shared" si="13"/>
        <v>42.197999999999865</v>
      </c>
      <c r="D88">
        <f t="shared" si="17"/>
        <v>2.0094285714285651</v>
      </c>
      <c r="E88">
        <f t="shared" si="14"/>
        <v>5.6441180388270163E-4</v>
      </c>
      <c r="F88">
        <f t="shared" si="15"/>
        <v>3.1856068436212529E-9</v>
      </c>
      <c r="G88">
        <f t="shared" si="18"/>
        <v>6.7343660908064076E-4</v>
      </c>
      <c r="H88">
        <f t="shared" si="19"/>
        <v>1484.9207579688541</v>
      </c>
      <c r="I88">
        <f t="shared" si="20"/>
        <v>0.83810680362806955</v>
      </c>
      <c r="J88">
        <f t="shared" si="21"/>
        <v>2983.8421973699765</v>
      </c>
      <c r="K88">
        <f t="shared" si="22"/>
        <v>2.346060769748499E-3</v>
      </c>
    </row>
    <row r="89" spans="1:11" x14ac:dyDescent="0.35">
      <c r="A89">
        <v>1792.9269999999999</v>
      </c>
      <c r="B89">
        <f t="shared" si="16"/>
        <v>21.027000000000044</v>
      </c>
    </row>
    <row r="90" spans="1:11" x14ac:dyDescent="0.35">
      <c r="A90">
        <v>1813.954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A199-D832-484D-A888-918A41A2237D}">
  <dimension ref="A1:O90"/>
  <sheetViews>
    <sheetView workbookViewId="0"/>
  </sheetViews>
  <sheetFormatPr defaultColWidth="8.81640625" defaultRowHeight="14.5" x14ac:dyDescent="0.35"/>
  <cols>
    <col min="13" max="14" width="9.6328125" bestFit="1" customWidth="1"/>
  </cols>
  <sheetData>
    <row r="1" spans="1:15" x14ac:dyDescent="0.35">
      <c r="A1">
        <v>0.01</v>
      </c>
      <c r="C1">
        <f>SQRT($A$1^2+$A$1^2)</f>
        <v>1.4142135623730951E-2</v>
      </c>
      <c r="D1">
        <f>SQRT((1/21*C1)^2)</f>
        <v>6.7343502970147382E-4</v>
      </c>
      <c r="G1">
        <v>-1.9064642506805285E-4</v>
      </c>
    </row>
    <row r="3" spans="1:15" x14ac:dyDescent="0.35">
      <c r="A3">
        <v>3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20.260000000000002</v>
      </c>
      <c r="B5">
        <f>A6-A5</f>
        <v>21.151</v>
      </c>
      <c r="C5">
        <f t="shared" ref="C5:C36" si="0">A7-A5</f>
        <v>42.236999999999995</v>
      </c>
      <c r="D5">
        <f>C5/21</f>
        <v>2.0112857142857141</v>
      </c>
      <c r="E5">
        <f t="shared" ref="E5:E36" si="1">1/A5</f>
        <v>4.9358341559723587E-2</v>
      </c>
      <c r="F5">
        <f t="shared" ref="F5:F36" si="2">SQRT(((1/(A5^2))*$A$1)^2)</f>
        <v>2.4362458815263368E-5</v>
      </c>
      <c r="G5">
        <f>SQRT($D$1^2+($G$1*F5))</f>
        <v>6.6997770377082502E-4</v>
      </c>
      <c r="H5">
        <f>1/G5</f>
        <v>1492.5869836738084</v>
      </c>
      <c r="I5">
        <f>E5/G5</f>
        <v>73.671618147769408</v>
      </c>
      <c r="J5">
        <f>D5/G5</f>
        <v>3002.0188775919351</v>
      </c>
      <c r="K5">
        <f>(D5-$M$14-$M$15*E5)^2/G5^2</f>
        <v>3.0425588729194491E-4</v>
      </c>
      <c r="L5" t="s">
        <v>37</v>
      </c>
      <c r="M5">
        <f t="array" ref="M5:N6">MMULT(TRANSPOSE(H5:I88),H5:I88)</f>
        <v>185256331.09561408</v>
      </c>
      <c r="N5">
        <v>531925.06770622462</v>
      </c>
    </row>
    <row r="6" spans="1:15" x14ac:dyDescent="0.35">
      <c r="A6">
        <v>41.411000000000001</v>
      </c>
      <c r="B6">
        <f t="shared" ref="B6:B69" si="3">A7-A6</f>
        <v>21.085999999999999</v>
      </c>
      <c r="C6">
        <f t="shared" si="0"/>
        <v>42.236999999999995</v>
      </c>
      <c r="D6">
        <f t="shared" ref="D6:D69" si="4">C6/21</f>
        <v>2.0112857142857141</v>
      </c>
      <c r="E6">
        <f t="shared" si="1"/>
        <v>2.4148173190698122E-2</v>
      </c>
      <c r="F6">
        <f t="shared" si="2"/>
        <v>5.8313426844795153E-6</v>
      </c>
      <c r="G6">
        <f t="shared" ref="G6:G69" si="5">SQRT($D$1^2+($G$1*F6))</f>
        <v>6.7260910980515435E-4</v>
      </c>
      <c r="H6">
        <f t="shared" ref="H6:H69" si="6">1/G6</f>
        <v>1486.747630120095</v>
      </c>
      <c r="I6">
        <f t="shared" ref="I6:I69" si="7">E6/G6</f>
        <v>35.902239263000048</v>
      </c>
      <c r="J6">
        <f t="shared" ref="J6:J69" si="8">D6/G6</f>
        <v>2990.2742692086881</v>
      </c>
      <c r="K6">
        <f t="shared" ref="K6:K69" si="9">(D6-$M$14-$M$15*E6)^2/G6^2</f>
        <v>5.7349503470680713E-4</v>
      </c>
      <c r="M6">
        <v>531925.06770622462</v>
      </c>
      <c r="N6">
        <v>8642.5367522089437</v>
      </c>
    </row>
    <row r="7" spans="1:15" x14ac:dyDescent="0.35">
      <c r="A7">
        <v>62.497</v>
      </c>
      <c r="B7">
        <f t="shared" si="3"/>
        <v>21.150999999999996</v>
      </c>
      <c r="C7">
        <f t="shared" si="0"/>
        <v>42.238</v>
      </c>
      <c r="D7">
        <f t="shared" si="4"/>
        <v>2.0113333333333334</v>
      </c>
      <c r="E7">
        <f t="shared" si="1"/>
        <v>1.6000768036865769E-2</v>
      </c>
      <c r="F7">
        <f t="shared" si="2"/>
        <v>2.5602457776958524E-6</v>
      </c>
      <c r="G7">
        <f t="shared" si="5"/>
        <v>6.7307253511357274E-4</v>
      </c>
      <c r="H7">
        <f t="shared" si="6"/>
        <v>1485.723971534899</v>
      </c>
      <c r="I7">
        <f t="shared" si="7"/>
        <v>23.772724635340879</v>
      </c>
      <c r="J7">
        <f t="shared" si="8"/>
        <v>2988.2861480805268</v>
      </c>
      <c r="K7">
        <f t="shared" si="9"/>
        <v>1.9976141237378229E-3</v>
      </c>
    </row>
    <row r="8" spans="1:15" x14ac:dyDescent="0.35">
      <c r="A8">
        <v>83.647999999999996</v>
      </c>
      <c r="B8">
        <f t="shared" si="3"/>
        <v>21.087000000000003</v>
      </c>
      <c r="C8">
        <f t="shared" si="0"/>
        <v>42.238</v>
      </c>
      <c r="D8">
        <f t="shared" si="4"/>
        <v>2.0113333333333334</v>
      </c>
      <c r="E8">
        <f t="shared" si="1"/>
        <v>1.19548584544759E-2</v>
      </c>
      <c r="F8">
        <f t="shared" si="2"/>
        <v>1.429186406665539E-6</v>
      </c>
      <c r="G8">
        <f t="shared" si="5"/>
        <v>6.7323270118870362E-4</v>
      </c>
      <c r="H8">
        <f t="shared" si="6"/>
        <v>1485.3705089404223</v>
      </c>
      <c r="I8">
        <f t="shared" si="7"/>
        <v>17.75739418683558</v>
      </c>
      <c r="J8">
        <f t="shared" si="8"/>
        <v>2987.5752169821699</v>
      </c>
      <c r="K8">
        <f t="shared" si="9"/>
        <v>1.90358805265895E-3</v>
      </c>
      <c r="L8" t="s">
        <v>38</v>
      </c>
      <c r="M8">
        <f t="array" ref="M8:M9">MMULT(TRANSPOSE(H5:I88),J5:J88)</f>
        <v>372607087.47734475</v>
      </c>
    </row>
    <row r="9" spans="1:15" x14ac:dyDescent="0.35">
      <c r="A9">
        <v>104.735</v>
      </c>
      <c r="B9">
        <f t="shared" si="3"/>
        <v>21.150999999999996</v>
      </c>
      <c r="C9">
        <f t="shared" si="0"/>
        <v>42.237000000000009</v>
      </c>
      <c r="D9">
        <f t="shared" si="4"/>
        <v>2.0112857142857146</v>
      </c>
      <c r="E9">
        <f t="shared" si="1"/>
        <v>9.5479066214732428E-3</v>
      </c>
      <c r="F9">
        <f t="shared" si="2"/>
        <v>9.1162520852372582E-7</v>
      </c>
      <c r="G9">
        <f t="shared" si="5"/>
        <v>6.7330597884024315E-4</v>
      </c>
      <c r="H9">
        <f t="shared" si="6"/>
        <v>1485.2088521811156</v>
      </c>
      <c r="I9">
        <f t="shared" si="7"/>
        <v>14.180635434010748</v>
      </c>
      <c r="J9">
        <f t="shared" si="8"/>
        <v>2987.1793471225615</v>
      </c>
      <c r="K9">
        <f t="shared" si="9"/>
        <v>7.6871823027075401E-4</v>
      </c>
      <c r="M9">
        <v>1069862.5947085018</v>
      </c>
    </row>
    <row r="10" spans="1:15" x14ac:dyDescent="0.35">
      <c r="A10">
        <v>125.886</v>
      </c>
      <c r="B10">
        <f t="shared" si="3"/>
        <v>21.086000000000013</v>
      </c>
      <c r="C10">
        <f t="shared" si="0"/>
        <v>42.238</v>
      </c>
      <c r="D10">
        <f t="shared" si="4"/>
        <v>2.0113333333333334</v>
      </c>
      <c r="E10">
        <f t="shared" si="1"/>
        <v>7.9436950892076957E-3</v>
      </c>
      <c r="F10">
        <f t="shared" si="2"/>
        <v>6.3102291670302473E-7</v>
      </c>
      <c r="G10">
        <f t="shared" si="5"/>
        <v>6.7334570390388581E-4</v>
      </c>
      <c r="H10">
        <f t="shared" si="6"/>
        <v>1485.1212300045227</v>
      </c>
      <c r="I10">
        <f t="shared" si="7"/>
        <v>11.797350221665019</v>
      </c>
      <c r="J10">
        <f t="shared" si="8"/>
        <v>2987.0738339490968</v>
      </c>
      <c r="K10">
        <f t="shared" si="9"/>
        <v>1.8128959881313831E-3</v>
      </c>
    </row>
    <row r="11" spans="1:15" x14ac:dyDescent="0.35">
      <c r="A11">
        <v>146.97200000000001</v>
      </c>
      <c r="B11">
        <f t="shared" si="3"/>
        <v>21.151999999999987</v>
      </c>
      <c r="C11">
        <f t="shared" si="0"/>
        <v>42.236999999999995</v>
      </c>
      <c r="D11">
        <f t="shared" si="4"/>
        <v>2.0112857142857141</v>
      </c>
      <c r="E11">
        <f t="shared" si="1"/>
        <v>6.8040170916909342E-3</v>
      </c>
      <c r="F11">
        <f t="shared" si="2"/>
        <v>4.6294648584022355E-7</v>
      </c>
      <c r="G11">
        <f t="shared" si="5"/>
        <v>6.7336949748002522E-4</v>
      </c>
      <c r="H11">
        <f t="shared" si="6"/>
        <v>1485.0687531026217</v>
      </c>
      <c r="I11">
        <f t="shared" si="7"/>
        <v>10.104433178446381</v>
      </c>
      <c r="J11">
        <f t="shared" si="8"/>
        <v>2986.8975678474012</v>
      </c>
      <c r="K11">
        <f t="shared" si="9"/>
        <v>8.0870627147618937E-4</v>
      </c>
      <c r="L11" t="s">
        <v>39</v>
      </c>
      <c r="M11">
        <f t="array" ref="M11:N12">MINVERSE(M5:N6)</f>
        <v>6.556613341831529E-9</v>
      </c>
      <c r="N11">
        <v>-4.0354204972120831E-7</v>
      </c>
    </row>
    <row r="12" spans="1:15" x14ac:dyDescent="0.35">
      <c r="A12">
        <v>168.124</v>
      </c>
      <c r="B12">
        <f t="shared" si="3"/>
        <v>21.085000000000008</v>
      </c>
      <c r="C12">
        <f t="shared" si="0"/>
        <v>42.236999999999995</v>
      </c>
      <c r="D12">
        <f t="shared" si="4"/>
        <v>2.0112857142857141</v>
      </c>
      <c r="E12">
        <f t="shared" si="1"/>
        <v>5.9479907687183271E-3</v>
      </c>
      <c r="F12">
        <f t="shared" si="2"/>
        <v>3.5378594184758435E-7</v>
      </c>
      <c r="G12">
        <f t="shared" si="5"/>
        <v>6.7338495023572687E-4</v>
      </c>
      <c r="H12">
        <f t="shared" si="6"/>
        <v>1485.0346739260171</v>
      </c>
      <c r="I12">
        <f t="shared" si="7"/>
        <v>8.8329725317385819</v>
      </c>
      <c r="J12">
        <f t="shared" si="8"/>
        <v>2986.8290248863423</v>
      </c>
      <c r="K12">
        <f t="shared" si="9"/>
        <v>8.2139812057024475E-4</v>
      </c>
      <c r="M12">
        <v>-4.0354204972120831E-7</v>
      </c>
      <c r="N12">
        <v>1.4054370457953903E-4</v>
      </c>
    </row>
    <row r="13" spans="1:15" x14ac:dyDescent="0.35">
      <c r="A13">
        <v>189.209</v>
      </c>
      <c r="B13">
        <f t="shared" si="3"/>
        <v>21.151999999999987</v>
      </c>
      <c r="C13">
        <f t="shared" si="0"/>
        <v>42.238</v>
      </c>
      <c r="D13">
        <f t="shared" si="4"/>
        <v>2.0113333333333334</v>
      </c>
      <c r="E13">
        <f t="shared" si="1"/>
        <v>5.2851608538705876E-3</v>
      </c>
      <c r="F13">
        <f t="shared" si="2"/>
        <v>2.7932925251286075E-7</v>
      </c>
      <c r="G13">
        <f t="shared" si="5"/>
        <v>6.7339549011380851E-4</v>
      </c>
      <c r="H13">
        <f t="shared" si="6"/>
        <v>1485.0114304017586</v>
      </c>
      <c r="I13">
        <f t="shared" si="7"/>
        <v>7.848524279509741</v>
      </c>
      <c r="J13">
        <f t="shared" si="8"/>
        <v>2986.8529903480703</v>
      </c>
      <c r="K13">
        <f t="shared" si="9"/>
        <v>1.7541535510388017E-3</v>
      </c>
    </row>
    <row r="14" spans="1:15" x14ac:dyDescent="0.35">
      <c r="A14">
        <v>210.36099999999999</v>
      </c>
      <c r="B14">
        <f t="shared" si="3"/>
        <v>21.086000000000013</v>
      </c>
      <c r="C14">
        <f t="shared" si="0"/>
        <v>42.238</v>
      </c>
      <c r="D14">
        <f t="shared" si="4"/>
        <v>2.0113333333333334</v>
      </c>
      <c r="E14">
        <f t="shared" si="1"/>
        <v>4.7537328687351742E-3</v>
      </c>
      <c r="F14">
        <f t="shared" si="2"/>
        <v>2.2597976187293156E-7</v>
      </c>
      <c r="G14">
        <f t="shared" si="5"/>
        <v>6.7340304201517101E-4</v>
      </c>
      <c r="H14">
        <f t="shared" si="6"/>
        <v>1484.994776690467</v>
      </c>
      <c r="I14">
        <f t="shared" si="7"/>
        <v>7.0592684798535226</v>
      </c>
      <c r="J14">
        <f t="shared" si="8"/>
        <v>2986.8194941834258</v>
      </c>
      <c r="K14">
        <f t="shared" si="9"/>
        <v>1.7425406981136117E-3</v>
      </c>
      <c r="L14" t="s">
        <v>40</v>
      </c>
      <c r="M14" s="10">
        <f t="array" ref="M14:M15">MMULT(M11:N12,M8:M9)</f>
        <v>2.0113060566262271</v>
      </c>
      <c r="N14" s="10">
        <f>SQRT(M11)</f>
        <v>8.0972917335560591E-5</v>
      </c>
      <c r="O14" t="s">
        <v>42</v>
      </c>
    </row>
    <row r="15" spans="1:15" x14ac:dyDescent="0.35">
      <c r="A15">
        <v>231.447</v>
      </c>
      <c r="B15">
        <f t="shared" si="3"/>
        <v>21.151999999999987</v>
      </c>
      <c r="C15">
        <f t="shared" si="0"/>
        <v>42.237000000000023</v>
      </c>
      <c r="D15">
        <f t="shared" si="4"/>
        <v>2.0112857142857155</v>
      </c>
      <c r="E15">
        <f t="shared" si="1"/>
        <v>4.3206436030711138E-3</v>
      </c>
      <c r="F15">
        <f t="shared" si="2"/>
        <v>1.8667961144759335E-7</v>
      </c>
      <c r="G15">
        <f t="shared" si="5"/>
        <v>6.7340860510426304E-4</v>
      </c>
      <c r="H15">
        <f t="shared" si="6"/>
        <v>1484.9825090149704</v>
      </c>
      <c r="I15">
        <f t="shared" si="7"/>
        <v>6.4160801782480243</v>
      </c>
      <c r="J15">
        <f t="shared" si="8"/>
        <v>2986.7241063459687</v>
      </c>
      <c r="K15">
        <f t="shared" si="9"/>
        <v>8.458111669460552E-4</v>
      </c>
      <c r="M15">
        <v>-1.7536984648813814E-4</v>
      </c>
      <c r="O15" t="s">
        <v>43</v>
      </c>
    </row>
    <row r="16" spans="1:15" x14ac:dyDescent="0.35">
      <c r="A16">
        <v>252.59899999999999</v>
      </c>
      <c r="B16">
        <f t="shared" si="3"/>
        <v>21.085000000000036</v>
      </c>
      <c r="C16">
        <f t="shared" si="0"/>
        <v>42.238</v>
      </c>
      <c r="D16">
        <f t="shared" si="4"/>
        <v>2.0113333333333334</v>
      </c>
      <c r="E16">
        <f t="shared" si="1"/>
        <v>3.9588438592393482E-3</v>
      </c>
      <c r="F16">
        <f t="shared" si="2"/>
        <v>1.5672444701837093E-7</v>
      </c>
      <c r="G16">
        <f t="shared" si="5"/>
        <v>6.7341284534338966E-4</v>
      </c>
      <c r="H16">
        <f t="shared" si="6"/>
        <v>1484.9731586127907</v>
      </c>
      <c r="I16">
        <f t="shared" si="7"/>
        <v>5.8787768701095047</v>
      </c>
      <c r="J16">
        <f t="shared" si="8"/>
        <v>2986.7760130231932</v>
      </c>
      <c r="K16">
        <f t="shared" si="9"/>
        <v>1.7252507687195412E-3</v>
      </c>
    </row>
    <row r="17" spans="1:13" x14ac:dyDescent="0.35">
      <c r="A17">
        <v>273.68400000000003</v>
      </c>
      <c r="B17">
        <f t="shared" si="3"/>
        <v>21.152999999999963</v>
      </c>
      <c r="C17">
        <f t="shared" si="0"/>
        <v>42.238</v>
      </c>
      <c r="D17">
        <f t="shared" si="4"/>
        <v>2.0113333333333334</v>
      </c>
      <c r="E17">
        <f t="shared" si="1"/>
        <v>3.6538489644992031E-3</v>
      </c>
      <c r="F17">
        <f t="shared" si="2"/>
        <v>1.3350612255371899E-7</v>
      </c>
      <c r="G17">
        <f t="shared" si="5"/>
        <v>6.7341613194520024E-4</v>
      </c>
      <c r="H17">
        <f t="shared" si="6"/>
        <v>1484.9659112136858</v>
      </c>
      <c r="I17">
        <f t="shared" si="7"/>
        <v>5.4258411570047418</v>
      </c>
      <c r="J17">
        <f t="shared" si="8"/>
        <v>2986.7614360877938</v>
      </c>
      <c r="K17">
        <f t="shared" si="9"/>
        <v>1.7186421512228871E-3</v>
      </c>
      <c r="L17" t="s">
        <v>41</v>
      </c>
      <c r="M17">
        <f>+SUM(K5:K88)/(COUNT(K5:K88)-2)</f>
        <v>1.242450029296906E-3</v>
      </c>
    </row>
    <row r="18" spans="1:13" x14ac:dyDescent="0.35">
      <c r="A18">
        <v>294.83699999999999</v>
      </c>
      <c r="B18">
        <f t="shared" si="3"/>
        <v>21.085000000000036</v>
      </c>
      <c r="C18">
        <f t="shared" si="0"/>
        <v>42.237000000000023</v>
      </c>
      <c r="D18">
        <f t="shared" si="4"/>
        <v>2.0112857142857155</v>
      </c>
      <c r="E18">
        <f t="shared" si="1"/>
        <v>3.3917045689652249E-3</v>
      </c>
      <c r="F18">
        <f t="shared" si="2"/>
        <v>1.1503659883139583E-7</v>
      </c>
      <c r="G18">
        <f t="shared" si="5"/>
        <v>6.7341874633299731E-4</v>
      </c>
      <c r="H18">
        <f t="shared" si="6"/>
        <v>1484.9601461874247</v>
      </c>
      <c r="I18">
        <f t="shared" si="7"/>
        <v>5.0365461125551567</v>
      </c>
      <c r="J18">
        <f t="shared" si="8"/>
        <v>2986.6791283103948</v>
      </c>
      <c r="K18">
        <f t="shared" si="9"/>
        <v>8.5991495882285947E-4</v>
      </c>
    </row>
    <row r="19" spans="1:13" x14ac:dyDescent="0.35">
      <c r="A19">
        <v>315.92200000000003</v>
      </c>
      <c r="B19">
        <f t="shared" si="3"/>
        <v>21.151999999999987</v>
      </c>
      <c r="C19">
        <f t="shared" si="0"/>
        <v>42.236999999999966</v>
      </c>
      <c r="D19">
        <f t="shared" si="4"/>
        <v>2.0112857142857128</v>
      </c>
      <c r="E19">
        <f t="shared" si="1"/>
        <v>3.1653382797019514E-3</v>
      </c>
      <c r="F19">
        <f t="shared" si="2"/>
        <v>1.0019366424946509E-7</v>
      </c>
      <c r="G19">
        <f t="shared" si="5"/>
        <v>6.7342084736450006E-4</v>
      </c>
      <c r="H19">
        <f t="shared" si="6"/>
        <v>1484.9555132033709</v>
      </c>
      <c r="I19">
        <f t="shared" si="7"/>
        <v>4.7003865295970861</v>
      </c>
      <c r="J19">
        <f t="shared" si="8"/>
        <v>2986.6698100557487</v>
      </c>
      <c r="K19">
        <f t="shared" si="9"/>
        <v>8.6337036391020646E-4</v>
      </c>
    </row>
    <row r="20" spans="1:13" x14ac:dyDescent="0.35">
      <c r="A20">
        <v>337.07400000000001</v>
      </c>
      <c r="B20">
        <f t="shared" si="3"/>
        <v>21.08499999999998</v>
      </c>
      <c r="C20">
        <f t="shared" si="0"/>
        <v>42.238</v>
      </c>
      <c r="D20">
        <f t="shared" si="4"/>
        <v>2.0113333333333334</v>
      </c>
      <c r="E20">
        <f t="shared" si="1"/>
        <v>2.9667076072316463E-3</v>
      </c>
      <c r="F20">
        <f t="shared" si="2"/>
        <v>8.8013540268061201E-8</v>
      </c>
      <c r="G20">
        <f t="shared" si="5"/>
        <v>6.7342257146773394E-4</v>
      </c>
      <c r="H20">
        <f t="shared" si="6"/>
        <v>1484.9517114053453</v>
      </c>
      <c r="I20">
        <f t="shared" si="7"/>
        <v>4.4054175385978906</v>
      </c>
      <c r="J20">
        <f t="shared" si="8"/>
        <v>2986.7328755399512</v>
      </c>
      <c r="K20">
        <f t="shared" si="9"/>
        <v>1.7038047876878871E-3</v>
      </c>
    </row>
    <row r="21" spans="1:13" x14ac:dyDescent="0.35">
      <c r="A21">
        <v>358.15899999999999</v>
      </c>
      <c r="B21">
        <f t="shared" si="3"/>
        <v>21.15300000000002</v>
      </c>
      <c r="C21">
        <f t="shared" si="0"/>
        <v>42.237000000000023</v>
      </c>
      <c r="D21">
        <f t="shared" si="4"/>
        <v>2.0112857142857155</v>
      </c>
      <c r="E21">
        <f t="shared" si="1"/>
        <v>2.7920560421488779E-3</v>
      </c>
      <c r="F21">
        <f t="shared" si="2"/>
        <v>7.795576942500059E-8</v>
      </c>
      <c r="G21">
        <f t="shared" si="5"/>
        <v>6.7342399514738901E-4</v>
      </c>
      <c r="H21">
        <f t="shared" si="6"/>
        <v>1484.9485720821915</v>
      </c>
      <c r="I21">
        <f t="shared" si="7"/>
        <v>4.146059632962432</v>
      </c>
      <c r="J21">
        <f t="shared" si="8"/>
        <v>2986.6558494778837</v>
      </c>
      <c r="K21">
        <f t="shared" si="9"/>
        <v>8.6908429422625718E-4</v>
      </c>
    </row>
    <row r="22" spans="1:13" x14ac:dyDescent="0.35">
      <c r="A22">
        <v>379.31200000000001</v>
      </c>
      <c r="B22">
        <f t="shared" si="3"/>
        <v>21.084000000000003</v>
      </c>
      <c r="C22">
        <f t="shared" si="0"/>
        <v>42.236999999999966</v>
      </c>
      <c r="D22">
        <f t="shared" si="4"/>
        <v>2.0112857142857128</v>
      </c>
      <c r="E22">
        <f t="shared" si="1"/>
        <v>2.6363521322816043E-3</v>
      </c>
      <c r="F22">
        <f t="shared" si="2"/>
        <v>6.9503525653857616E-8</v>
      </c>
      <c r="G22">
        <f t="shared" si="5"/>
        <v>6.734251915620097E-4</v>
      </c>
      <c r="H22">
        <f t="shared" si="6"/>
        <v>1484.945933906185</v>
      </c>
      <c r="I22">
        <f t="shared" si="7"/>
        <v>3.9148403791764688</v>
      </c>
      <c r="J22">
        <f t="shared" si="8"/>
        <v>2986.6505433521661</v>
      </c>
      <c r="K22">
        <f t="shared" si="9"/>
        <v>8.7147355148322367E-4</v>
      </c>
    </row>
    <row r="23" spans="1:13" x14ac:dyDescent="0.35">
      <c r="A23">
        <v>400.39600000000002</v>
      </c>
      <c r="B23">
        <f t="shared" si="3"/>
        <v>21.152999999999963</v>
      </c>
      <c r="C23">
        <f t="shared" si="0"/>
        <v>42.238</v>
      </c>
      <c r="D23">
        <f t="shared" si="4"/>
        <v>2.0113333333333334</v>
      </c>
      <c r="E23">
        <f t="shared" si="1"/>
        <v>2.4975274478266514E-3</v>
      </c>
      <c r="F23">
        <f t="shared" si="2"/>
        <v>6.2376433526475073E-8</v>
      </c>
      <c r="G23">
        <f t="shared" si="5"/>
        <v>6.7342620039983938E-4</v>
      </c>
      <c r="H23">
        <f t="shared" si="6"/>
        <v>1484.9437093571071</v>
      </c>
      <c r="I23">
        <f t="shared" si="7"/>
        <v>3.7086876725968962</v>
      </c>
      <c r="J23">
        <f t="shared" si="8"/>
        <v>2986.7167807535948</v>
      </c>
      <c r="K23">
        <f t="shared" si="9"/>
        <v>1.693714815328492E-3</v>
      </c>
    </row>
    <row r="24" spans="1:13" x14ac:dyDescent="0.35">
      <c r="A24">
        <v>421.54899999999998</v>
      </c>
      <c r="B24">
        <f t="shared" si="3"/>
        <v>21.085000000000036</v>
      </c>
      <c r="C24">
        <f t="shared" si="0"/>
        <v>42.238</v>
      </c>
      <c r="D24">
        <f t="shared" si="4"/>
        <v>2.0113333333333334</v>
      </c>
      <c r="E24">
        <f t="shared" si="1"/>
        <v>2.372203468635912E-3</v>
      </c>
      <c r="F24">
        <f t="shared" si="2"/>
        <v>5.6273492966082523E-8</v>
      </c>
      <c r="G24">
        <f t="shared" si="5"/>
        <v>6.7342706426810981E-4</v>
      </c>
      <c r="H24">
        <f t="shared" si="6"/>
        <v>1484.9418044800655</v>
      </c>
      <c r="I24">
        <f t="shared" si="7"/>
        <v>3.5225840993100817</v>
      </c>
      <c r="J24">
        <f t="shared" si="8"/>
        <v>2986.7129494109049</v>
      </c>
      <c r="K24">
        <f t="shared" si="9"/>
        <v>1.691025274652528E-3</v>
      </c>
    </row>
    <row r="25" spans="1:13" x14ac:dyDescent="0.35">
      <c r="A25">
        <v>442.63400000000001</v>
      </c>
      <c r="B25">
        <f t="shared" si="3"/>
        <v>21.152999999999963</v>
      </c>
      <c r="C25">
        <f t="shared" si="0"/>
        <v>42.236999999999966</v>
      </c>
      <c r="D25">
        <f t="shared" si="4"/>
        <v>2.0112857142857128</v>
      </c>
      <c r="E25">
        <f t="shared" si="1"/>
        <v>2.2592028628618675E-3</v>
      </c>
      <c r="F25">
        <f t="shared" si="2"/>
        <v>5.1039975755632594E-8</v>
      </c>
      <c r="G25">
        <f t="shared" si="5"/>
        <v>6.7342780506904495E-4</v>
      </c>
      <c r="H25">
        <f t="shared" si="6"/>
        <v>1484.9401709771582</v>
      </c>
      <c r="I25">
        <f t="shared" si="7"/>
        <v>3.3547810854501869</v>
      </c>
      <c r="J25">
        <f t="shared" si="8"/>
        <v>2986.6389524553424</v>
      </c>
      <c r="K25">
        <f t="shared" si="9"/>
        <v>8.7727515913107817E-4</v>
      </c>
    </row>
    <row r="26" spans="1:13" x14ac:dyDescent="0.35">
      <c r="A26">
        <v>463.78699999999998</v>
      </c>
      <c r="B26">
        <f t="shared" si="3"/>
        <v>21.084000000000003</v>
      </c>
      <c r="C26">
        <f t="shared" si="0"/>
        <v>42.238</v>
      </c>
      <c r="D26">
        <f t="shared" si="4"/>
        <v>2.0113333333333334</v>
      </c>
      <c r="E26">
        <f t="shared" si="1"/>
        <v>2.1561622037702655E-3</v>
      </c>
      <c r="F26">
        <f t="shared" si="2"/>
        <v>4.6490354489674467E-8</v>
      </c>
      <c r="G26">
        <f t="shared" si="5"/>
        <v>6.7342844906429465E-4</v>
      </c>
      <c r="H26">
        <f t="shared" si="6"/>
        <v>1484.9387509385224</v>
      </c>
      <c r="I26">
        <f t="shared" si="7"/>
        <v>3.2017688096874699</v>
      </c>
      <c r="J26">
        <f t="shared" si="8"/>
        <v>2986.7068077210147</v>
      </c>
      <c r="K26">
        <f t="shared" si="9"/>
        <v>1.6863944337959414E-3</v>
      </c>
    </row>
    <row r="27" spans="1:13" x14ac:dyDescent="0.35">
      <c r="A27">
        <v>484.87099999999998</v>
      </c>
      <c r="B27">
        <f t="shared" si="3"/>
        <v>21.153999999999996</v>
      </c>
      <c r="C27">
        <f t="shared" si="0"/>
        <v>42.238000000000056</v>
      </c>
      <c r="D27">
        <f t="shared" si="4"/>
        <v>2.0113333333333361</v>
      </c>
      <c r="E27">
        <f t="shared" si="1"/>
        <v>2.0624042271037038E-3</v>
      </c>
      <c r="F27">
        <f t="shared" si="2"/>
        <v>4.2535111959752263E-8</v>
      </c>
      <c r="G27">
        <f t="shared" si="5"/>
        <v>6.7342900892520955E-4</v>
      </c>
      <c r="H27">
        <f t="shared" si="6"/>
        <v>1484.9375164221046</v>
      </c>
      <c r="I27">
        <f t="shared" si="7"/>
        <v>3.0625414108538243</v>
      </c>
      <c r="J27">
        <f t="shared" si="8"/>
        <v>2986.704324696997</v>
      </c>
      <c r="K27">
        <f t="shared" si="9"/>
        <v>1.6843869207681197E-3</v>
      </c>
    </row>
    <row r="28" spans="1:13" x14ac:dyDescent="0.35">
      <c r="A28">
        <v>506.02499999999998</v>
      </c>
      <c r="B28">
        <f t="shared" si="3"/>
        <v>21.08400000000006</v>
      </c>
      <c r="C28">
        <f t="shared" si="0"/>
        <v>42.236999999999966</v>
      </c>
      <c r="D28">
        <f t="shared" si="4"/>
        <v>2.0112857142857128</v>
      </c>
      <c r="E28">
        <f t="shared" si="1"/>
        <v>1.9761869472852134E-3</v>
      </c>
      <c r="F28">
        <f t="shared" si="2"/>
        <v>3.9053148506204498E-8</v>
      </c>
      <c r="G28">
        <f t="shared" si="5"/>
        <v>6.734295017935245E-4</v>
      </c>
      <c r="H28">
        <f t="shared" si="6"/>
        <v>1484.9364296288329</v>
      </c>
      <c r="I28">
        <f t="shared" si="7"/>
        <v>2.9345119897808072</v>
      </c>
      <c r="J28">
        <f t="shared" si="8"/>
        <v>2986.6314275349032</v>
      </c>
      <c r="K28">
        <f t="shared" si="9"/>
        <v>8.8164203692739612E-4</v>
      </c>
    </row>
    <row r="29" spans="1:13" x14ac:dyDescent="0.35">
      <c r="A29">
        <v>527.10900000000004</v>
      </c>
      <c r="B29">
        <f t="shared" si="3"/>
        <v>21.152999999999906</v>
      </c>
      <c r="C29">
        <f t="shared" si="0"/>
        <v>42.236999999999966</v>
      </c>
      <c r="D29">
        <f t="shared" si="4"/>
        <v>2.0112857142857128</v>
      </c>
      <c r="E29">
        <f t="shared" si="1"/>
        <v>1.8971408190715771E-3</v>
      </c>
      <c r="F29">
        <f t="shared" si="2"/>
        <v>3.5991432873875745E-8</v>
      </c>
      <c r="G29">
        <f t="shared" si="5"/>
        <v>6.7342993517589822E-4</v>
      </c>
      <c r="H29">
        <f t="shared" si="6"/>
        <v>1484.9354740056253</v>
      </c>
      <c r="I29">
        <f t="shared" si="7"/>
        <v>2.8171317014234729</v>
      </c>
      <c r="J29">
        <f t="shared" si="8"/>
        <v>2986.6295055035976</v>
      </c>
      <c r="K29">
        <f t="shared" si="9"/>
        <v>8.8286374173848867E-4</v>
      </c>
    </row>
    <row r="30" spans="1:13" x14ac:dyDescent="0.35">
      <c r="A30">
        <v>548.26199999999994</v>
      </c>
      <c r="B30">
        <f t="shared" si="3"/>
        <v>21.08400000000006</v>
      </c>
      <c r="C30">
        <f t="shared" si="0"/>
        <v>42.238000000000056</v>
      </c>
      <c r="D30">
        <f t="shared" si="4"/>
        <v>2.0113333333333361</v>
      </c>
      <c r="E30">
        <f t="shared" si="1"/>
        <v>1.823945485917317E-3</v>
      </c>
      <c r="F30">
        <f t="shared" si="2"/>
        <v>3.3267771355981578E-8</v>
      </c>
      <c r="G30">
        <f t="shared" si="5"/>
        <v>6.7343032070686117E-4</v>
      </c>
      <c r="H30">
        <f t="shared" si="6"/>
        <v>1484.9346238974767</v>
      </c>
      <c r="I30">
        <f t="shared" si="7"/>
        <v>2.7084398041401316</v>
      </c>
      <c r="J30">
        <f t="shared" si="8"/>
        <v>2986.6985068657955</v>
      </c>
      <c r="K30">
        <f t="shared" si="9"/>
        <v>1.6792870863297261E-3</v>
      </c>
    </row>
    <row r="31" spans="1:13" x14ac:dyDescent="0.35">
      <c r="A31">
        <v>569.346</v>
      </c>
      <c r="B31">
        <f t="shared" si="3"/>
        <v>21.153999999999996</v>
      </c>
      <c r="C31">
        <f t="shared" si="0"/>
        <v>42.236999999999966</v>
      </c>
      <c r="D31">
        <f t="shared" si="4"/>
        <v>2.0112857142857128</v>
      </c>
      <c r="E31">
        <f t="shared" si="1"/>
        <v>1.7564012041886656E-3</v>
      </c>
      <c r="F31">
        <f t="shared" si="2"/>
        <v>3.0849451900753943E-8</v>
      </c>
      <c r="G31">
        <f t="shared" si="5"/>
        <v>6.7343066301684296E-4</v>
      </c>
      <c r="H31">
        <f t="shared" si="6"/>
        <v>1484.9338690937946</v>
      </c>
      <c r="I31">
        <f t="shared" si="7"/>
        <v>2.6081396358168751</v>
      </c>
      <c r="J31">
        <f t="shared" si="8"/>
        <v>2986.6262775673599</v>
      </c>
      <c r="K31">
        <f t="shared" si="9"/>
        <v>8.8504116097455838E-4</v>
      </c>
    </row>
    <row r="32" spans="1:13" x14ac:dyDescent="0.35">
      <c r="A32">
        <v>590.5</v>
      </c>
      <c r="B32">
        <f t="shared" si="3"/>
        <v>21.08299999999997</v>
      </c>
      <c r="C32">
        <f t="shared" si="0"/>
        <v>42.236999999999966</v>
      </c>
      <c r="D32">
        <f t="shared" si="4"/>
        <v>2.0112857142857128</v>
      </c>
      <c r="E32">
        <f t="shared" si="1"/>
        <v>1.693480101608806E-3</v>
      </c>
      <c r="F32">
        <f t="shared" si="2"/>
        <v>2.8678748545449722E-8</v>
      </c>
      <c r="G32">
        <f t="shared" si="5"/>
        <v>6.7343097027693891E-4</v>
      </c>
      <c r="H32">
        <f t="shared" si="6"/>
        <v>1484.9331915768059</v>
      </c>
      <c r="I32">
        <f t="shared" si="7"/>
        <v>2.5147048121537781</v>
      </c>
      <c r="J32">
        <f t="shared" si="8"/>
        <v>2986.6249148871193</v>
      </c>
      <c r="K32">
        <f t="shared" si="9"/>
        <v>8.8601554343924725E-4</v>
      </c>
    </row>
    <row r="33" spans="1:11" x14ac:dyDescent="0.35">
      <c r="A33">
        <v>611.58299999999997</v>
      </c>
      <c r="B33">
        <f t="shared" si="3"/>
        <v>21.153999999999996</v>
      </c>
      <c r="C33">
        <f t="shared" si="0"/>
        <v>42.238000000000056</v>
      </c>
      <c r="D33">
        <f t="shared" si="4"/>
        <v>2.0113333333333361</v>
      </c>
      <c r="E33">
        <f t="shared" si="1"/>
        <v>1.6351010410688329E-3</v>
      </c>
      <c r="F33">
        <f t="shared" si="2"/>
        <v>2.6735554145043813E-8</v>
      </c>
      <c r="G33">
        <f t="shared" si="5"/>
        <v>6.7343124533333389E-4</v>
      </c>
      <c r="H33">
        <f t="shared" si="6"/>
        <v>1484.9325850703908</v>
      </c>
      <c r="I33">
        <f t="shared" si="7"/>
        <v>2.4280148157656294</v>
      </c>
      <c r="J33">
        <f t="shared" si="8"/>
        <v>2986.6944061049167</v>
      </c>
      <c r="K33">
        <f t="shared" si="9"/>
        <v>1.675254404344025E-3</v>
      </c>
    </row>
    <row r="34" spans="1:11" x14ac:dyDescent="0.35">
      <c r="A34">
        <v>632.73699999999997</v>
      </c>
      <c r="B34">
        <f t="shared" si="3"/>
        <v>21.08400000000006</v>
      </c>
      <c r="C34">
        <f t="shared" si="0"/>
        <v>42.238000000000056</v>
      </c>
      <c r="D34">
        <f t="shared" si="4"/>
        <v>2.0113333333333361</v>
      </c>
      <c r="E34">
        <f t="shared" si="1"/>
        <v>1.580435473190283E-3</v>
      </c>
      <c r="F34">
        <f t="shared" si="2"/>
        <v>2.4977762849181933E-8</v>
      </c>
      <c r="G34">
        <f t="shared" si="5"/>
        <v>6.7343149414608727E-4</v>
      </c>
      <c r="H34">
        <f t="shared" si="6"/>
        <v>1484.9320364323062</v>
      </c>
      <c r="I34">
        <f t="shared" si="7"/>
        <v>2.3468392656543022</v>
      </c>
      <c r="J34">
        <f t="shared" si="8"/>
        <v>2986.6933026108491</v>
      </c>
      <c r="K34">
        <f t="shared" si="9"/>
        <v>1.6740880480585049E-3</v>
      </c>
    </row>
    <row r="35" spans="1:11" x14ac:dyDescent="0.35">
      <c r="A35">
        <v>653.82100000000003</v>
      </c>
      <c r="B35">
        <f t="shared" si="3"/>
        <v>21.153999999999996</v>
      </c>
      <c r="C35">
        <f t="shared" si="0"/>
        <v>42.236999999999966</v>
      </c>
      <c r="D35">
        <f t="shared" si="4"/>
        <v>2.0112857142857128</v>
      </c>
      <c r="E35">
        <f t="shared" si="1"/>
        <v>1.5294706043397198E-3</v>
      </c>
      <c r="F35">
        <f t="shared" si="2"/>
        <v>2.3392803295393079E-8</v>
      </c>
      <c r="G35">
        <f t="shared" si="5"/>
        <v>6.7343171849468481E-4</v>
      </c>
      <c r="H35">
        <f t="shared" si="6"/>
        <v>1484.931541738619</v>
      </c>
      <c r="I35">
        <f t="shared" si="7"/>
        <v>2.2711591425460775</v>
      </c>
      <c r="J35">
        <f t="shared" si="8"/>
        <v>2986.6215965911433</v>
      </c>
      <c r="K35">
        <f t="shared" si="9"/>
        <v>8.8855801336391307E-4</v>
      </c>
    </row>
    <row r="36" spans="1:11" x14ac:dyDescent="0.35">
      <c r="A36">
        <v>674.97500000000002</v>
      </c>
      <c r="B36">
        <f t="shared" si="3"/>
        <v>21.08299999999997</v>
      </c>
      <c r="C36">
        <f t="shared" si="0"/>
        <v>42.236999999999966</v>
      </c>
      <c r="D36">
        <f t="shared" si="4"/>
        <v>2.0112857142857128</v>
      </c>
      <c r="E36">
        <f t="shared" si="1"/>
        <v>1.4815363531982665E-3</v>
      </c>
      <c r="F36">
        <f t="shared" si="2"/>
        <v>2.1949499658480188E-8</v>
      </c>
      <c r="G36">
        <f t="shared" si="5"/>
        <v>6.7343192279203912E-4</v>
      </c>
      <c r="H36">
        <f t="shared" si="6"/>
        <v>1484.9310912586595</v>
      </c>
      <c r="I36">
        <f t="shared" si="7"/>
        <v>2.1999793936940768</v>
      </c>
      <c r="J36">
        <f t="shared" si="8"/>
        <v>2986.6206905472359</v>
      </c>
      <c r="K36">
        <f t="shared" si="9"/>
        <v>8.8930181337395229E-4</v>
      </c>
    </row>
    <row r="37" spans="1:11" x14ac:dyDescent="0.35">
      <c r="A37">
        <v>696.05799999999999</v>
      </c>
      <c r="B37">
        <f t="shared" si="3"/>
        <v>21.153999999999996</v>
      </c>
      <c r="C37">
        <f t="shared" ref="C37:C68" si="10">A39-A37</f>
        <v>42.236999999999966</v>
      </c>
      <c r="D37">
        <f t="shared" si="4"/>
        <v>2.0112857142857128</v>
      </c>
      <c r="E37">
        <f t="shared" ref="E37:E68" si="11">1/A37</f>
        <v>1.4366618873714546E-3</v>
      </c>
      <c r="F37">
        <f t="shared" ref="F37:F68" si="12">SQRT(((1/(A37^2))*$A$1)^2)</f>
        <v>2.0639973786257105E-8</v>
      </c>
      <c r="G37">
        <f t="shared" si="5"/>
        <v>6.7343210815330832E-4</v>
      </c>
      <c r="H37">
        <f t="shared" si="6"/>
        <v>1484.9306825334022</v>
      </c>
      <c r="I37">
        <f t="shared" si="7"/>
        <v>2.1333433169842198</v>
      </c>
      <c r="J37">
        <f t="shared" si="8"/>
        <v>2986.6198684839646</v>
      </c>
      <c r="K37">
        <f t="shared" si="9"/>
        <v>8.8999843161838635E-4</v>
      </c>
    </row>
    <row r="38" spans="1:11" x14ac:dyDescent="0.35">
      <c r="A38">
        <v>717.21199999999999</v>
      </c>
      <c r="B38">
        <f t="shared" si="3"/>
        <v>21.08299999999997</v>
      </c>
      <c r="C38">
        <f t="shared" si="10"/>
        <v>42.238000000000056</v>
      </c>
      <c r="D38">
        <f t="shared" si="4"/>
        <v>2.0113333333333361</v>
      </c>
      <c r="E38">
        <f t="shared" si="11"/>
        <v>1.39428788140745E-3</v>
      </c>
      <c r="F38">
        <f t="shared" si="12"/>
        <v>1.9440386962396755E-8</v>
      </c>
      <c r="G38">
        <f t="shared" si="5"/>
        <v>6.7343227795283811E-4</v>
      </c>
      <c r="H38">
        <f t="shared" si="6"/>
        <v>1484.9303081222847</v>
      </c>
      <c r="I38">
        <f t="shared" si="7"/>
        <v>2.0704203333495323</v>
      </c>
      <c r="J38">
        <f t="shared" si="8"/>
        <v>2986.689826403293</v>
      </c>
      <c r="K38">
        <f t="shared" si="9"/>
        <v>1.6701197306510838E-3</v>
      </c>
    </row>
    <row r="39" spans="1:11" x14ac:dyDescent="0.35">
      <c r="A39">
        <v>738.29499999999996</v>
      </c>
      <c r="B39">
        <f t="shared" si="3"/>
        <v>21.155000000000086</v>
      </c>
      <c r="C39">
        <f t="shared" si="10"/>
        <v>42.238000000000056</v>
      </c>
      <c r="D39">
        <f t="shared" si="4"/>
        <v>2.0113333333333361</v>
      </c>
      <c r="E39">
        <f t="shared" si="11"/>
        <v>1.3544721283497789E-3</v>
      </c>
      <c r="F39">
        <f t="shared" si="12"/>
        <v>1.8345947464763799E-8</v>
      </c>
      <c r="G39">
        <f t="shared" si="5"/>
        <v>6.7343243286890062E-4</v>
      </c>
      <c r="H39">
        <f t="shared" si="6"/>
        <v>1484.9299665296539</v>
      </c>
      <c r="I39">
        <f t="shared" si="7"/>
        <v>2.0112962522157862</v>
      </c>
      <c r="J39">
        <f t="shared" si="8"/>
        <v>2986.6891393466481</v>
      </c>
      <c r="K39">
        <f t="shared" si="9"/>
        <v>1.669271609149303E-3</v>
      </c>
    </row>
    <row r="40" spans="1:11" x14ac:dyDescent="0.35">
      <c r="A40">
        <v>759.45</v>
      </c>
      <c r="B40">
        <f t="shared" si="3"/>
        <v>21.08299999999997</v>
      </c>
      <c r="C40">
        <f t="shared" si="10"/>
        <v>42.237999999999943</v>
      </c>
      <c r="D40">
        <f t="shared" si="4"/>
        <v>2.0113333333333308</v>
      </c>
      <c r="E40">
        <f t="shared" si="11"/>
        <v>1.3167423793534795E-3</v>
      </c>
      <c r="F40">
        <f t="shared" si="12"/>
        <v>1.7338104935854622E-8</v>
      </c>
      <c r="G40">
        <f t="shared" si="5"/>
        <v>6.7343257552727684E-4</v>
      </c>
      <c r="H40">
        <f t="shared" si="6"/>
        <v>1484.929651965575</v>
      </c>
      <c r="I40">
        <f t="shared" si="7"/>
        <v>1.9552698031016855</v>
      </c>
      <c r="J40">
        <f t="shared" si="8"/>
        <v>2986.6885066534228</v>
      </c>
      <c r="K40">
        <f t="shared" si="9"/>
        <v>1.6684681409460684E-3</v>
      </c>
    </row>
    <row r="41" spans="1:11" x14ac:dyDescent="0.35">
      <c r="A41">
        <v>780.53300000000002</v>
      </c>
      <c r="B41">
        <f t="shared" si="3"/>
        <v>21.154999999999973</v>
      </c>
      <c r="C41">
        <f t="shared" si="10"/>
        <v>42.236999999999966</v>
      </c>
      <c r="D41">
        <f t="shared" si="4"/>
        <v>2.0112857142857128</v>
      </c>
      <c r="E41">
        <f t="shared" si="11"/>
        <v>1.2811758119131414E-3</v>
      </c>
      <c r="F41">
        <f t="shared" si="12"/>
        <v>1.6414114610312968E-8</v>
      </c>
      <c r="G41">
        <f t="shared" si="5"/>
        <v>6.7343270631649147E-4</v>
      </c>
      <c r="H41">
        <f t="shared" si="6"/>
        <v>1484.9293635733109</v>
      </c>
      <c r="I41">
        <f t="shared" si="7"/>
        <v>1.9024555830097007</v>
      </c>
      <c r="J41">
        <f t="shared" si="8"/>
        <v>2986.6172156783755</v>
      </c>
      <c r="K41">
        <f t="shared" si="9"/>
        <v>8.9241437611514718E-4</v>
      </c>
    </row>
    <row r="42" spans="1:11" x14ac:dyDescent="0.35">
      <c r="A42">
        <v>801.68799999999999</v>
      </c>
      <c r="B42">
        <f t="shared" si="3"/>
        <v>21.081999999999994</v>
      </c>
      <c r="C42">
        <f t="shared" si="10"/>
        <v>42.236999999999966</v>
      </c>
      <c r="D42">
        <f t="shared" si="4"/>
        <v>2.0112857142857128</v>
      </c>
      <c r="E42">
        <f t="shared" si="11"/>
        <v>1.2473680534073107E-3</v>
      </c>
      <c r="F42">
        <f t="shared" si="12"/>
        <v>1.5559270606611434E-8</v>
      </c>
      <c r="G42">
        <f t="shared" si="5"/>
        <v>6.7343282731814245E-4</v>
      </c>
      <c r="H42">
        <f t="shared" si="6"/>
        <v>1484.9290967628774</v>
      </c>
      <c r="I42">
        <f t="shared" si="7"/>
        <v>1.8522531168769865</v>
      </c>
      <c r="J42">
        <f t="shared" si="8"/>
        <v>2986.6166790463622</v>
      </c>
      <c r="K42">
        <f t="shared" si="9"/>
        <v>8.9294013834107237E-4</v>
      </c>
    </row>
    <row r="43" spans="1:11" x14ac:dyDescent="0.35">
      <c r="A43">
        <v>822.77</v>
      </c>
      <c r="B43">
        <f t="shared" si="3"/>
        <v>21.154999999999973</v>
      </c>
      <c r="C43">
        <f t="shared" si="10"/>
        <v>42.236999999999966</v>
      </c>
      <c r="D43">
        <f t="shared" si="4"/>
        <v>2.0112857142857128</v>
      </c>
      <c r="E43">
        <f t="shared" si="11"/>
        <v>1.215406492701484E-3</v>
      </c>
      <c r="F43">
        <f t="shared" si="12"/>
        <v>1.4772129425009228E-8</v>
      </c>
      <c r="G43">
        <f t="shared" si="5"/>
        <v>6.7343293873656002E-4</v>
      </c>
      <c r="H43">
        <f t="shared" si="6"/>
        <v>1484.9288510837002</v>
      </c>
      <c r="I43">
        <f t="shared" si="7"/>
        <v>1.8047921668068845</v>
      </c>
      <c r="J43">
        <f t="shared" si="8"/>
        <v>2986.6161849153432</v>
      </c>
      <c r="K43">
        <f t="shared" si="9"/>
        <v>8.9343733947371972E-4</v>
      </c>
    </row>
    <row r="44" spans="1:11" x14ac:dyDescent="0.35">
      <c r="A44">
        <v>843.92499999999995</v>
      </c>
      <c r="B44">
        <f t="shared" si="3"/>
        <v>21.081999999999994</v>
      </c>
      <c r="C44">
        <f t="shared" si="10"/>
        <v>42.238000000000056</v>
      </c>
      <c r="D44">
        <f t="shared" si="4"/>
        <v>2.0113333333333361</v>
      </c>
      <c r="E44">
        <f t="shared" si="11"/>
        <v>1.1849394199721539E-3</v>
      </c>
      <c r="F44">
        <f t="shared" si="12"/>
        <v>1.4040814290039447E-8</v>
      </c>
      <c r="G44">
        <f t="shared" si="5"/>
        <v>6.7343304225288465E-4</v>
      </c>
      <c r="H44">
        <f t="shared" si="6"/>
        <v>1484.9286228288222</v>
      </c>
      <c r="I44">
        <f t="shared" si="7"/>
        <v>1.7595504610348338</v>
      </c>
      <c r="J44">
        <f t="shared" si="8"/>
        <v>2986.6864367163748</v>
      </c>
      <c r="K44">
        <f t="shared" si="9"/>
        <v>1.6656630308320706E-3</v>
      </c>
    </row>
    <row r="45" spans="1:11" x14ac:dyDescent="0.35">
      <c r="A45">
        <v>865.00699999999995</v>
      </c>
      <c r="B45">
        <f t="shared" si="3"/>
        <v>21.156000000000063</v>
      </c>
      <c r="C45">
        <f t="shared" si="10"/>
        <v>42.238000000000056</v>
      </c>
      <c r="D45">
        <f t="shared" si="4"/>
        <v>2.0113333333333361</v>
      </c>
      <c r="E45">
        <f t="shared" si="11"/>
        <v>1.156060008762935E-3</v>
      </c>
      <c r="F45">
        <f t="shared" si="12"/>
        <v>1.3364747438609573E-8</v>
      </c>
      <c r="G45">
        <f t="shared" si="5"/>
        <v>6.7343313794890119E-4</v>
      </c>
      <c r="H45">
        <f t="shared" si="6"/>
        <v>1484.9284118178903</v>
      </c>
      <c r="I45">
        <f t="shared" si="7"/>
        <v>1.7166663527785213</v>
      </c>
      <c r="J45">
        <f t="shared" si="8"/>
        <v>2986.6860123030538</v>
      </c>
      <c r="K45">
        <f t="shared" si="9"/>
        <v>1.6650487498398332E-3</v>
      </c>
    </row>
    <row r="46" spans="1:11" x14ac:dyDescent="0.35">
      <c r="A46">
        <v>886.16300000000001</v>
      </c>
      <c r="B46">
        <f t="shared" si="3"/>
        <v>21.081999999999994</v>
      </c>
      <c r="C46">
        <f t="shared" si="10"/>
        <v>42.236999999999966</v>
      </c>
      <c r="D46">
        <f t="shared" si="4"/>
        <v>2.0112857142857128</v>
      </c>
      <c r="E46">
        <f t="shared" si="11"/>
        <v>1.1284605653813125E-3</v>
      </c>
      <c r="F46">
        <f t="shared" si="12"/>
        <v>1.2734232476207114E-8</v>
      </c>
      <c r="G46">
        <f t="shared" si="5"/>
        <v>6.734332271971196E-4</v>
      </c>
      <c r="H46">
        <f t="shared" si="6"/>
        <v>1484.928215024489</v>
      </c>
      <c r="I46">
        <f t="shared" si="7"/>
        <v>1.6756829330771981</v>
      </c>
      <c r="J46">
        <f t="shared" si="8"/>
        <v>2986.6149056185382</v>
      </c>
      <c r="K46">
        <f t="shared" si="9"/>
        <v>8.9479062793999895E-4</v>
      </c>
    </row>
    <row r="47" spans="1:11" x14ac:dyDescent="0.35">
      <c r="A47">
        <v>907.245</v>
      </c>
      <c r="B47">
        <f t="shared" si="3"/>
        <v>21.154999999999973</v>
      </c>
      <c r="C47">
        <f t="shared" si="10"/>
        <v>42.236999999999966</v>
      </c>
      <c r="D47">
        <f t="shared" si="4"/>
        <v>2.0112857142857128</v>
      </c>
      <c r="E47">
        <f t="shared" si="11"/>
        <v>1.1022380944507822E-3</v>
      </c>
      <c r="F47">
        <f t="shared" si="12"/>
        <v>1.2149288168584915E-8</v>
      </c>
      <c r="G47">
        <f t="shared" si="5"/>
        <v>6.7343330999488618E-4</v>
      </c>
      <c r="H47">
        <f t="shared" si="6"/>
        <v>1484.9280324544588</v>
      </c>
      <c r="I47">
        <f t="shared" si="7"/>
        <v>1.636744244889152</v>
      </c>
      <c r="J47">
        <f t="shared" si="8"/>
        <v>2986.6145384180445</v>
      </c>
      <c r="K47">
        <f t="shared" si="9"/>
        <v>8.9519898514740369E-4</v>
      </c>
    </row>
    <row r="48" spans="1:11" x14ac:dyDescent="0.35">
      <c r="A48">
        <v>928.4</v>
      </c>
      <c r="B48">
        <f t="shared" si="3"/>
        <v>21.081999999999994</v>
      </c>
      <c r="C48">
        <f t="shared" si="10"/>
        <v>42.238000000000056</v>
      </c>
      <c r="D48">
        <f t="shared" si="4"/>
        <v>2.0113333333333361</v>
      </c>
      <c r="E48">
        <f t="shared" si="11"/>
        <v>1.0771219302024989E-3</v>
      </c>
      <c r="F48">
        <f t="shared" si="12"/>
        <v>1.1601916525231571E-8</v>
      </c>
      <c r="G48">
        <f t="shared" si="5"/>
        <v>6.7343338747430359E-4</v>
      </c>
      <c r="H48">
        <f t="shared" si="6"/>
        <v>1484.9278616114905</v>
      </c>
      <c r="I48">
        <f t="shared" si="7"/>
        <v>1.5994483645104378</v>
      </c>
      <c r="J48">
        <f t="shared" si="8"/>
        <v>2986.6849056545821</v>
      </c>
      <c r="K48">
        <f t="shared" si="9"/>
        <v>1.6633703318586397E-3</v>
      </c>
    </row>
    <row r="49" spans="1:11" x14ac:dyDescent="0.35">
      <c r="A49">
        <v>949.48199999999997</v>
      </c>
      <c r="B49">
        <f t="shared" si="3"/>
        <v>21.156000000000063</v>
      </c>
      <c r="C49">
        <f t="shared" si="10"/>
        <v>42.23700000000008</v>
      </c>
      <c r="D49">
        <f t="shared" si="4"/>
        <v>2.0112857142857181</v>
      </c>
      <c r="E49">
        <f t="shared" si="11"/>
        <v>1.0532058532968503E-3</v>
      </c>
      <c r="F49">
        <f t="shared" si="12"/>
        <v>1.1092425694187464E-8</v>
      </c>
      <c r="G49">
        <f t="shared" si="5"/>
        <v>6.7343345959175579E-4</v>
      </c>
      <c r="H49">
        <f t="shared" si="6"/>
        <v>1484.9277025917499</v>
      </c>
      <c r="I49">
        <f t="shared" si="7"/>
        <v>1.5639345480922755</v>
      </c>
      <c r="J49">
        <f t="shared" si="8"/>
        <v>2986.613874969898</v>
      </c>
      <c r="K49">
        <f t="shared" si="9"/>
        <v>8.9596281738126048E-4</v>
      </c>
    </row>
    <row r="50" spans="1:11" x14ac:dyDescent="0.35">
      <c r="A50">
        <v>970.63800000000003</v>
      </c>
      <c r="B50">
        <f t="shared" si="3"/>
        <v>21.081000000000017</v>
      </c>
      <c r="C50">
        <f t="shared" si="10"/>
        <v>42.236999999999966</v>
      </c>
      <c r="D50">
        <f t="shared" si="4"/>
        <v>2.0112857142857128</v>
      </c>
      <c r="E50">
        <f t="shared" si="11"/>
        <v>1.0302502065651664E-3</v>
      </c>
      <c r="F50">
        <f t="shared" si="12"/>
        <v>1.061415488127568E-8</v>
      </c>
      <c r="G50">
        <f t="shared" si="5"/>
        <v>6.7343352729006716E-4</v>
      </c>
      <c r="H50">
        <f t="shared" si="6"/>
        <v>1484.9275533162922</v>
      </c>
      <c r="I50">
        <f t="shared" si="7"/>
        <v>1.5298469185384171</v>
      </c>
      <c r="J50">
        <f t="shared" si="8"/>
        <v>2986.6135747342951</v>
      </c>
      <c r="K50">
        <f t="shared" si="9"/>
        <v>8.9632054293632018E-4</v>
      </c>
    </row>
    <row r="51" spans="1:11" x14ac:dyDescent="0.35">
      <c r="A51">
        <v>991.71900000000005</v>
      </c>
      <c r="B51">
        <f t="shared" si="3"/>
        <v>21.155999999999949</v>
      </c>
      <c r="C51">
        <f t="shared" si="10"/>
        <v>42.238000000000056</v>
      </c>
      <c r="D51">
        <f t="shared" si="4"/>
        <v>2.0113333333333361</v>
      </c>
      <c r="E51">
        <f t="shared" si="11"/>
        <v>1.0083501475720441E-3</v>
      </c>
      <c r="F51">
        <f t="shared" si="12"/>
        <v>1.0167700201085631E-8</v>
      </c>
      <c r="G51">
        <f t="shared" si="5"/>
        <v>6.734335904848602E-4</v>
      </c>
      <c r="H51">
        <f t="shared" si="6"/>
        <v>1484.9274139711649</v>
      </c>
      <c r="I51">
        <f t="shared" si="7"/>
        <v>1.4973267770115981</v>
      </c>
      <c r="J51">
        <f t="shared" si="8"/>
        <v>2986.684005300674</v>
      </c>
      <c r="K51">
        <f t="shared" si="9"/>
        <v>1.6619088362399847E-3</v>
      </c>
    </row>
    <row r="52" spans="1:11" x14ac:dyDescent="0.35">
      <c r="A52">
        <v>1012.875</v>
      </c>
      <c r="B52">
        <f t="shared" si="3"/>
        <v>21.082000000000107</v>
      </c>
      <c r="C52">
        <f t="shared" si="10"/>
        <v>42.23700000000008</v>
      </c>
      <c r="D52">
        <f t="shared" si="4"/>
        <v>2.0112857142857181</v>
      </c>
      <c r="E52">
        <f t="shared" si="11"/>
        <v>9.8728865852153527E-4</v>
      </c>
      <c r="F52">
        <f t="shared" si="12"/>
        <v>9.7473889524525263E-9</v>
      </c>
      <c r="G52">
        <f t="shared" si="5"/>
        <v>6.734336499790958E-4</v>
      </c>
      <c r="H52">
        <f t="shared" si="6"/>
        <v>1484.9272827858263</v>
      </c>
      <c r="I52">
        <f t="shared" si="7"/>
        <v>1.4660518650236469</v>
      </c>
      <c r="J52">
        <f t="shared" si="8"/>
        <v>2986.6130306202413</v>
      </c>
      <c r="K52">
        <f t="shared" si="9"/>
        <v>8.9699022814702597E-4</v>
      </c>
    </row>
    <row r="53" spans="1:11" x14ac:dyDescent="0.35">
      <c r="A53">
        <v>1033.9570000000001</v>
      </c>
      <c r="B53">
        <f t="shared" si="3"/>
        <v>21.154999999999973</v>
      </c>
      <c r="C53">
        <f t="shared" si="10"/>
        <v>42.236999999999853</v>
      </c>
      <c r="D53">
        <f t="shared" si="4"/>
        <v>2.0112857142857075</v>
      </c>
      <c r="E53">
        <f t="shared" si="11"/>
        <v>9.6715820870693842E-4</v>
      </c>
      <c r="F53">
        <f t="shared" si="12"/>
        <v>9.3539500066921372E-9</v>
      </c>
      <c r="G53">
        <f t="shared" si="5"/>
        <v>6.7343370566960476E-4</v>
      </c>
      <c r="H53">
        <f t="shared" si="6"/>
        <v>1484.9271599877611</v>
      </c>
      <c r="I53">
        <f t="shared" si="7"/>
        <v>1.4361594921140444</v>
      </c>
      <c r="J53">
        <f t="shared" si="8"/>
        <v>2986.6127836382311</v>
      </c>
      <c r="K53">
        <f t="shared" si="9"/>
        <v>8.9730411380154731E-4</v>
      </c>
    </row>
    <row r="54" spans="1:11" x14ac:dyDescent="0.35">
      <c r="A54">
        <v>1055.1120000000001</v>
      </c>
      <c r="B54">
        <f t="shared" si="3"/>
        <v>21.08199999999988</v>
      </c>
      <c r="C54">
        <f t="shared" si="10"/>
        <v>42.237999999999829</v>
      </c>
      <c r="D54">
        <f t="shared" si="4"/>
        <v>2.011333333333325</v>
      </c>
      <c r="E54">
        <f t="shared" si="11"/>
        <v>9.4776668258914683E-4</v>
      </c>
      <c r="F54">
        <f t="shared" si="12"/>
        <v>8.9826168462603673E-9</v>
      </c>
      <c r="G54">
        <f t="shared" si="5"/>
        <v>6.7343375823107903E-4</v>
      </c>
      <c r="H54">
        <f t="shared" si="6"/>
        <v>1484.9270440892637</v>
      </c>
      <c r="I54">
        <f t="shared" si="7"/>
        <v>1.4073643784633891</v>
      </c>
      <c r="J54">
        <f t="shared" si="8"/>
        <v>2986.6832613448601</v>
      </c>
      <c r="K54">
        <f t="shared" si="9"/>
        <v>1.6606219399797454E-3</v>
      </c>
    </row>
    <row r="55" spans="1:11" x14ac:dyDescent="0.35">
      <c r="A55">
        <v>1076.194</v>
      </c>
      <c r="B55">
        <f t="shared" si="3"/>
        <v>21.155999999999949</v>
      </c>
      <c r="C55">
        <f t="shared" si="10"/>
        <v>42.23700000000008</v>
      </c>
      <c r="D55">
        <f t="shared" si="4"/>
        <v>2.0112857142857181</v>
      </c>
      <c r="E55">
        <f t="shared" si="11"/>
        <v>9.2920049730810619E-4</v>
      </c>
      <c r="F55">
        <f t="shared" si="12"/>
        <v>8.6341356419763191E-9</v>
      </c>
      <c r="G55">
        <f t="shared" si="5"/>
        <v>6.7343380755790041E-4</v>
      </c>
      <c r="H55">
        <f t="shared" si="6"/>
        <v>1484.9269353232198</v>
      </c>
      <c r="I55">
        <f t="shared" si="7"/>
        <v>1.3797948467685379</v>
      </c>
      <c r="J55">
        <f t="shared" si="8"/>
        <v>2986.6123317736642</v>
      </c>
      <c r="K55">
        <f t="shared" si="9"/>
        <v>8.9789612729010394E-4</v>
      </c>
    </row>
    <row r="56" spans="1:11" x14ac:dyDescent="0.35">
      <c r="A56">
        <v>1097.3499999999999</v>
      </c>
      <c r="B56">
        <f t="shared" si="3"/>
        <v>21.081000000000131</v>
      </c>
      <c r="C56">
        <f t="shared" si="10"/>
        <v>42.238000000000056</v>
      </c>
      <c r="D56">
        <f t="shared" si="4"/>
        <v>2.0113333333333361</v>
      </c>
      <c r="E56">
        <f t="shared" si="11"/>
        <v>9.1128628058504584E-4</v>
      </c>
      <c r="F56">
        <f t="shared" si="12"/>
        <v>8.3044268518252707E-9</v>
      </c>
      <c r="G56">
        <f t="shared" si="5"/>
        <v>6.7343385422752051E-4</v>
      </c>
      <c r="H56">
        <f t="shared" si="6"/>
        <v>1484.9268324163411</v>
      </c>
      <c r="I56">
        <f t="shared" si="7"/>
        <v>1.3531934500536211</v>
      </c>
      <c r="J56">
        <f t="shared" si="8"/>
        <v>2986.6828356000715</v>
      </c>
      <c r="K56">
        <f t="shared" si="9"/>
        <v>1.6598473015435235E-3</v>
      </c>
    </row>
    <row r="57" spans="1:11" x14ac:dyDescent="0.35">
      <c r="A57">
        <v>1118.431</v>
      </c>
      <c r="B57">
        <f t="shared" si="3"/>
        <v>21.156999999999925</v>
      </c>
      <c r="C57">
        <f t="shared" si="10"/>
        <v>42.236999999999853</v>
      </c>
      <c r="D57">
        <f t="shared" si="4"/>
        <v>2.0112857142857075</v>
      </c>
      <c r="E57">
        <f t="shared" si="11"/>
        <v>8.9410969474200907E-4</v>
      </c>
      <c r="F57">
        <f t="shared" si="12"/>
        <v>7.9943214623164871E-9</v>
      </c>
      <c r="G57">
        <f t="shared" si="5"/>
        <v>6.7343389812231553E-4</v>
      </c>
      <c r="H57">
        <f t="shared" si="6"/>
        <v>1484.9267356279865</v>
      </c>
      <c r="I57">
        <f t="shared" si="7"/>
        <v>1.3276873903065869</v>
      </c>
      <c r="J57">
        <f t="shared" si="8"/>
        <v>2986.6119301294784</v>
      </c>
      <c r="K57">
        <f t="shared" si="9"/>
        <v>8.9844361159651949E-4</v>
      </c>
    </row>
    <row r="58" spans="1:11" x14ac:dyDescent="0.35">
      <c r="A58">
        <v>1139.588</v>
      </c>
      <c r="B58">
        <f t="shared" si="3"/>
        <v>21.079999999999927</v>
      </c>
      <c r="C58">
        <f t="shared" si="10"/>
        <v>42.23700000000008</v>
      </c>
      <c r="D58">
        <f t="shared" si="4"/>
        <v>2.0112857142857181</v>
      </c>
      <c r="E58">
        <f t="shared" si="11"/>
        <v>8.7751011769165706E-4</v>
      </c>
      <c r="F58">
        <f t="shared" si="12"/>
        <v>7.7002400665122579E-9</v>
      </c>
      <c r="G58">
        <f t="shared" si="5"/>
        <v>6.7343393974894378E-4</v>
      </c>
      <c r="H58">
        <f t="shared" si="6"/>
        <v>1484.9266438409684</v>
      </c>
      <c r="I58">
        <f t="shared" si="7"/>
        <v>1.3030381540003655</v>
      </c>
      <c r="J58">
        <f t="shared" si="8"/>
        <v>2986.6117455195763</v>
      </c>
      <c r="K58">
        <f t="shared" si="9"/>
        <v>8.987026569931125E-4</v>
      </c>
    </row>
    <row r="59" spans="1:11" x14ac:dyDescent="0.35">
      <c r="A59">
        <v>1160.6679999999999</v>
      </c>
      <c r="B59">
        <f t="shared" si="3"/>
        <v>21.157000000000153</v>
      </c>
      <c r="C59">
        <f t="shared" si="10"/>
        <v>42.23700000000008</v>
      </c>
      <c r="D59">
        <f t="shared" si="4"/>
        <v>2.0112857142857181</v>
      </c>
      <c r="E59">
        <f t="shared" si="11"/>
        <v>8.6157281841146654E-4</v>
      </c>
      <c r="F59">
        <f t="shared" si="12"/>
        <v>7.423077214254779E-9</v>
      </c>
      <c r="G59">
        <f t="shared" si="5"/>
        <v>6.73433978980784E-4</v>
      </c>
      <c r="H59">
        <f t="shared" si="6"/>
        <v>1484.9265573344858</v>
      </c>
      <c r="I59">
        <f t="shared" si="7"/>
        <v>1.279372359136709</v>
      </c>
      <c r="J59">
        <f t="shared" si="8"/>
        <v>2986.6115715303235</v>
      </c>
      <c r="K59">
        <f t="shared" si="9"/>
        <v>8.989514051613803E-4</v>
      </c>
    </row>
    <row r="60" spans="1:11" x14ac:dyDescent="0.35">
      <c r="A60">
        <v>1181.825</v>
      </c>
      <c r="B60">
        <f t="shared" si="3"/>
        <v>21.079999999999927</v>
      </c>
      <c r="C60">
        <f t="shared" si="10"/>
        <v>42.236999999999853</v>
      </c>
      <c r="D60">
        <f t="shared" si="4"/>
        <v>2.0112857142857075</v>
      </c>
      <c r="E60">
        <f t="shared" si="11"/>
        <v>8.4614896452520462E-4</v>
      </c>
      <c r="F60">
        <f t="shared" si="12"/>
        <v>7.1596807016707601E-9</v>
      </c>
      <c r="G60">
        <f t="shared" si="5"/>
        <v>6.7343401626402462E-4</v>
      </c>
      <c r="H60">
        <f t="shared" si="6"/>
        <v>1484.9264751246881</v>
      </c>
      <c r="I60">
        <f t="shared" si="7"/>
        <v>1.2564689993228169</v>
      </c>
      <c r="J60">
        <f t="shared" si="8"/>
        <v>2986.6114061829162</v>
      </c>
      <c r="K60">
        <f t="shared" si="9"/>
        <v>8.9919217503728593E-4</v>
      </c>
    </row>
    <row r="61" spans="1:11" x14ac:dyDescent="0.35">
      <c r="A61">
        <v>1202.905</v>
      </c>
      <c r="B61">
        <f t="shared" si="3"/>
        <v>21.156999999999925</v>
      </c>
      <c r="C61">
        <f t="shared" si="10"/>
        <v>42.238000000000056</v>
      </c>
      <c r="D61">
        <f t="shared" si="4"/>
        <v>2.0113333333333361</v>
      </c>
      <c r="E61">
        <f t="shared" si="11"/>
        <v>8.3132084412318517E-4</v>
      </c>
      <c r="F61">
        <f t="shared" si="12"/>
        <v>6.9109434587368512E-9</v>
      </c>
      <c r="G61">
        <f t="shared" si="5"/>
        <v>6.7343405147227348E-4</v>
      </c>
      <c r="H61">
        <f t="shared" si="6"/>
        <v>1484.9263974902699</v>
      </c>
      <c r="I61">
        <f t="shared" si="7"/>
        <v>1.2344502662224115</v>
      </c>
      <c r="J61">
        <f t="shared" si="8"/>
        <v>2986.6819608187666</v>
      </c>
      <c r="K61">
        <f t="shared" si="9"/>
        <v>1.6581499806647597E-3</v>
      </c>
    </row>
    <row r="62" spans="1:11" x14ac:dyDescent="0.35">
      <c r="A62">
        <v>1224.0619999999999</v>
      </c>
      <c r="B62">
        <f t="shared" si="3"/>
        <v>21.081000000000131</v>
      </c>
      <c r="C62">
        <f t="shared" si="10"/>
        <v>42.238000000000056</v>
      </c>
      <c r="D62">
        <f t="shared" si="4"/>
        <v>2.0113333333333361</v>
      </c>
      <c r="E62">
        <f t="shared" si="11"/>
        <v>8.169520824925535E-4</v>
      </c>
      <c r="F62">
        <f t="shared" si="12"/>
        <v>6.6741070508891994E-9</v>
      </c>
      <c r="G62">
        <f t="shared" si="5"/>
        <v>6.7343408499598171E-4</v>
      </c>
      <c r="H62">
        <f t="shared" si="6"/>
        <v>1484.9263235702822</v>
      </c>
      <c r="I62">
        <f t="shared" si="7"/>
        <v>1.2131136523887533</v>
      </c>
      <c r="J62">
        <f t="shared" si="8"/>
        <v>2986.6818121410315</v>
      </c>
      <c r="K62">
        <f t="shared" si="9"/>
        <v>1.6578450954848885E-3</v>
      </c>
    </row>
    <row r="63" spans="1:11" x14ac:dyDescent="0.35">
      <c r="A63">
        <v>1245.143</v>
      </c>
      <c r="B63">
        <f t="shared" si="3"/>
        <v>21.156999999999925</v>
      </c>
      <c r="C63">
        <f t="shared" si="10"/>
        <v>42.23700000000008</v>
      </c>
      <c r="D63">
        <f t="shared" si="4"/>
        <v>2.0112857142857181</v>
      </c>
      <c r="E63">
        <f t="shared" si="11"/>
        <v>8.031206054244372E-4</v>
      </c>
      <c r="F63">
        <f t="shared" si="12"/>
        <v>6.4500270685731448E-9</v>
      </c>
      <c r="G63">
        <f t="shared" si="5"/>
        <v>6.7343411671404261E-4</v>
      </c>
      <c r="H63">
        <f t="shared" si="6"/>
        <v>1484.9262536317649</v>
      </c>
      <c r="I63">
        <f t="shared" si="7"/>
        <v>1.1925748718273843</v>
      </c>
      <c r="J63">
        <f t="shared" si="8"/>
        <v>2986.6109606973796</v>
      </c>
      <c r="K63">
        <f t="shared" si="9"/>
        <v>8.9986403372811774E-4</v>
      </c>
    </row>
    <row r="64" spans="1:11" x14ac:dyDescent="0.35">
      <c r="A64">
        <v>1266.3</v>
      </c>
      <c r="B64">
        <f t="shared" si="3"/>
        <v>21.080000000000155</v>
      </c>
      <c r="C64">
        <f t="shared" si="10"/>
        <v>42.23700000000008</v>
      </c>
      <c r="D64">
        <f t="shared" si="4"/>
        <v>2.0112857142857181</v>
      </c>
      <c r="E64">
        <f t="shared" si="11"/>
        <v>7.8970228223959572E-4</v>
      </c>
      <c r="F64">
        <f t="shared" si="12"/>
        <v>6.2362969457442607E-9</v>
      </c>
      <c r="G64">
        <f t="shared" si="5"/>
        <v>6.734341469671007E-4</v>
      </c>
      <c r="H64">
        <f t="shared" si="6"/>
        <v>1484.9261869235938</v>
      </c>
      <c r="I64">
        <f t="shared" si="7"/>
        <v>1.1726495987709027</v>
      </c>
      <c r="J64">
        <f t="shared" si="8"/>
        <v>2986.6108265281882</v>
      </c>
      <c r="K64">
        <f t="shared" si="9"/>
        <v>9.0007360620201267E-4</v>
      </c>
    </row>
    <row r="65" spans="1:11" x14ac:dyDescent="0.35">
      <c r="A65">
        <v>1287.3800000000001</v>
      </c>
      <c r="B65">
        <f t="shared" si="3"/>
        <v>21.156999999999925</v>
      </c>
      <c r="C65">
        <f t="shared" si="10"/>
        <v>42.236999999999853</v>
      </c>
      <c r="D65">
        <f t="shared" si="4"/>
        <v>2.0112857142857075</v>
      </c>
      <c r="E65">
        <f t="shared" si="11"/>
        <v>7.7677142723982034E-4</v>
      </c>
      <c r="F65">
        <f t="shared" si="12"/>
        <v>6.0337385017618755E-9</v>
      </c>
      <c r="G65">
        <f t="shared" si="5"/>
        <v>6.7343417563882943E-4</v>
      </c>
      <c r="H65">
        <f t="shared" si="6"/>
        <v>1484.926123702269</v>
      </c>
      <c r="I65">
        <f t="shared" si="7"/>
        <v>1.1534481844539055</v>
      </c>
      <c r="J65">
        <f t="shared" si="8"/>
        <v>2986.610699372025</v>
      </c>
      <c r="K65">
        <f t="shared" si="9"/>
        <v>9.0027559052141732E-4</v>
      </c>
    </row>
    <row r="66" spans="1:11" x14ac:dyDescent="0.35">
      <c r="A66">
        <v>1308.537</v>
      </c>
      <c r="B66">
        <f t="shared" si="3"/>
        <v>21.079999999999927</v>
      </c>
      <c r="C66">
        <f t="shared" si="10"/>
        <v>42.238000000000056</v>
      </c>
      <c r="D66">
        <f t="shared" si="4"/>
        <v>2.0113333333333361</v>
      </c>
      <c r="E66">
        <f t="shared" si="11"/>
        <v>7.6421224619556037E-4</v>
      </c>
      <c r="F66">
        <f t="shared" si="12"/>
        <v>5.8402035723526379E-9</v>
      </c>
      <c r="G66">
        <f t="shared" si="5"/>
        <v>6.734342030332972E-4</v>
      </c>
      <c r="H66">
        <f t="shared" si="6"/>
        <v>1484.9260632973169</v>
      </c>
      <c r="I66">
        <f t="shared" si="7"/>
        <v>1.1347986822667733</v>
      </c>
      <c r="J66">
        <f t="shared" si="8"/>
        <v>2986.6812886453408</v>
      </c>
      <c r="K66">
        <f t="shared" si="9"/>
        <v>1.656726294538209E-3</v>
      </c>
    </row>
    <row r="67" spans="1:11" x14ac:dyDescent="0.35">
      <c r="A67">
        <v>1329.617</v>
      </c>
      <c r="B67">
        <f t="shared" si="3"/>
        <v>21.158000000000129</v>
      </c>
      <c r="C67">
        <f t="shared" si="10"/>
        <v>42.238000000000056</v>
      </c>
      <c r="D67">
        <f t="shared" si="4"/>
        <v>2.0113333333333361</v>
      </c>
      <c r="E67">
        <f t="shared" si="11"/>
        <v>7.5209628035742624E-4</v>
      </c>
      <c r="F67">
        <f t="shared" si="12"/>
        <v>5.656488149274764E-9</v>
      </c>
      <c r="G67">
        <f t="shared" si="5"/>
        <v>6.7343422903783329E-4</v>
      </c>
      <c r="H67">
        <f t="shared" si="6"/>
        <v>1484.9260059571761</v>
      </c>
      <c r="I67">
        <f t="shared" si="7"/>
        <v>1.1168073256864015</v>
      </c>
      <c r="J67">
        <f t="shared" si="8"/>
        <v>2986.6811733152044</v>
      </c>
      <c r="K67">
        <f t="shared" si="9"/>
        <v>1.6564693303495342E-3</v>
      </c>
    </row>
    <row r="68" spans="1:11" x14ac:dyDescent="0.35">
      <c r="A68">
        <v>1350.7750000000001</v>
      </c>
      <c r="B68">
        <f t="shared" si="3"/>
        <v>21.079999999999927</v>
      </c>
      <c r="C68">
        <f t="shared" si="10"/>
        <v>42.236999999999853</v>
      </c>
      <c r="D68">
        <f t="shared" si="4"/>
        <v>2.0112857142857075</v>
      </c>
      <c r="E68">
        <f t="shared" si="11"/>
        <v>7.4031574466509962E-4</v>
      </c>
      <c r="F68">
        <f t="shared" si="12"/>
        <v>5.4806740179904106E-9</v>
      </c>
      <c r="G68">
        <f t="shared" si="5"/>
        <v>6.7343425392395683E-4</v>
      </c>
      <c r="H68">
        <f t="shared" si="6"/>
        <v>1484.9259510831453</v>
      </c>
      <c r="I68">
        <f t="shared" si="7"/>
        <v>1.0993140612486501</v>
      </c>
      <c r="J68">
        <f t="shared" si="8"/>
        <v>2986.6103521856476</v>
      </c>
      <c r="K68">
        <f t="shared" si="9"/>
        <v>9.008451666367458E-4</v>
      </c>
    </row>
    <row r="69" spans="1:11" x14ac:dyDescent="0.35">
      <c r="A69">
        <v>1371.855</v>
      </c>
      <c r="B69">
        <f t="shared" si="3"/>
        <v>21.156999999999925</v>
      </c>
      <c r="C69">
        <f t="shared" ref="C69:C88" si="13">A71-A69</f>
        <v>42.23700000000008</v>
      </c>
      <c r="D69">
        <f t="shared" si="4"/>
        <v>2.0112857142857181</v>
      </c>
      <c r="E69">
        <f t="shared" ref="E69:E88" si="14">1/A69</f>
        <v>7.2894001188172214E-4</v>
      </c>
      <c r="F69">
        <f t="shared" ref="F69:F88" si="15">SQRT(((1/(A69^2))*$A$1)^2)</f>
        <v>5.3135354092212536E-9</v>
      </c>
      <c r="G69">
        <f t="shared" si="5"/>
        <v>6.7343427758207754E-4</v>
      </c>
      <c r="H69">
        <f t="shared" si="6"/>
        <v>1484.9258989168709</v>
      </c>
      <c r="I69">
        <f t="shared" si="7"/>
        <v>1.0824219023999408</v>
      </c>
      <c r="J69">
        <f t="shared" si="8"/>
        <v>2986.6102472643806</v>
      </c>
      <c r="K69">
        <f t="shared" si="9"/>
        <v>9.0102293671041618E-4</v>
      </c>
    </row>
    <row r="70" spans="1:11" x14ac:dyDescent="0.35">
      <c r="A70">
        <v>1393.0119999999999</v>
      </c>
      <c r="B70">
        <f t="shared" ref="B70:B89" si="16">A71-A70</f>
        <v>21.080000000000155</v>
      </c>
      <c r="C70">
        <f t="shared" si="13"/>
        <v>42.238000000000056</v>
      </c>
      <c r="D70">
        <f t="shared" ref="D70:D88" si="17">C70/21</f>
        <v>2.0113333333333361</v>
      </c>
      <c r="E70">
        <f t="shared" si="14"/>
        <v>7.178689056519255E-4</v>
      </c>
      <c r="F70">
        <f t="shared" si="15"/>
        <v>5.1533576570189308E-9</v>
      </c>
      <c r="G70">
        <f t="shared" ref="G70:G88" si="18">SQRT($D$1^2+($G$1*F70))</f>
        <v>6.7343430025490275E-4</v>
      </c>
      <c r="H70">
        <f t="shared" ref="H70:H88" si="19">1/G70</f>
        <v>1484.9258489231813</v>
      </c>
      <c r="I70">
        <f t="shared" ref="I70:I88" si="20">E70/G70</f>
        <v>1.0659820941407405</v>
      </c>
      <c r="J70">
        <f t="shared" ref="J70:J88" si="21">D70/G70</f>
        <v>2986.680857467496</v>
      </c>
      <c r="K70">
        <f t="shared" ref="K70:K88" si="22">(D70-$M$14-$M$15*E70)^2/G70^2</f>
        <v>1.6557435301911478E-3</v>
      </c>
    </row>
    <row r="71" spans="1:11" x14ac:dyDescent="0.35">
      <c r="A71">
        <v>1414.0920000000001</v>
      </c>
      <c r="B71">
        <f t="shared" si="16"/>
        <v>21.157999999999902</v>
      </c>
      <c r="C71">
        <f t="shared" si="13"/>
        <v>42.236999999999853</v>
      </c>
      <c r="D71">
        <f t="shared" si="17"/>
        <v>2.0112857142857075</v>
      </c>
      <c r="E71">
        <f t="shared" si="14"/>
        <v>7.0716756759814771E-4</v>
      </c>
      <c r="F71">
        <f t="shared" si="15"/>
        <v>5.0008596866268093E-9</v>
      </c>
      <c r="G71">
        <f t="shared" si="18"/>
        <v>6.7343432184067021E-4</v>
      </c>
      <c r="H71">
        <f t="shared" si="19"/>
        <v>1484.9258013264625</v>
      </c>
      <c r="I71">
        <f t="shared" si="20"/>
        <v>1.0500913669877647</v>
      </c>
      <c r="J71">
        <f t="shared" si="21"/>
        <v>2986.6100509821704</v>
      </c>
      <c r="K71">
        <f t="shared" si="22"/>
        <v>9.0136323193943041E-4</v>
      </c>
    </row>
    <row r="72" spans="1:11" x14ac:dyDescent="0.35">
      <c r="A72">
        <v>1435.25</v>
      </c>
      <c r="B72">
        <f t="shared" si="16"/>
        <v>21.078999999999951</v>
      </c>
      <c r="C72">
        <f t="shared" si="13"/>
        <v>42.23700000000008</v>
      </c>
      <c r="D72">
        <f t="shared" si="17"/>
        <v>2.0112857142857181</v>
      </c>
      <c r="E72">
        <f t="shared" si="14"/>
        <v>6.9674272774777912E-4</v>
      </c>
      <c r="F72">
        <f t="shared" si="15"/>
        <v>4.8545042866941591E-9</v>
      </c>
      <c r="G72">
        <f t="shared" si="18"/>
        <v>6.7343434255696911E-4</v>
      </c>
      <c r="H72">
        <f t="shared" si="19"/>
        <v>1484.9257556469288</v>
      </c>
      <c r="I72">
        <f t="shared" si="20"/>
        <v>1.0346112214923733</v>
      </c>
      <c r="J72">
        <f t="shared" si="21"/>
        <v>2986.6099591075927</v>
      </c>
      <c r="K72">
        <f t="shared" si="22"/>
        <v>9.0152619091676681E-4</v>
      </c>
    </row>
    <row r="73" spans="1:11" x14ac:dyDescent="0.35">
      <c r="A73">
        <v>1456.329</v>
      </c>
      <c r="B73">
        <f t="shared" si="16"/>
        <v>21.158000000000129</v>
      </c>
      <c r="C73">
        <f t="shared" si="13"/>
        <v>42.23700000000008</v>
      </c>
      <c r="D73">
        <f t="shared" si="17"/>
        <v>2.0112857142857181</v>
      </c>
      <c r="E73">
        <f t="shared" si="14"/>
        <v>6.8665802850866801E-4</v>
      </c>
      <c r="F73">
        <f t="shared" si="15"/>
        <v>4.714992481154108E-9</v>
      </c>
      <c r="G73">
        <f t="shared" si="18"/>
        <v>6.7343436230457099E-4</v>
      </c>
      <c r="H73">
        <f t="shared" si="19"/>
        <v>1484.9257121033791</v>
      </c>
      <c r="I73">
        <f t="shared" si="20"/>
        <v>1.0196361619547361</v>
      </c>
      <c r="J73">
        <f t="shared" si="21"/>
        <v>2986.6098715290732</v>
      </c>
      <c r="K73">
        <f t="shared" si="22"/>
        <v>9.0168384859556764E-4</v>
      </c>
    </row>
    <row r="74" spans="1:11" x14ac:dyDescent="0.35">
      <c r="A74">
        <v>1477.4870000000001</v>
      </c>
      <c r="B74">
        <f t="shared" si="16"/>
        <v>21.078999999999951</v>
      </c>
      <c r="C74">
        <f t="shared" si="13"/>
        <v>42.237999999999829</v>
      </c>
      <c r="D74">
        <f t="shared" si="17"/>
        <v>2.011333333333325</v>
      </c>
      <c r="E74">
        <f t="shared" si="14"/>
        <v>6.768249060736236E-4</v>
      </c>
      <c r="F74">
        <f t="shared" si="15"/>
        <v>4.5809195348156943E-9</v>
      </c>
      <c r="G74">
        <f t="shared" si="18"/>
        <v>6.7343438128231322E-4</v>
      </c>
      <c r="H74">
        <f t="shared" si="19"/>
        <v>1484.9256702573757</v>
      </c>
      <c r="I74">
        <f t="shared" si="20"/>
        <v>1.0050346772982608</v>
      </c>
      <c r="J74">
        <f t="shared" si="21"/>
        <v>2986.680498110989</v>
      </c>
      <c r="K74">
        <f t="shared" si="22"/>
        <v>1.6548734118370131E-3</v>
      </c>
    </row>
    <row r="75" spans="1:11" x14ac:dyDescent="0.35">
      <c r="A75">
        <v>1498.566</v>
      </c>
      <c r="B75">
        <f t="shared" si="16"/>
        <v>21.158999999999878</v>
      </c>
      <c r="C75">
        <f t="shared" si="13"/>
        <v>42.238000000000056</v>
      </c>
      <c r="D75">
        <f t="shared" si="17"/>
        <v>2.0113333333333361</v>
      </c>
      <c r="E75">
        <f t="shared" si="14"/>
        <v>6.6730460987370586E-4</v>
      </c>
      <c r="F75">
        <f t="shared" si="15"/>
        <v>4.4529544235869888E-9</v>
      </c>
      <c r="G75">
        <f t="shared" si="18"/>
        <v>6.7343439939550396E-4</v>
      </c>
      <c r="H75">
        <f t="shared" si="19"/>
        <v>1484.9256303177142</v>
      </c>
      <c r="I75">
        <f t="shared" si="20"/>
        <v>0.99089771843062902</v>
      </c>
      <c r="J75">
        <f t="shared" si="21"/>
        <v>2986.6804177790332</v>
      </c>
      <c r="K75">
        <f t="shared" si="22"/>
        <v>1.6546716226117544E-3</v>
      </c>
    </row>
    <row r="76" spans="1:11" x14ac:dyDescent="0.35">
      <c r="A76">
        <v>1519.7249999999999</v>
      </c>
      <c r="B76">
        <f t="shared" si="16"/>
        <v>21.079000000000178</v>
      </c>
      <c r="C76">
        <f t="shared" si="13"/>
        <v>42.23700000000008</v>
      </c>
      <c r="D76">
        <f t="shared" si="17"/>
        <v>2.0112857142857181</v>
      </c>
      <c r="E76">
        <f t="shared" si="14"/>
        <v>6.5801378538880395E-4</v>
      </c>
      <c r="F76">
        <f t="shared" si="15"/>
        <v>4.3298214176170295E-9</v>
      </c>
      <c r="G76">
        <f t="shared" si="18"/>
        <v>6.734344168247198E-4</v>
      </c>
      <c r="H76">
        <f t="shared" si="19"/>
        <v>1484.9255918862223</v>
      </c>
      <c r="I76">
        <f t="shared" si="20"/>
        <v>0.97710150973776333</v>
      </c>
      <c r="J76">
        <f t="shared" si="21"/>
        <v>2986.6096297380232</v>
      </c>
      <c r="K76">
        <f t="shared" si="22"/>
        <v>9.0213173354068764E-4</v>
      </c>
    </row>
    <row r="77" spans="1:11" x14ac:dyDescent="0.35">
      <c r="A77">
        <v>1540.8040000000001</v>
      </c>
      <c r="B77">
        <f t="shared" si="16"/>
        <v>21.157999999999902</v>
      </c>
      <c r="C77">
        <f t="shared" si="13"/>
        <v>42.236999999999853</v>
      </c>
      <c r="D77">
        <f t="shared" si="17"/>
        <v>2.0112857142857075</v>
      </c>
      <c r="E77">
        <f t="shared" si="14"/>
        <v>6.4901181461107316E-4</v>
      </c>
      <c r="F77">
        <f t="shared" si="15"/>
        <v>4.2121633550475792E-9</v>
      </c>
      <c r="G77">
        <f t="shared" si="18"/>
        <v>6.7343443347896864E-4</v>
      </c>
      <c r="H77">
        <f t="shared" si="19"/>
        <v>1484.9255551635376</v>
      </c>
      <c r="I77">
        <f t="shared" si="20"/>
        <v>0.96373422911904283</v>
      </c>
      <c r="J77">
        <f t="shared" si="21"/>
        <v>2986.6095558781967</v>
      </c>
      <c r="K77">
        <f t="shared" si="22"/>
        <v>9.0227251466218068E-4</v>
      </c>
    </row>
    <row r="78" spans="1:11" x14ac:dyDescent="0.35">
      <c r="A78">
        <v>1561.962</v>
      </c>
      <c r="B78">
        <f t="shared" si="16"/>
        <v>21.078999999999951</v>
      </c>
      <c r="C78">
        <f t="shared" si="13"/>
        <v>42.238000000000056</v>
      </c>
      <c r="D78">
        <f t="shared" si="17"/>
        <v>2.0113333333333361</v>
      </c>
      <c r="E78">
        <f t="shared" si="14"/>
        <v>6.4022044070214258E-4</v>
      </c>
      <c r="F78">
        <f t="shared" si="15"/>
        <v>4.0988221269284566E-9</v>
      </c>
      <c r="G78">
        <f t="shared" si="18"/>
        <v>6.7343444952217837E-4</v>
      </c>
      <c r="H78">
        <f t="shared" si="19"/>
        <v>1484.9255197881985</v>
      </c>
      <c r="I78">
        <f t="shared" si="20"/>
        <v>0.95067967068865855</v>
      </c>
      <c r="J78">
        <f t="shared" si="21"/>
        <v>2986.6801954673338</v>
      </c>
      <c r="K78">
        <f t="shared" si="22"/>
        <v>1.6540976254472237E-3</v>
      </c>
    </row>
    <row r="79" spans="1:11" x14ac:dyDescent="0.35">
      <c r="A79">
        <v>1583.0409999999999</v>
      </c>
      <c r="B79">
        <f t="shared" si="16"/>
        <v>21.159000000000106</v>
      </c>
      <c r="C79">
        <f t="shared" si="13"/>
        <v>42.23700000000008</v>
      </c>
      <c r="D79">
        <f t="shared" si="17"/>
        <v>2.0112857142857181</v>
      </c>
      <c r="E79">
        <f t="shared" si="14"/>
        <v>6.3169557832046047E-4</v>
      </c>
      <c r="F79">
        <f t="shared" si="15"/>
        <v>3.9903930366962094E-9</v>
      </c>
      <c r="G79">
        <f t="shared" si="18"/>
        <v>6.7343446487008512E-4</v>
      </c>
      <c r="H79">
        <f t="shared" si="19"/>
        <v>1484.9254859460066</v>
      </c>
      <c r="I79">
        <f t="shared" si="20"/>
        <v>0.9380208636074534</v>
      </c>
      <c r="J79">
        <f t="shared" si="21"/>
        <v>2986.609416661981</v>
      </c>
      <c r="K79">
        <f t="shared" si="22"/>
        <v>9.0254335175117041E-4</v>
      </c>
    </row>
    <row r="80" spans="1:11" x14ac:dyDescent="0.35">
      <c r="A80">
        <v>1604.2</v>
      </c>
      <c r="B80">
        <f t="shared" si="16"/>
        <v>21.077999999999975</v>
      </c>
      <c r="C80">
        <f t="shared" si="13"/>
        <v>42.236999999999853</v>
      </c>
      <c r="D80">
        <f t="shared" si="17"/>
        <v>2.0112857142857075</v>
      </c>
      <c r="E80">
        <f t="shared" si="14"/>
        <v>6.233636703652911E-4</v>
      </c>
      <c r="F80">
        <f t="shared" si="15"/>
        <v>3.8858226553128733E-9</v>
      </c>
      <c r="G80">
        <f t="shared" si="18"/>
        <v>6.7343447967179945E-4</v>
      </c>
      <c r="H80">
        <f t="shared" si="19"/>
        <v>1484.9254533081723</v>
      </c>
      <c r="I80">
        <f t="shared" si="20"/>
        <v>0.92564858079302603</v>
      </c>
      <c r="J80">
        <f t="shared" si="21"/>
        <v>2986.6093510179553</v>
      </c>
      <c r="K80">
        <f t="shared" si="22"/>
        <v>9.0267368485128158E-4</v>
      </c>
    </row>
    <row r="81" spans="1:11" x14ac:dyDescent="0.35">
      <c r="A81">
        <v>1625.278</v>
      </c>
      <c r="B81">
        <f t="shared" si="16"/>
        <v>21.158999999999878</v>
      </c>
      <c r="C81">
        <f t="shared" si="13"/>
        <v>42.23700000000008</v>
      </c>
      <c r="D81">
        <f t="shared" si="17"/>
        <v>2.0112857142857181</v>
      </c>
      <c r="E81">
        <f t="shared" si="14"/>
        <v>6.1527935528568037E-4</v>
      </c>
      <c r="F81">
        <f t="shared" si="15"/>
        <v>3.7856868504076249E-9</v>
      </c>
      <c r="G81">
        <f t="shared" si="18"/>
        <v>6.7343449384580864E-4</v>
      </c>
      <c r="H81">
        <f t="shared" si="19"/>
        <v>1484.9254220544317</v>
      </c>
      <c r="I81">
        <f t="shared" si="20"/>
        <v>0.91364395632896755</v>
      </c>
      <c r="J81">
        <f t="shared" si="21"/>
        <v>2986.6092881577692</v>
      </c>
      <c r="K81">
        <f t="shared" si="22"/>
        <v>9.0280015256211804E-4</v>
      </c>
    </row>
    <row r="82" spans="1:11" x14ac:dyDescent="0.35">
      <c r="A82">
        <v>1646.4369999999999</v>
      </c>
      <c r="B82">
        <f t="shared" si="16"/>
        <v>21.078000000000202</v>
      </c>
      <c r="C82">
        <f t="shared" si="13"/>
        <v>42.23700000000008</v>
      </c>
      <c r="D82">
        <f t="shared" si="17"/>
        <v>2.0112857142857181</v>
      </c>
      <c r="E82">
        <f t="shared" si="14"/>
        <v>6.0737216182580938E-4</v>
      </c>
      <c r="F82">
        <f t="shared" si="15"/>
        <v>3.689009429609572E-9</v>
      </c>
      <c r="G82">
        <f t="shared" si="18"/>
        <v>6.7343450753029068E-4</v>
      </c>
      <c r="H82">
        <f t="shared" si="19"/>
        <v>1484.9253918801014</v>
      </c>
      <c r="I82">
        <f t="shared" si="20"/>
        <v>0.90190234541625436</v>
      </c>
      <c r="J82">
        <f t="shared" si="21"/>
        <v>2986.6092274685698</v>
      </c>
      <c r="K82">
        <f t="shared" si="22"/>
        <v>9.0292385942970712E-4</v>
      </c>
    </row>
    <row r="83" spans="1:11" x14ac:dyDescent="0.35">
      <c r="A83">
        <v>1667.5150000000001</v>
      </c>
      <c r="B83">
        <f t="shared" si="16"/>
        <v>21.158999999999878</v>
      </c>
      <c r="C83">
        <f t="shared" si="13"/>
        <v>42.236999999999853</v>
      </c>
      <c r="D83">
        <f t="shared" si="17"/>
        <v>2.0112857142857075</v>
      </c>
      <c r="E83">
        <f t="shared" si="14"/>
        <v>5.9969475536951684E-4</v>
      </c>
      <c r="F83">
        <f t="shared" si="15"/>
        <v>3.5963379961770469E-9</v>
      </c>
      <c r="G83">
        <f t="shared" si="18"/>
        <v>6.7343452064773347E-4</v>
      </c>
      <c r="H83">
        <f t="shared" si="19"/>
        <v>1484.9253629560958</v>
      </c>
      <c r="I83">
        <f t="shared" si="20"/>
        <v>0.89050195227994688</v>
      </c>
      <c r="J83">
        <f t="shared" si="21"/>
        <v>2986.6091692941145</v>
      </c>
      <c r="K83">
        <f t="shared" si="22"/>
        <v>9.030439808234244E-4</v>
      </c>
    </row>
    <row r="84" spans="1:11" x14ac:dyDescent="0.35">
      <c r="A84">
        <v>1688.674</v>
      </c>
      <c r="B84">
        <f t="shared" si="16"/>
        <v>21.077999999999975</v>
      </c>
      <c r="C84">
        <f t="shared" si="13"/>
        <v>42.238000000000056</v>
      </c>
      <c r="D84">
        <f t="shared" si="17"/>
        <v>2.0113333333333361</v>
      </c>
      <c r="E84">
        <f t="shared" si="14"/>
        <v>5.9218061034871144E-4</v>
      </c>
      <c r="F84">
        <f t="shared" si="15"/>
        <v>3.5067787527297252E-9</v>
      </c>
      <c r="G84">
        <f t="shared" si="18"/>
        <v>6.7343453332465233E-4</v>
      </c>
      <c r="H84">
        <f t="shared" si="19"/>
        <v>1484.925335003448</v>
      </c>
      <c r="I84">
        <f t="shared" si="20"/>
        <v>0.8793439912046066</v>
      </c>
      <c r="J84">
        <f t="shared" si="21"/>
        <v>2986.6798238036058</v>
      </c>
      <c r="K84">
        <f t="shared" si="22"/>
        <v>1.653079783359919E-3</v>
      </c>
    </row>
    <row r="85" spans="1:11" x14ac:dyDescent="0.35">
      <c r="A85">
        <v>1709.752</v>
      </c>
      <c r="B85">
        <f t="shared" si="16"/>
        <v>21.160000000000082</v>
      </c>
      <c r="C85">
        <f t="shared" si="13"/>
        <v>42.23700000000008</v>
      </c>
      <c r="D85">
        <f t="shared" si="17"/>
        <v>2.0112857142857181</v>
      </c>
      <c r="E85">
        <f t="shared" si="14"/>
        <v>5.8488014636040781E-4</v>
      </c>
      <c r="F85">
        <f t="shared" si="15"/>
        <v>3.4208478560657212E-9</v>
      </c>
      <c r="G85">
        <f t="shared" si="18"/>
        <v>6.7343454548798615E-4</v>
      </c>
      <c r="H85">
        <f t="shared" si="19"/>
        <v>1484.9253081832578</v>
      </c>
      <c r="I85">
        <f t="shared" si="20"/>
        <v>0.86850333158449755</v>
      </c>
      <c r="J85">
        <f t="shared" si="21"/>
        <v>2986.6090591303036</v>
      </c>
      <c r="K85">
        <f t="shared" si="22"/>
        <v>9.0327579258032303E-4</v>
      </c>
    </row>
    <row r="86" spans="1:11" x14ac:dyDescent="0.35">
      <c r="A86">
        <v>1730.912</v>
      </c>
      <c r="B86">
        <f t="shared" si="16"/>
        <v>21.076999999999998</v>
      </c>
      <c r="C86">
        <f t="shared" si="13"/>
        <v>42.236999999999853</v>
      </c>
      <c r="D86">
        <f t="shared" si="17"/>
        <v>2.0112857142857075</v>
      </c>
      <c r="E86">
        <f t="shared" si="14"/>
        <v>5.777301214619807E-4</v>
      </c>
      <c r="F86">
        <f t="shared" si="15"/>
        <v>3.3377209324447498E-9</v>
      </c>
      <c r="G86">
        <f t="shared" si="18"/>
        <v>6.7343455725442337E-4</v>
      </c>
      <c r="H86">
        <f t="shared" si="19"/>
        <v>1484.9252822382268</v>
      </c>
      <c r="I86">
        <f t="shared" si="20"/>
        <v>0.85788606366945686</v>
      </c>
      <c r="J86">
        <f t="shared" si="21"/>
        <v>2986.609006947418</v>
      </c>
      <c r="K86">
        <f t="shared" si="22"/>
        <v>9.0338768531796683E-4</v>
      </c>
    </row>
    <row r="87" spans="1:11" x14ac:dyDescent="0.35">
      <c r="A87">
        <v>1751.989</v>
      </c>
      <c r="B87">
        <f t="shared" si="16"/>
        <v>21.159999999999854</v>
      </c>
      <c r="C87">
        <f t="shared" si="13"/>
        <v>42.238000000000056</v>
      </c>
      <c r="D87">
        <f t="shared" si="17"/>
        <v>2.0113333333333361</v>
      </c>
      <c r="E87">
        <f t="shared" si="14"/>
        <v>5.7077983937113758E-4</v>
      </c>
      <c r="F87">
        <f t="shared" si="15"/>
        <v>3.2578962503254167E-9</v>
      </c>
      <c r="G87">
        <f t="shared" si="18"/>
        <v>6.7343456855343533E-4</v>
      </c>
      <c r="H87">
        <f t="shared" si="19"/>
        <v>1484.9252573238709</v>
      </c>
      <c r="I87">
        <f t="shared" si="20"/>
        <v>0.84756539985346424</v>
      </c>
      <c r="J87">
        <f t="shared" si="21"/>
        <v>2986.679667564083</v>
      </c>
      <c r="K87">
        <f t="shared" si="22"/>
        <v>1.6526264665992654E-3</v>
      </c>
    </row>
    <row r="88" spans="1:11" x14ac:dyDescent="0.35">
      <c r="A88">
        <v>1773.1489999999999</v>
      </c>
      <c r="B88">
        <f t="shared" si="16"/>
        <v>21.078000000000202</v>
      </c>
      <c r="C88">
        <f t="shared" si="13"/>
        <v>42.238000000000056</v>
      </c>
      <c r="D88">
        <f t="shared" si="17"/>
        <v>2.0113333333333361</v>
      </c>
      <c r="E88">
        <f t="shared" si="14"/>
        <v>5.6396839746687959E-4</v>
      </c>
      <c r="F88">
        <f t="shared" si="15"/>
        <v>3.1806035334136025E-9</v>
      </c>
      <c r="G88">
        <f t="shared" si="18"/>
        <v>6.7343457949405278E-4</v>
      </c>
      <c r="H88">
        <f t="shared" si="19"/>
        <v>1484.9252331997768</v>
      </c>
      <c r="I88">
        <f t="shared" si="20"/>
        <v>0.83745090412581058</v>
      </c>
      <c r="J88">
        <f t="shared" si="21"/>
        <v>2986.6796190424889</v>
      </c>
      <c r="K88">
        <f t="shared" si="22"/>
        <v>1.6524821992313246E-3</v>
      </c>
    </row>
    <row r="89" spans="1:11" x14ac:dyDescent="0.35">
      <c r="A89">
        <v>1794.2270000000001</v>
      </c>
      <c r="B89">
        <f t="shared" si="16"/>
        <v>21.159999999999854</v>
      </c>
    </row>
    <row r="90" spans="1:11" x14ac:dyDescent="0.35">
      <c r="A90">
        <v>1815.3869999999999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356F-F276-4A99-A124-AF3065AC2947}">
  <dimension ref="A1:O90"/>
  <sheetViews>
    <sheetView workbookViewId="0"/>
  </sheetViews>
  <sheetFormatPr defaultColWidth="8.81640625" defaultRowHeight="14.5" x14ac:dyDescent="0.35"/>
  <cols>
    <col min="13" max="14" width="9.6328125" bestFit="1" customWidth="1"/>
  </cols>
  <sheetData>
    <row r="1" spans="1:15" x14ac:dyDescent="0.35">
      <c r="A1">
        <v>0.01</v>
      </c>
      <c r="C1">
        <f>SQRT($A$1^2+$A$1^2)</f>
        <v>1.4142135623730951E-2</v>
      </c>
      <c r="D1">
        <f>SQRT((1/21*C1)^2)</f>
        <v>6.7343502970147382E-4</v>
      </c>
      <c r="G1">
        <v>3.6001337906554909E-4</v>
      </c>
    </row>
    <row r="3" spans="1:15" x14ac:dyDescent="0.35">
      <c r="A3">
        <v>4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20.564</v>
      </c>
      <c r="B5">
        <f>A6-A5</f>
        <v>21.000999999999998</v>
      </c>
      <c r="C5">
        <f t="shared" ref="C5:C36" si="0">A7-A5</f>
        <v>42.274000000000001</v>
      </c>
      <c r="D5">
        <f>C5/21</f>
        <v>2.0130476190476192</v>
      </c>
      <c r="E5">
        <f t="shared" ref="E5:E36" si="1">1/A5</f>
        <v>4.8628671464695586E-2</v>
      </c>
      <c r="F5">
        <f t="shared" ref="F5:F36" si="2">SQRT(((1/(A5^2))*$A$1)^2)</f>
        <v>2.3647476884212985E-5</v>
      </c>
      <c r="G5">
        <f>SQRT($D$1^2+($G$1*F5))</f>
        <v>6.7972652389654829E-4</v>
      </c>
      <c r="H5">
        <f>1/G5</f>
        <v>1471.1799008040416</v>
      </c>
      <c r="I5">
        <f>E5/G5</f>
        <v>71.541524061663182</v>
      </c>
      <c r="J5">
        <f>D5/G5</f>
        <v>2961.5551965042887</v>
      </c>
      <c r="K5">
        <f>(D5-$M$14-$M$15*E5)^2/G5^2</f>
        <v>1.2361081298701982E-5</v>
      </c>
      <c r="L5" t="s">
        <v>37</v>
      </c>
      <c r="M5">
        <f t="array" ref="M5:N6">MMULT(TRANSPOSE(H5:I88),H5:I88)</f>
        <v>185154111.54521888</v>
      </c>
      <c r="N5">
        <v>525684.01967711444</v>
      </c>
    </row>
    <row r="6" spans="1:15" x14ac:dyDescent="0.35">
      <c r="A6">
        <v>41.564999999999998</v>
      </c>
      <c r="B6">
        <f t="shared" ref="B6:B69" si="3">A7-A6</f>
        <v>21.273000000000003</v>
      </c>
      <c r="C6">
        <f t="shared" si="0"/>
        <v>42.272999999999996</v>
      </c>
      <c r="D6">
        <f t="shared" ref="D6:D69" si="4">C6/21</f>
        <v>2.0129999999999999</v>
      </c>
      <c r="E6">
        <f t="shared" si="1"/>
        <v>2.4058703235895585E-2</v>
      </c>
      <c r="F6">
        <f t="shared" si="2"/>
        <v>5.7882120139289277E-6</v>
      </c>
      <c r="G6">
        <f t="shared" ref="G6:G69" si="5">SQRT($D$1^2+($G$1*F6))</f>
        <v>6.7498042415681009E-4</v>
      </c>
      <c r="H6">
        <f t="shared" ref="H6:H69" si="6">1/G6</f>
        <v>1481.5244475411364</v>
      </c>
      <c r="I6">
        <f t="shared" ref="I6:I69" si="7">E6/G6</f>
        <v>35.643557020116354</v>
      </c>
      <c r="J6">
        <f t="shared" ref="J6:J69" si="8">D6/G6</f>
        <v>2982.3087129003075</v>
      </c>
      <c r="K6">
        <f t="shared" ref="K6:K69" si="9">(D6-$M$14-$M$15*E6)^2/G6^2</f>
        <v>2.9196186467392443E-3</v>
      </c>
      <c r="M6">
        <v>525684.01967711444</v>
      </c>
      <c r="N6">
        <v>8300.0763654666225</v>
      </c>
    </row>
    <row r="7" spans="1:15" x14ac:dyDescent="0.35">
      <c r="A7">
        <v>62.838000000000001</v>
      </c>
      <c r="B7">
        <f t="shared" si="3"/>
        <v>20.999999999999993</v>
      </c>
      <c r="C7">
        <f t="shared" si="0"/>
        <v>42.273999999999994</v>
      </c>
      <c r="D7">
        <f t="shared" si="4"/>
        <v>2.0130476190476188</v>
      </c>
      <c r="E7">
        <f t="shared" si="1"/>
        <v>1.5913937426398038E-2</v>
      </c>
      <c r="F7">
        <f t="shared" si="2"/>
        <v>2.5325340441131222E-6</v>
      </c>
      <c r="G7">
        <f t="shared" si="5"/>
        <v>6.7411162678583485E-4</v>
      </c>
      <c r="H7">
        <f t="shared" si="6"/>
        <v>1483.4338413179451</v>
      </c>
      <c r="I7">
        <f t="shared" si="7"/>
        <v>23.607273326935054</v>
      </c>
      <c r="J7">
        <f t="shared" si="8"/>
        <v>2986.2229622797527</v>
      </c>
      <c r="K7">
        <f t="shared" si="9"/>
        <v>4.3443671332958584E-4</v>
      </c>
    </row>
    <row r="8" spans="1:15" x14ac:dyDescent="0.35">
      <c r="A8">
        <v>83.837999999999994</v>
      </c>
      <c r="B8">
        <f t="shared" si="3"/>
        <v>21.274000000000001</v>
      </c>
      <c r="C8">
        <f t="shared" si="0"/>
        <v>42.274000000000001</v>
      </c>
      <c r="D8">
        <f t="shared" si="4"/>
        <v>2.0130476190476192</v>
      </c>
      <c r="E8">
        <f t="shared" si="1"/>
        <v>1.1927765452420145E-2</v>
      </c>
      <c r="F8">
        <f t="shared" si="2"/>
        <v>1.4227158868794753E-6</v>
      </c>
      <c r="G8">
        <f t="shared" si="5"/>
        <v>6.7381520907657661E-4</v>
      </c>
      <c r="H8">
        <f t="shared" si="6"/>
        <v>1484.0864179519488</v>
      </c>
      <c r="I8">
        <f t="shared" si="7"/>
        <v>17.701834704453219</v>
      </c>
      <c r="J8">
        <f t="shared" si="8"/>
        <v>2987.5366301190802</v>
      </c>
      <c r="K8">
        <f t="shared" si="9"/>
        <v>5.2720494463567164E-4</v>
      </c>
      <c r="L8" t="s">
        <v>38</v>
      </c>
      <c r="M8">
        <f t="array" ref="M8:M9">MMULT(TRANSPOSE(H5:I88),J5:J88)</f>
        <v>372720578.99151307</v>
      </c>
    </row>
    <row r="9" spans="1:15" x14ac:dyDescent="0.35">
      <c r="A9">
        <v>105.11199999999999</v>
      </c>
      <c r="B9">
        <f t="shared" si="3"/>
        <v>21</v>
      </c>
      <c r="C9">
        <f t="shared" si="0"/>
        <v>42.274000000000001</v>
      </c>
      <c r="D9">
        <f t="shared" si="4"/>
        <v>2.0130476190476192</v>
      </c>
      <c r="E9">
        <f t="shared" si="1"/>
        <v>9.5136616180835683E-3</v>
      </c>
      <c r="F9">
        <f t="shared" si="2"/>
        <v>9.0509757383396461E-7</v>
      </c>
      <c r="G9">
        <f t="shared" si="5"/>
        <v>6.7367691549062667E-4</v>
      </c>
      <c r="H9">
        <f t="shared" si="6"/>
        <v>1484.3910738305738</v>
      </c>
      <c r="I9">
        <f t="shared" si="7"/>
        <v>14.121994385327781</v>
      </c>
      <c r="J9">
        <f t="shared" si="8"/>
        <v>2988.1499169101753</v>
      </c>
      <c r="K9">
        <f t="shared" si="9"/>
        <v>5.8772046639896721E-4</v>
      </c>
      <c r="M9">
        <v>1058219.5546112484</v>
      </c>
    </row>
    <row r="10" spans="1:15" x14ac:dyDescent="0.35">
      <c r="A10">
        <v>126.11199999999999</v>
      </c>
      <c r="B10">
        <f t="shared" si="3"/>
        <v>21.274000000000001</v>
      </c>
      <c r="C10">
        <f t="shared" si="0"/>
        <v>42.272999999999996</v>
      </c>
      <c r="D10">
        <f t="shared" si="4"/>
        <v>2.0129999999999999</v>
      </c>
      <c r="E10">
        <f t="shared" si="1"/>
        <v>7.9294595280385693E-3</v>
      </c>
      <c r="F10">
        <f t="shared" si="2"/>
        <v>6.2876328406801646E-7</v>
      </c>
      <c r="G10">
        <f t="shared" si="5"/>
        <v>6.7360307483231888E-4</v>
      </c>
      <c r="H10">
        <f t="shared" si="6"/>
        <v>1484.5537934174836</v>
      </c>
      <c r="I10">
        <f t="shared" si="7"/>
        <v>11.771709222100066</v>
      </c>
      <c r="J10">
        <f t="shared" si="8"/>
        <v>2988.4067861493941</v>
      </c>
      <c r="K10">
        <f t="shared" si="9"/>
        <v>2.0801944563647989E-3</v>
      </c>
    </row>
    <row r="11" spans="1:15" x14ac:dyDescent="0.35">
      <c r="A11">
        <v>147.386</v>
      </c>
      <c r="B11">
        <f t="shared" si="3"/>
        <v>20.998999999999995</v>
      </c>
      <c r="C11">
        <f t="shared" si="0"/>
        <v>42.275000000000006</v>
      </c>
      <c r="D11">
        <f t="shared" si="4"/>
        <v>2.0130952380952385</v>
      </c>
      <c r="E11">
        <f t="shared" si="1"/>
        <v>6.784904943481742E-3</v>
      </c>
      <c r="F11">
        <f t="shared" si="2"/>
        <v>4.6034935092082978E-7</v>
      </c>
      <c r="G11">
        <f t="shared" si="5"/>
        <v>6.7355806813844984E-4</v>
      </c>
      <c r="H11">
        <f t="shared" si="6"/>
        <v>1484.6529902963764</v>
      </c>
      <c r="I11">
        <f t="shared" si="7"/>
        <v>10.073229413216835</v>
      </c>
      <c r="J11">
        <f t="shared" si="8"/>
        <v>2988.7478649894915</v>
      </c>
      <c r="K11">
        <f t="shared" si="9"/>
        <v>9.2908414468585183E-3</v>
      </c>
      <c r="L11" t="s">
        <v>39</v>
      </c>
      <c r="M11">
        <f t="array" ref="M11:N12">MINVERSE(M5:N6)</f>
        <v>6.5850126170460043E-9</v>
      </c>
      <c r="N11">
        <v>-4.1706072929109118E-7</v>
      </c>
    </row>
    <row r="12" spans="1:15" x14ac:dyDescent="0.35">
      <c r="A12">
        <v>168.38499999999999</v>
      </c>
      <c r="B12">
        <f t="shared" si="3"/>
        <v>21.27600000000001</v>
      </c>
      <c r="C12">
        <f t="shared" si="0"/>
        <v>42.272999999999996</v>
      </c>
      <c r="D12">
        <f t="shared" si="4"/>
        <v>2.0129999999999999</v>
      </c>
      <c r="E12">
        <f t="shared" si="1"/>
        <v>5.9387712682246047E-3</v>
      </c>
      <c r="F12">
        <f t="shared" si="2"/>
        <v>3.5269004176290077E-7</v>
      </c>
      <c r="G12">
        <f t="shared" si="5"/>
        <v>6.7352929584593626E-4</v>
      </c>
      <c r="H12">
        <f t="shared" si="6"/>
        <v>1484.7164127345411</v>
      </c>
      <c r="I12">
        <f t="shared" si="7"/>
        <v>8.8173911734093959</v>
      </c>
      <c r="J12">
        <f t="shared" si="8"/>
        <v>2988.7341388346313</v>
      </c>
      <c r="K12">
        <f t="shared" si="9"/>
        <v>1.9856516686667892E-3</v>
      </c>
      <c r="M12">
        <v>-4.1706072929109108E-7</v>
      </c>
      <c r="N12">
        <v>1.4689529432476071E-4</v>
      </c>
    </row>
    <row r="13" spans="1:15" x14ac:dyDescent="0.35">
      <c r="A13">
        <v>189.661</v>
      </c>
      <c r="B13">
        <f t="shared" si="3"/>
        <v>20.996999999999986</v>
      </c>
      <c r="C13">
        <f t="shared" si="0"/>
        <v>42.274000000000001</v>
      </c>
      <c r="D13">
        <f t="shared" si="4"/>
        <v>2.0130476190476192</v>
      </c>
      <c r="E13">
        <f t="shared" si="1"/>
        <v>5.2725652611765204E-3</v>
      </c>
      <c r="F13">
        <f t="shared" si="2"/>
        <v>2.7799944433365424E-7</v>
      </c>
      <c r="G13">
        <f t="shared" si="5"/>
        <v>6.7350933382422985E-4</v>
      </c>
      <c r="H13">
        <f t="shared" si="6"/>
        <v>1484.7604179765926</v>
      </c>
      <c r="I13">
        <f t="shared" si="7"/>
        <v>7.828496200993313</v>
      </c>
      <c r="J13">
        <f t="shared" si="8"/>
        <v>2988.893424263928</v>
      </c>
      <c r="K13">
        <f t="shared" si="9"/>
        <v>7.0190440165428464E-4</v>
      </c>
    </row>
    <row r="14" spans="1:15" x14ac:dyDescent="0.35">
      <c r="A14">
        <v>210.65799999999999</v>
      </c>
      <c r="B14">
        <f t="shared" si="3"/>
        <v>21.277000000000015</v>
      </c>
      <c r="C14">
        <f t="shared" si="0"/>
        <v>42.273000000000025</v>
      </c>
      <c r="D14">
        <f t="shared" si="4"/>
        <v>2.0130000000000012</v>
      </c>
      <c r="E14">
        <f t="shared" si="1"/>
        <v>4.7470307322769615E-3</v>
      </c>
      <c r="F14">
        <f t="shared" si="2"/>
        <v>2.2534300773181943E-7</v>
      </c>
      <c r="G14">
        <f t="shared" si="5"/>
        <v>6.7349526035948265E-4</v>
      </c>
      <c r="H14">
        <f t="shared" si="6"/>
        <v>1484.791443767909</v>
      </c>
      <c r="I14">
        <f t="shared" si="7"/>
        <v>7.048350614588144</v>
      </c>
      <c r="J14">
        <f t="shared" si="8"/>
        <v>2988.8851763048028</v>
      </c>
      <c r="K14">
        <f t="shared" si="9"/>
        <v>1.9300373078915147E-3</v>
      </c>
      <c r="L14" t="s">
        <v>40</v>
      </c>
      <c r="M14" s="10">
        <f t="array" ref="M14:M15">MMULT(M11:N12,M8:M9)</f>
        <v>2.0130278960955446</v>
      </c>
      <c r="N14" s="10">
        <f>SQRT(M11)</f>
        <v>8.1148090655578614E-5</v>
      </c>
      <c r="O14" t="s">
        <v>42</v>
      </c>
    </row>
    <row r="15" spans="1:15" x14ac:dyDescent="0.35">
      <c r="A15">
        <v>231.935</v>
      </c>
      <c r="B15">
        <f t="shared" si="3"/>
        <v>20.996000000000009</v>
      </c>
      <c r="C15">
        <f t="shared" si="0"/>
        <v>42.274000000000001</v>
      </c>
      <c r="D15">
        <f t="shared" si="4"/>
        <v>2.0130476190476192</v>
      </c>
      <c r="E15">
        <f t="shared" si="1"/>
        <v>4.3115528057429886E-3</v>
      </c>
      <c r="F15">
        <f t="shared" si="2"/>
        <v>1.8589487596710236E-7</v>
      </c>
      <c r="G15">
        <f t="shared" si="5"/>
        <v>6.7348471688040022E-4</v>
      </c>
      <c r="H15">
        <f t="shared" si="6"/>
        <v>1484.8146883451604</v>
      </c>
      <c r="I15">
        <f t="shared" si="7"/>
        <v>6.4018569355429769</v>
      </c>
      <c r="J15">
        <f t="shared" si="8"/>
        <v>2989.0026731001576</v>
      </c>
      <c r="K15">
        <f t="shared" si="9"/>
        <v>7.2916516773124539E-4</v>
      </c>
      <c r="M15">
        <v>3.5643883836655732E-4</v>
      </c>
      <c r="O15" t="s">
        <v>43</v>
      </c>
    </row>
    <row r="16" spans="1:15" x14ac:dyDescent="0.35">
      <c r="A16">
        <v>252.93100000000001</v>
      </c>
      <c r="B16">
        <f t="shared" si="3"/>
        <v>21.277999999999992</v>
      </c>
      <c r="C16">
        <f t="shared" si="0"/>
        <v>42.273999999999972</v>
      </c>
      <c r="D16">
        <f t="shared" si="4"/>
        <v>2.0130476190476179</v>
      </c>
      <c r="E16">
        <f t="shared" si="1"/>
        <v>3.9536474374434133E-3</v>
      </c>
      <c r="F16">
        <f t="shared" si="2"/>
        <v>1.5631328059602867E-7</v>
      </c>
      <c r="G16">
        <f t="shared" si="5"/>
        <v>6.7347681036644842E-4</v>
      </c>
      <c r="H16">
        <f t="shared" si="6"/>
        <v>1484.8321198407493</v>
      </c>
      <c r="I16">
        <f t="shared" si="7"/>
        <v>5.8705027056420498</v>
      </c>
      <c r="J16">
        <f t="shared" si="8"/>
        <v>2989.0377635308478</v>
      </c>
      <c r="K16">
        <f t="shared" si="9"/>
        <v>7.3944823976468171E-4</v>
      </c>
    </row>
    <row r="17" spans="1:13" x14ac:dyDescent="0.35">
      <c r="A17">
        <v>274.209</v>
      </c>
      <c r="B17">
        <f t="shared" si="3"/>
        <v>20.995999999999981</v>
      </c>
      <c r="C17">
        <f t="shared" si="0"/>
        <v>42.274000000000001</v>
      </c>
      <c r="D17">
        <f t="shared" si="4"/>
        <v>2.0130476190476192</v>
      </c>
      <c r="E17">
        <f t="shared" si="1"/>
        <v>3.6468533126192064E-3</v>
      </c>
      <c r="F17">
        <f t="shared" si="2"/>
        <v>1.3299539083761679E-7</v>
      </c>
      <c r="G17">
        <f t="shared" si="5"/>
        <v>6.734705779386955E-4</v>
      </c>
      <c r="H17">
        <f t="shared" si="6"/>
        <v>1484.8458607660627</v>
      </c>
      <c r="I17">
        <f t="shared" si="7"/>
        <v>5.4150150460636324</v>
      </c>
      <c r="J17">
        <f t="shared" si="8"/>
        <v>2989.065424667835</v>
      </c>
      <c r="K17">
        <f t="shared" si="9"/>
        <v>7.4831911703062304E-4</v>
      </c>
      <c r="L17" t="s">
        <v>41</v>
      </c>
      <c r="M17">
        <f>+SUM(K5:K88)/(COUNT(K5:K88)-2)</f>
        <v>1.5765919753517386E-3</v>
      </c>
    </row>
    <row r="18" spans="1:13" x14ac:dyDescent="0.35">
      <c r="A18">
        <v>295.20499999999998</v>
      </c>
      <c r="B18">
        <f t="shared" si="3"/>
        <v>21.27800000000002</v>
      </c>
      <c r="C18">
        <f t="shared" si="0"/>
        <v>42.273000000000025</v>
      </c>
      <c r="D18">
        <f t="shared" si="4"/>
        <v>2.0130000000000012</v>
      </c>
      <c r="E18">
        <f t="shared" si="1"/>
        <v>3.3874764993817859E-3</v>
      </c>
      <c r="F18">
        <f t="shared" si="2"/>
        <v>1.1474997033863878E-7</v>
      </c>
      <c r="G18">
        <f t="shared" si="5"/>
        <v>6.7346570124512961E-4</v>
      </c>
      <c r="H18">
        <f t="shared" si="6"/>
        <v>1484.8566128180858</v>
      </c>
      <c r="I18">
        <f t="shared" si="7"/>
        <v>5.0299168808729044</v>
      </c>
      <c r="J18">
        <f t="shared" si="8"/>
        <v>2989.0163616028085</v>
      </c>
      <c r="K18">
        <f t="shared" si="9"/>
        <v>1.8674981674206999E-3</v>
      </c>
    </row>
    <row r="19" spans="1:13" x14ac:dyDescent="0.35">
      <c r="A19">
        <v>316.483</v>
      </c>
      <c r="B19">
        <f t="shared" si="3"/>
        <v>20.995000000000005</v>
      </c>
      <c r="C19">
        <f t="shared" si="0"/>
        <v>42.274000000000001</v>
      </c>
      <c r="D19">
        <f t="shared" si="4"/>
        <v>2.0130476190476192</v>
      </c>
      <c r="E19">
        <f t="shared" si="1"/>
        <v>3.1597273787217638E-3</v>
      </c>
      <c r="F19">
        <f t="shared" si="2"/>
        <v>9.983877107843909E-8</v>
      </c>
      <c r="G19">
        <f t="shared" si="5"/>
        <v>6.7346171570651487E-4</v>
      </c>
      <c r="H19">
        <f t="shared" si="6"/>
        <v>1484.8654001822813</v>
      </c>
      <c r="I19">
        <f t="shared" si="7"/>
        <v>4.6917698586726031</v>
      </c>
      <c r="J19">
        <f t="shared" si="8"/>
        <v>2989.1047584431317</v>
      </c>
      <c r="K19">
        <f t="shared" si="9"/>
        <v>7.6251091196167619E-4</v>
      </c>
    </row>
    <row r="20" spans="1:13" x14ac:dyDescent="0.35">
      <c r="A20">
        <v>337.47800000000001</v>
      </c>
      <c r="B20">
        <f t="shared" si="3"/>
        <v>21.278999999999996</v>
      </c>
      <c r="C20">
        <f t="shared" si="0"/>
        <v>42.272999999999968</v>
      </c>
      <c r="D20">
        <f t="shared" si="4"/>
        <v>2.0129999999999986</v>
      </c>
      <c r="E20">
        <f t="shared" si="1"/>
        <v>2.9631561168431721E-3</v>
      </c>
      <c r="F20">
        <f t="shared" si="2"/>
        <v>8.7802941727851064E-8</v>
      </c>
      <c r="G20">
        <f t="shared" si="5"/>
        <v>6.7345849869369695E-4</v>
      </c>
      <c r="H20">
        <f t="shared" si="6"/>
        <v>1484.8724931672753</v>
      </c>
      <c r="I20">
        <f t="shared" si="7"/>
        <v>4.3999090108607826</v>
      </c>
      <c r="J20">
        <f t="shared" si="8"/>
        <v>2989.0483287457232</v>
      </c>
      <c r="K20">
        <f t="shared" si="9"/>
        <v>1.8481782237073144E-3</v>
      </c>
    </row>
    <row r="21" spans="1:13" x14ac:dyDescent="0.35">
      <c r="A21">
        <v>358.75700000000001</v>
      </c>
      <c r="B21">
        <f t="shared" si="3"/>
        <v>20.993999999999971</v>
      </c>
      <c r="C21">
        <f t="shared" si="0"/>
        <v>42.274000000000001</v>
      </c>
      <c r="D21">
        <f t="shared" si="4"/>
        <v>2.0130476190476192</v>
      </c>
      <c r="E21">
        <f t="shared" si="1"/>
        <v>2.7874020576601991E-3</v>
      </c>
      <c r="F21">
        <f t="shared" si="2"/>
        <v>7.7696102310483112E-8</v>
      </c>
      <c r="G21">
        <f t="shared" si="5"/>
        <v>6.7345579726167475E-4</v>
      </c>
      <c r="H21">
        <f t="shared" si="6"/>
        <v>1484.878449433623</v>
      </c>
      <c r="I21">
        <f t="shared" si="7"/>
        <v>4.1389532453265669</v>
      </c>
      <c r="J21">
        <f t="shared" si="8"/>
        <v>2989.1310272074757</v>
      </c>
      <c r="K21">
        <f t="shared" si="9"/>
        <v>7.7344631499764104E-4</v>
      </c>
    </row>
    <row r="22" spans="1:13" x14ac:dyDescent="0.35">
      <c r="A22">
        <v>379.75099999999998</v>
      </c>
      <c r="B22">
        <f t="shared" si="3"/>
        <v>21.28000000000003</v>
      </c>
      <c r="C22">
        <f t="shared" si="0"/>
        <v>42.274000000000001</v>
      </c>
      <c r="D22">
        <f t="shared" si="4"/>
        <v>2.0130476190476192</v>
      </c>
      <c r="E22">
        <f t="shared" si="1"/>
        <v>2.6333044547611462E-3</v>
      </c>
      <c r="F22">
        <f t="shared" si="2"/>
        <v>6.9342923514648973E-8</v>
      </c>
      <c r="G22">
        <f t="shared" si="5"/>
        <v>6.7345356455306832E-4</v>
      </c>
      <c r="H22">
        <f t="shared" si="6"/>
        <v>1484.8833722687939</v>
      </c>
      <c r="I22">
        <f t="shared" si="7"/>
        <v>3.9101499989961686</v>
      </c>
      <c r="J22">
        <f t="shared" si="8"/>
        <v>2989.1409371090954</v>
      </c>
      <c r="K22">
        <f t="shared" si="9"/>
        <v>7.7799458338177437E-4</v>
      </c>
    </row>
    <row r="23" spans="1:13" x14ac:dyDescent="0.35">
      <c r="A23">
        <v>401.03100000000001</v>
      </c>
      <c r="B23">
        <f t="shared" si="3"/>
        <v>20.993999999999971</v>
      </c>
      <c r="C23">
        <f t="shared" si="0"/>
        <v>42.274000000000001</v>
      </c>
      <c r="D23">
        <f t="shared" si="4"/>
        <v>2.0130476190476192</v>
      </c>
      <c r="E23">
        <f t="shared" si="1"/>
        <v>2.4935728160665883E-3</v>
      </c>
      <c r="F23">
        <f t="shared" si="2"/>
        <v>6.2179053890262555E-8</v>
      </c>
      <c r="G23">
        <f t="shared" si="5"/>
        <v>6.734516497272266E-4</v>
      </c>
      <c r="H23">
        <f t="shared" si="6"/>
        <v>1484.8875942393754</v>
      </c>
      <c r="I23">
        <f t="shared" si="7"/>
        <v>3.7026753399098209</v>
      </c>
      <c r="J23">
        <f t="shared" si="8"/>
        <v>2989.1494361369218</v>
      </c>
      <c r="K23">
        <f t="shared" si="9"/>
        <v>7.8213013164023389E-4</v>
      </c>
    </row>
    <row r="24" spans="1:13" x14ac:dyDescent="0.35">
      <c r="A24">
        <v>422.02499999999998</v>
      </c>
      <c r="B24">
        <f t="shared" si="3"/>
        <v>21.28000000000003</v>
      </c>
      <c r="C24">
        <f t="shared" si="0"/>
        <v>42.273000000000025</v>
      </c>
      <c r="D24">
        <f t="shared" si="4"/>
        <v>2.0130000000000012</v>
      </c>
      <c r="E24">
        <f t="shared" si="1"/>
        <v>2.3695278715715894E-3</v>
      </c>
      <c r="F24">
        <f t="shared" si="2"/>
        <v>5.6146623341545868E-8</v>
      </c>
      <c r="G24">
        <f t="shared" si="5"/>
        <v>6.7345003731874372E-4</v>
      </c>
      <c r="H24">
        <f t="shared" si="6"/>
        <v>1484.8911494331098</v>
      </c>
      <c r="I24">
        <f t="shared" si="7"/>
        <v>3.5184909648317273</v>
      </c>
      <c r="J24">
        <f t="shared" si="8"/>
        <v>2989.0858838088516</v>
      </c>
      <c r="K24">
        <f t="shared" si="9"/>
        <v>1.8213085931928213E-3</v>
      </c>
    </row>
    <row r="25" spans="1:13" x14ac:dyDescent="0.35">
      <c r="A25">
        <v>443.30500000000001</v>
      </c>
      <c r="B25">
        <f t="shared" si="3"/>
        <v>20.992999999999995</v>
      </c>
      <c r="C25">
        <f t="shared" si="0"/>
        <v>42.274000000000001</v>
      </c>
      <c r="D25">
        <f t="shared" si="4"/>
        <v>2.0130476190476192</v>
      </c>
      <c r="E25">
        <f t="shared" si="1"/>
        <v>2.255783264343962E-3</v>
      </c>
      <c r="F25">
        <f t="shared" si="2"/>
        <v>5.0885581356942998E-8</v>
      </c>
      <c r="G25">
        <f t="shared" si="5"/>
        <v>6.7344863109157407E-4</v>
      </c>
      <c r="H25">
        <f t="shared" si="6"/>
        <v>1484.8942500322971</v>
      </c>
      <c r="I25">
        <f t="shared" si="7"/>
        <v>3.3495995985434344</v>
      </c>
      <c r="J25">
        <f t="shared" si="8"/>
        <v>2989.1628345650161</v>
      </c>
      <c r="K25">
        <f t="shared" si="9"/>
        <v>7.8919253074815308E-4</v>
      </c>
    </row>
    <row r="26" spans="1:13" x14ac:dyDescent="0.35">
      <c r="A26">
        <v>464.298</v>
      </c>
      <c r="B26">
        <f t="shared" si="3"/>
        <v>21.281000000000006</v>
      </c>
      <c r="C26">
        <f t="shared" si="0"/>
        <v>42.273000000000025</v>
      </c>
      <c r="D26">
        <f t="shared" si="4"/>
        <v>2.0130000000000012</v>
      </c>
      <c r="E26">
        <f t="shared" si="1"/>
        <v>2.1537891612714247E-3</v>
      </c>
      <c r="F26">
        <f t="shared" si="2"/>
        <v>4.6388077512102679E-8</v>
      </c>
      <c r="G26">
        <f t="shared" si="5"/>
        <v>6.7344742894865847E-4</v>
      </c>
      <c r="H26">
        <f t="shared" si="6"/>
        <v>1484.8969006550872</v>
      </c>
      <c r="I26">
        <f t="shared" si="7"/>
        <v>3.1981548502364583</v>
      </c>
      <c r="J26">
        <f t="shared" si="8"/>
        <v>2989.0974610186922</v>
      </c>
      <c r="K26">
        <f t="shared" si="9"/>
        <v>1.8115895954291426E-3</v>
      </c>
    </row>
    <row r="27" spans="1:13" x14ac:dyDescent="0.35">
      <c r="A27">
        <v>485.57900000000001</v>
      </c>
      <c r="B27">
        <f t="shared" si="3"/>
        <v>20.992000000000019</v>
      </c>
      <c r="C27">
        <f t="shared" si="0"/>
        <v>42.275000000000034</v>
      </c>
      <c r="D27">
        <f t="shared" si="4"/>
        <v>2.0130952380952398</v>
      </c>
      <c r="E27">
        <f t="shared" si="1"/>
        <v>2.0593971320835539E-3</v>
      </c>
      <c r="F27">
        <f t="shared" si="2"/>
        <v>4.241116547633967E-8</v>
      </c>
      <c r="G27">
        <f t="shared" si="5"/>
        <v>6.7344636595353176E-4</v>
      </c>
      <c r="H27">
        <f t="shared" si="6"/>
        <v>1484.8992444767318</v>
      </c>
      <c r="I27">
        <f t="shared" si="7"/>
        <v>3.0579972455084174</v>
      </c>
      <c r="J27">
        <f t="shared" si="8"/>
        <v>2989.2435981073281</v>
      </c>
      <c r="K27">
        <f t="shared" si="9"/>
        <v>9.7824157237201854E-3</v>
      </c>
    </row>
    <row r="28" spans="1:13" x14ac:dyDescent="0.35">
      <c r="A28">
        <v>506.57100000000003</v>
      </c>
      <c r="B28">
        <f t="shared" si="3"/>
        <v>21.283000000000015</v>
      </c>
      <c r="C28">
        <f t="shared" si="0"/>
        <v>42.273000000000025</v>
      </c>
      <c r="D28">
        <f t="shared" si="4"/>
        <v>2.0130000000000012</v>
      </c>
      <c r="E28">
        <f t="shared" si="1"/>
        <v>1.9740569436465963E-3</v>
      </c>
      <c r="F28">
        <f t="shared" si="2"/>
        <v>3.8969008167593409E-8</v>
      </c>
      <c r="G28">
        <f t="shared" si="5"/>
        <v>6.7344544589248965E-4</v>
      </c>
      <c r="H28">
        <f t="shared" si="6"/>
        <v>1484.9012731458017</v>
      </c>
      <c r="I28">
        <f t="shared" si="7"/>
        <v>2.9312796688831408</v>
      </c>
      <c r="J28">
        <f t="shared" si="8"/>
        <v>2989.1062628425007</v>
      </c>
      <c r="K28">
        <f t="shared" si="9"/>
        <v>1.8035114639871007E-3</v>
      </c>
    </row>
    <row r="29" spans="1:13" x14ac:dyDescent="0.35">
      <c r="A29">
        <v>527.85400000000004</v>
      </c>
      <c r="B29">
        <f t="shared" si="3"/>
        <v>20.990000000000009</v>
      </c>
      <c r="C29">
        <f t="shared" si="0"/>
        <v>42.274000000000001</v>
      </c>
      <c r="D29">
        <f t="shared" si="4"/>
        <v>2.0130476190476192</v>
      </c>
      <c r="E29">
        <f t="shared" si="1"/>
        <v>1.8944632417297205E-3</v>
      </c>
      <c r="F29">
        <f t="shared" si="2"/>
        <v>3.5889909742650814E-8</v>
      </c>
      <c r="G29">
        <f t="shared" si="5"/>
        <v>6.7344462287311023E-4</v>
      </c>
      <c r="H29">
        <f t="shared" si="6"/>
        <v>1484.9030878496137</v>
      </c>
      <c r="I29">
        <f t="shared" si="7"/>
        <v>2.8130943174620513</v>
      </c>
      <c r="J29">
        <f t="shared" si="8"/>
        <v>2989.1806255121228</v>
      </c>
      <c r="K29">
        <f t="shared" si="9"/>
        <v>7.9998331909580033E-4</v>
      </c>
    </row>
    <row r="30" spans="1:13" x14ac:dyDescent="0.35">
      <c r="A30">
        <v>548.84400000000005</v>
      </c>
      <c r="B30">
        <f t="shared" si="3"/>
        <v>21.283999999999992</v>
      </c>
      <c r="C30">
        <f t="shared" si="0"/>
        <v>42.272999999999911</v>
      </c>
      <c r="D30">
        <f t="shared" si="4"/>
        <v>2.0129999999999959</v>
      </c>
      <c r="E30">
        <f t="shared" si="1"/>
        <v>1.8220113547747629E-3</v>
      </c>
      <c r="F30">
        <f t="shared" si="2"/>
        <v>3.3197253769281669E-8</v>
      </c>
      <c r="G30">
        <f t="shared" si="5"/>
        <v>6.734439031460082E-4</v>
      </c>
      <c r="H30">
        <f t="shared" si="6"/>
        <v>1484.9046748043568</v>
      </c>
      <c r="I30">
        <f t="shared" si="7"/>
        <v>2.7055131782516648</v>
      </c>
      <c r="J30">
        <f t="shared" si="8"/>
        <v>2989.113110381164</v>
      </c>
      <c r="K30">
        <f t="shared" si="9"/>
        <v>1.7966910568032483E-3</v>
      </c>
    </row>
    <row r="31" spans="1:13" x14ac:dyDescent="0.35">
      <c r="A31">
        <v>570.12800000000004</v>
      </c>
      <c r="B31">
        <f t="shared" si="3"/>
        <v>20.988999999999919</v>
      </c>
      <c r="C31">
        <f t="shared" si="0"/>
        <v>42.274000000000001</v>
      </c>
      <c r="D31">
        <f t="shared" si="4"/>
        <v>2.0130476190476192</v>
      </c>
      <c r="E31">
        <f t="shared" si="1"/>
        <v>1.7539920859877078E-3</v>
      </c>
      <c r="F31">
        <f t="shared" si="2"/>
        <v>3.0764882377075106E-8</v>
      </c>
      <c r="G31">
        <f t="shared" si="5"/>
        <v>6.7344325299039569E-4</v>
      </c>
      <c r="H31">
        <f t="shared" si="6"/>
        <v>1484.9061083610879</v>
      </c>
      <c r="I31">
        <f t="shared" si="7"/>
        <v>2.6045135625001539</v>
      </c>
      <c r="J31">
        <f t="shared" si="8"/>
        <v>2989.186705945554</v>
      </c>
      <c r="K31">
        <f t="shared" si="9"/>
        <v>8.0419784223884365E-4</v>
      </c>
    </row>
    <row r="32" spans="1:13" x14ac:dyDescent="0.35">
      <c r="A32">
        <v>591.11699999999996</v>
      </c>
      <c r="B32">
        <f t="shared" si="3"/>
        <v>21.285000000000082</v>
      </c>
      <c r="C32">
        <f t="shared" si="0"/>
        <v>42.274000000000001</v>
      </c>
      <c r="D32">
        <f t="shared" si="4"/>
        <v>2.0130476190476192</v>
      </c>
      <c r="E32">
        <f t="shared" si="1"/>
        <v>1.6917124697817861E-3</v>
      </c>
      <c r="F32">
        <f t="shared" si="2"/>
        <v>2.8618910804151905E-8</v>
      </c>
      <c r="G32">
        <f t="shared" si="5"/>
        <v>6.7344267938690124E-4</v>
      </c>
      <c r="H32">
        <f t="shared" si="6"/>
        <v>1484.9073731269823</v>
      </c>
      <c r="I32">
        <f t="shared" si="7"/>
        <v>2.5120363195898312</v>
      </c>
      <c r="J32">
        <f t="shared" si="8"/>
        <v>2989.189251979526</v>
      </c>
      <c r="K32">
        <f t="shared" si="9"/>
        <v>8.0606987047663031E-4</v>
      </c>
    </row>
    <row r="33" spans="1:11" x14ac:dyDescent="0.35">
      <c r="A33">
        <v>612.40200000000004</v>
      </c>
      <c r="B33">
        <f t="shared" si="3"/>
        <v>20.988999999999919</v>
      </c>
      <c r="C33">
        <f t="shared" si="0"/>
        <v>42.274000000000001</v>
      </c>
      <c r="D33">
        <f t="shared" si="4"/>
        <v>2.0130476190476192</v>
      </c>
      <c r="E33">
        <f t="shared" si="1"/>
        <v>1.6329143275168924E-3</v>
      </c>
      <c r="F33">
        <f t="shared" si="2"/>
        <v>2.6664092010099448E-8</v>
      </c>
      <c r="G33">
        <f t="shared" si="5"/>
        <v>6.734421568768094E-4</v>
      </c>
      <c r="H33">
        <f t="shared" si="6"/>
        <v>1484.9085252364544</v>
      </c>
      <c r="I33">
        <f t="shared" si="7"/>
        <v>2.4247284059105851</v>
      </c>
      <c r="J33">
        <f t="shared" si="8"/>
        <v>2989.1915712307559</v>
      </c>
      <c r="K33">
        <f t="shared" si="9"/>
        <v>8.0783920556345122E-4</v>
      </c>
    </row>
    <row r="34" spans="1:11" x14ac:dyDescent="0.35">
      <c r="A34">
        <v>633.39099999999996</v>
      </c>
      <c r="B34">
        <f t="shared" si="3"/>
        <v>21.285000000000082</v>
      </c>
      <c r="C34">
        <f t="shared" si="0"/>
        <v>42.273000000000025</v>
      </c>
      <c r="D34">
        <f t="shared" si="4"/>
        <v>2.0130000000000012</v>
      </c>
      <c r="E34">
        <f t="shared" si="1"/>
        <v>1.5788036141972338E-3</v>
      </c>
      <c r="F34">
        <f t="shared" si="2"/>
        <v>2.4926208522022476E-8</v>
      </c>
      <c r="G34">
        <f t="shared" si="5"/>
        <v>6.7344169235174494E-4</v>
      </c>
      <c r="H34">
        <f t="shared" si="6"/>
        <v>1484.9095494932478</v>
      </c>
      <c r="I34">
        <f t="shared" si="7"/>
        <v>2.3443805634959261</v>
      </c>
      <c r="J34">
        <f t="shared" si="8"/>
        <v>2989.1229231299099</v>
      </c>
      <c r="K34">
        <f t="shared" si="9"/>
        <v>1.785806764887874E-3</v>
      </c>
    </row>
    <row r="35" spans="1:11" x14ac:dyDescent="0.35">
      <c r="A35">
        <v>654.67600000000004</v>
      </c>
      <c r="B35">
        <f t="shared" si="3"/>
        <v>20.987999999999943</v>
      </c>
      <c r="C35">
        <f t="shared" si="0"/>
        <v>42.274000000000001</v>
      </c>
      <c r="D35">
        <f t="shared" si="4"/>
        <v>2.0130476190476192</v>
      </c>
      <c r="E35">
        <f t="shared" si="1"/>
        <v>1.5274731317476125E-3</v>
      </c>
      <c r="F35">
        <f t="shared" si="2"/>
        <v>2.3331741682108592E-8</v>
      </c>
      <c r="G35">
        <f t="shared" si="5"/>
        <v>6.7344126616074502E-4</v>
      </c>
      <c r="H35">
        <f t="shared" si="6"/>
        <v>1484.9104892264027</v>
      </c>
      <c r="I35">
        <f t="shared" si="7"/>
        <v>2.2681608753435327</v>
      </c>
      <c r="J35">
        <f t="shared" si="8"/>
        <v>2989.1955248360455</v>
      </c>
      <c r="K35">
        <f t="shared" si="9"/>
        <v>8.1101686221638088E-4</v>
      </c>
    </row>
    <row r="36" spans="1:11" x14ac:dyDescent="0.35">
      <c r="A36">
        <v>675.66399999999999</v>
      </c>
      <c r="B36">
        <f t="shared" si="3"/>
        <v>21.286000000000058</v>
      </c>
      <c r="C36">
        <f t="shared" si="0"/>
        <v>42.273000000000025</v>
      </c>
      <c r="D36">
        <f t="shared" si="4"/>
        <v>2.0130000000000012</v>
      </c>
      <c r="E36">
        <f t="shared" si="1"/>
        <v>1.4800255748419332E-3</v>
      </c>
      <c r="F36">
        <f t="shared" si="2"/>
        <v>2.1904757021861949E-8</v>
      </c>
      <c r="G36">
        <f t="shared" si="5"/>
        <v>6.73440884736454E-4</v>
      </c>
      <c r="H36">
        <f t="shared" si="6"/>
        <v>1484.9113302518638</v>
      </c>
      <c r="I36">
        <f t="shared" si="7"/>
        <v>2.1977067451453145</v>
      </c>
      <c r="J36">
        <f t="shared" si="8"/>
        <v>2989.1265077970038</v>
      </c>
      <c r="K36">
        <f t="shared" si="9"/>
        <v>1.781395089837128E-3</v>
      </c>
    </row>
    <row r="37" spans="1:11" x14ac:dyDescent="0.35">
      <c r="A37">
        <v>696.95</v>
      </c>
      <c r="B37">
        <f t="shared" si="3"/>
        <v>20.986999999999966</v>
      </c>
      <c r="C37">
        <f t="shared" ref="C37:C68" si="10">A39-A37</f>
        <v>42.274000000000001</v>
      </c>
      <c r="D37">
        <f t="shared" si="4"/>
        <v>2.0130476190476192</v>
      </c>
      <c r="E37">
        <f t="shared" ref="E37:E68" si="11">1/A37</f>
        <v>1.4348231580457707E-3</v>
      </c>
      <c r="F37">
        <f t="shared" ref="F37:F68" si="12">SQRT(((1/(A37^2))*$A$1)^2)</f>
        <v>2.058717494864439E-8</v>
      </c>
      <c r="G37">
        <f t="shared" si="5"/>
        <v>6.7344053255461507E-4</v>
      </c>
      <c r="H37">
        <f t="shared" si="6"/>
        <v>1484.9121067997216</v>
      </c>
      <c r="I37">
        <f t="shared" si="7"/>
        <v>2.1305862784987752</v>
      </c>
      <c r="J37">
        <f t="shared" si="8"/>
        <v>2989.1987810881637</v>
      </c>
      <c r="K37">
        <f t="shared" si="9"/>
        <v>8.13814069520544E-4</v>
      </c>
    </row>
    <row r="38" spans="1:11" x14ac:dyDescent="0.35">
      <c r="A38">
        <v>717.93700000000001</v>
      </c>
      <c r="B38">
        <f t="shared" si="3"/>
        <v>21.287000000000035</v>
      </c>
      <c r="C38">
        <f t="shared" si="10"/>
        <v>42.273000000000025</v>
      </c>
      <c r="D38">
        <f t="shared" si="4"/>
        <v>2.0130000000000012</v>
      </c>
      <c r="E38">
        <f t="shared" si="11"/>
        <v>1.3928798766465582E-3</v>
      </c>
      <c r="F38">
        <f t="shared" si="12"/>
        <v>1.9401143507669308E-8</v>
      </c>
      <c r="G38">
        <f t="shared" si="5"/>
        <v>6.7344021553531895E-4</v>
      </c>
      <c r="H38">
        <f t="shared" si="6"/>
        <v>1484.9128058161748</v>
      </c>
      <c r="I38">
        <f t="shared" si="7"/>
        <v>2.068305165796128</v>
      </c>
      <c r="J38">
        <f t="shared" si="8"/>
        <v>2989.1294781079619</v>
      </c>
      <c r="K38">
        <f t="shared" si="9"/>
        <v>1.77750723705808E-3</v>
      </c>
    </row>
    <row r="39" spans="1:11" x14ac:dyDescent="0.35">
      <c r="A39">
        <v>739.22400000000005</v>
      </c>
      <c r="B39">
        <f t="shared" si="3"/>
        <v>20.98599999999999</v>
      </c>
      <c r="C39">
        <f t="shared" si="10"/>
        <v>42.274000000000001</v>
      </c>
      <c r="D39">
        <f t="shared" si="4"/>
        <v>2.0130476190476192</v>
      </c>
      <c r="E39">
        <f t="shared" si="11"/>
        <v>1.3527699317121738E-3</v>
      </c>
      <c r="F39">
        <f t="shared" si="12"/>
        <v>1.8299864881445594E-8</v>
      </c>
      <c r="G39">
        <f t="shared" si="5"/>
        <v>6.7343992116982289E-4</v>
      </c>
      <c r="H39">
        <f t="shared" si="6"/>
        <v>1484.9134548823811</v>
      </c>
      <c r="I39">
        <f t="shared" si="7"/>
        <v>2.0087462729597263</v>
      </c>
      <c r="J39">
        <f t="shared" si="8"/>
        <v>2989.2014948427513</v>
      </c>
      <c r="K39">
        <f t="shared" si="9"/>
        <v>8.1629528211698058E-4</v>
      </c>
    </row>
    <row r="40" spans="1:11" x14ac:dyDescent="0.35">
      <c r="A40">
        <v>760.21</v>
      </c>
      <c r="B40">
        <f t="shared" si="3"/>
        <v>21.288000000000011</v>
      </c>
      <c r="C40">
        <f t="shared" si="10"/>
        <v>42.274000000000001</v>
      </c>
      <c r="D40">
        <f t="shared" si="4"/>
        <v>2.0130476190476192</v>
      </c>
      <c r="E40">
        <f t="shared" si="11"/>
        <v>1.31542600071033E-3</v>
      </c>
      <c r="F40">
        <f t="shared" si="12"/>
        <v>1.7303455633447732E-8</v>
      </c>
      <c r="G40">
        <f t="shared" si="5"/>
        <v>6.7343965483520273E-4</v>
      </c>
      <c r="H40">
        <f t="shared" si="6"/>
        <v>1484.9140421419195</v>
      </c>
      <c r="I40">
        <f t="shared" si="7"/>
        <v>1.9532945398533557</v>
      </c>
      <c r="J40">
        <f t="shared" si="8"/>
        <v>2989.2026770241673</v>
      </c>
      <c r="K40">
        <f t="shared" si="9"/>
        <v>8.1742575068196102E-4</v>
      </c>
    </row>
    <row r="41" spans="1:11" x14ac:dyDescent="0.35">
      <c r="A41">
        <v>781.49800000000005</v>
      </c>
      <c r="B41">
        <f t="shared" si="3"/>
        <v>20.98599999999999</v>
      </c>
      <c r="C41">
        <f t="shared" si="10"/>
        <v>42.274000000000001</v>
      </c>
      <c r="D41">
        <f t="shared" si="4"/>
        <v>2.0130476190476192</v>
      </c>
      <c r="E41">
        <f t="shared" si="11"/>
        <v>1.279593805742305E-3</v>
      </c>
      <c r="F41">
        <f t="shared" si="12"/>
        <v>1.6373603076940758E-8</v>
      </c>
      <c r="G41">
        <f t="shared" si="5"/>
        <v>6.7343940629071902E-4</v>
      </c>
      <c r="H41">
        <f t="shared" si="6"/>
        <v>1484.9145901751806</v>
      </c>
      <c r="I41">
        <f t="shared" si="7"/>
        <v>1.9000875116445346</v>
      </c>
      <c r="J41">
        <f t="shared" si="8"/>
        <v>2989.2037802412187</v>
      </c>
      <c r="K41">
        <f t="shared" si="9"/>
        <v>8.1851117543862214E-4</v>
      </c>
    </row>
    <row r="42" spans="1:11" x14ac:dyDescent="0.35">
      <c r="A42">
        <v>802.48400000000004</v>
      </c>
      <c r="B42">
        <f t="shared" si="3"/>
        <v>21.288000000000011</v>
      </c>
      <c r="C42">
        <f t="shared" si="10"/>
        <v>42.272999999999911</v>
      </c>
      <c r="D42">
        <f t="shared" si="4"/>
        <v>2.0129999999999959</v>
      </c>
      <c r="E42">
        <f t="shared" si="11"/>
        <v>1.2461307639778487E-3</v>
      </c>
      <c r="F42">
        <f t="shared" si="12"/>
        <v>1.5528418809320168E-8</v>
      </c>
      <c r="G42">
        <f t="shared" si="5"/>
        <v>6.7343918037752451E-4</v>
      </c>
      <c r="H42">
        <f t="shared" si="6"/>
        <v>1484.9150883074669</v>
      </c>
      <c r="I42">
        <f t="shared" si="7"/>
        <v>1.8503983734348184</v>
      </c>
      <c r="J42">
        <f t="shared" si="8"/>
        <v>2989.1340727629249</v>
      </c>
      <c r="K42">
        <f t="shared" si="9"/>
        <v>1.7709693809314342E-3</v>
      </c>
    </row>
    <row r="43" spans="1:11" x14ac:dyDescent="0.35">
      <c r="A43">
        <v>823.77200000000005</v>
      </c>
      <c r="B43">
        <f t="shared" si="3"/>
        <v>20.9849999999999</v>
      </c>
      <c r="C43">
        <f t="shared" si="10"/>
        <v>42.274000000000001</v>
      </c>
      <c r="D43">
        <f t="shared" si="4"/>
        <v>2.0130476190476192</v>
      </c>
      <c r="E43">
        <f t="shared" si="11"/>
        <v>1.213928125743531E-3</v>
      </c>
      <c r="F43">
        <f t="shared" si="12"/>
        <v>1.473621494471202E-8</v>
      </c>
      <c r="G43">
        <f t="shared" si="5"/>
        <v>6.7343896862563711E-4</v>
      </c>
      <c r="H43">
        <f t="shared" si="6"/>
        <v>1484.9155552147699</v>
      </c>
      <c r="I43">
        <f t="shared" si="7"/>
        <v>1.8025807568292804</v>
      </c>
      <c r="J43">
        <f t="shared" si="8"/>
        <v>2989.2057229118664</v>
      </c>
      <c r="K43">
        <f t="shared" si="9"/>
        <v>8.2050214056998434E-4</v>
      </c>
    </row>
    <row r="44" spans="1:11" x14ac:dyDescent="0.35">
      <c r="A44">
        <v>844.75699999999995</v>
      </c>
      <c r="B44">
        <f t="shared" si="3"/>
        <v>21.289000000000101</v>
      </c>
      <c r="C44">
        <f t="shared" si="10"/>
        <v>42.273000000000025</v>
      </c>
      <c r="D44">
        <f t="shared" si="4"/>
        <v>2.0130000000000012</v>
      </c>
      <c r="E44">
        <f t="shared" si="11"/>
        <v>1.1837723747775987E-3</v>
      </c>
      <c r="F44">
        <f t="shared" si="12"/>
        <v>1.4013170352865961E-8</v>
      </c>
      <c r="G44">
        <f t="shared" si="5"/>
        <v>6.7343877535959798E-4</v>
      </c>
      <c r="H44">
        <f t="shared" si="6"/>
        <v>1484.9159813615236</v>
      </c>
      <c r="I44">
        <f t="shared" si="7"/>
        <v>1.7578025176015393</v>
      </c>
      <c r="J44">
        <f t="shared" si="8"/>
        <v>2989.1358704807485</v>
      </c>
      <c r="K44">
        <f t="shared" si="9"/>
        <v>1.7681946936211942E-3</v>
      </c>
    </row>
    <row r="45" spans="1:11" x14ac:dyDescent="0.35">
      <c r="A45">
        <v>866.04600000000005</v>
      </c>
      <c r="B45">
        <f t="shared" si="3"/>
        <v>20.983999999999924</v>
      </c>
      <c r="C45">
        <f t="shared" si="10"/>
        <v>42.274000000000001</v>
      </c>
      <c r="D45">
        <f t="shared" si="4"/>
        <v>2.0130476190476192</v>
      </c>
      <c r="E45">
        <f t="shared" si="11"/>
        <v>1.1546730774115925E-3</v>
      </c>
      <c r="F45">
        <f t="shared" si="12"/>
        <v>1.3332699156991574E-8</v>
      </c>
      <c r="G45">
        <f t="shared" si="5"/>
        <v>6.7343859347315435E-4</v>
      </c>
      <c r="H45">
        <f t="shared" si="6"/>
        <v>1484.9163824167786</v>
      </c>
      <c r="I45">
        <f t="shared" si="7"/>
        <v>1.7145929689840709</v>
      </c>
      <c r="J45">
        <f t="shared" si="8"/>
        <v>2989.2073881089004</v>
      </c>
      <c r="K45">
        <f t="shared" si="9"/>
        <v>8.2230076690105848E-4</v>
      </c>
    </row>
    <row r="46" spans="1:11" x14ac:dyDescent="0.35">
      <c r="A46">
        <v>887.03</v>
      </c>
      <c r="B46">
        <f t="shared" si="3"/>
        <v>21.290000000000077</v>
      </c>
      <c r="C46">
        <f t="shared" si="10"/>
        <v>42.273000000000025</v>
      </c>
      <c r="D46">
        <f t="shared" si="4"/>
        <v>2.0130000000000012</v>
      </c>
      <c r="E46">
        <f t="shared" si="11"/>
        <v>1.1273575865528788E-3</v>
      </c>
      <c r="F46">
        <f t="shared" si="12"/>
        <v>1.2709351279583314E-8</v>
      </c>
      <c r="G46">
        <f t="shared" si="5"/>
        <v>6.7343842685543625E-4</v>
      </c>
      <c r="H46">
        <f t="shared" si="6"/>
        <v>1484.9167498050494</v>
      </c>
      <c r="I46">
        <f t="shared" si="7"/>
        <v>1.6740321632921658</v>
      </c>
      <c r="J46">
        <f t="shared" si="8"/>
        <v>2989.1374173575664</v>
      </c>
      <c r="K46">
        <f t="shared" si="9"/>
        <v>1.7656862497026681E-3</v>
      </c>
    </row>
    <row r="47" spans="1:11" x14ac:dyDescent="0.35">
      <c r="A47">
        <v>908.32</v>
      </c>
      <c r="B47">
        <f t="shared" si="3"/>
        <v>20.982999999999947</v>
      </c>
      <c r="C47">
        <f t="shared" si="10"/>
        <v>42.274000000000001</v>
      </c>
      <c r="D47">
        <f t="shared" si="4"/>
        <v>2.0130476190476192</v>
      </c>
      <c r="E47">
        <f t="shared" si="11"/>
        <v>1.1009335916857496E-3</v>
      </c>
      <c r="F47">
        <f t="shared" si="12"/>
        <v>1.2120547733020846E-8</v>
      </c>
      <c r="G47">
        <f t="shared" si="5"/>
        <v>6.734382694712043E-4</v>
      </c>
      <c r="H47">
        <f t="shared" si="6"/>
        <v>1484.917096833861</v>
      </c>
      <c r="I47">
        <f t="shared" si="7"/>
        <v>1.6347951127728784</v>
      </c>
      <c r="J47">
        <f t="shared" si="8"/>
        <v>2989.2088262645066</v>
      </c>
      <c r="K47">
        <f t="shared" si="9"/>
        <v>8.2393363880787346E-4</v>
      </c>
    </row>
    <row r="48" spans="1:11" x14ac:dyDescent="0.35">
      <c r="A48">
        <v>929.303</v>
      </c>
      <c r="B48">
        <f t="shared" si="3"/>
        <v>21.291000000000054</v>
      </c>
      <c r="C48">
        <f t="shared" si="10"/>
        <v>42.273000000000025</v>
      </c>
      <c r="D48">
        <f t="shared" si="4"/>
        <v>2.0130000000000012</v>
      </c>
      <c r="E48">
        <f t="shared" si="11"/>
        <v>1.0760752951405517E-3</v>
      </c>
      <c r="F48">
        <f t="shared" si="12"/>
        <v>1.1579380408118251E-8</v>
      </c>
      <c r="G48">
        <f t="shared" si="5"/>
        <v>6.7343812481986283E-4</v>
      </c>
      <c r="H48">
        <f t="shared" si="6"/>
        <v>1484.9174157870684</v>
      </c>
      <c r="I48">
        <f t="shared" si="7"/>
        <v>1.5978829464524149</v>
      </c>
      <c r="J48">
        <f t="shared" si="8"/>
        <v>2989.1387579793709</v>
      </c>
      <c r="K48">
        <f t="shared" si="9"/>
        <v>1.7634074840295209E-3</v>
      </c>
    </row>
    <row r="49" spans="1:11" x14ac:dyDescent="0.35">
      <c r="A49">
        <v>950.59400000000005</v>
      </c>
      <c r="B49">
        <f t="shared" si="3"/>
        <v>20.981999999999971</v>
      </c>
      <c r="C49">
        <f t="shared" si="10"/>
        <v>42.274000000000001</v>
      </c>
      <c r="D49">
        <f t="shared" si="4"/>
        <v>2.0130476190476192</v>
      </c>
      <c r="E49">
        <f t="shared" si="11"/>
        <v>1.0519738184756058E-3</v>
      </c>
      <c r="F49">
        <f t="shared" si="12"/>
        <v>1.1066489147581467E-8</v>
      </c>
      <c r="G49">
        <f t="shared" si="5"/>
        <v>6.7343798772654436E-4</v>
      </c>
      <c r="H49">
        <f t="shared" si="6"/>
        <v>1484.9177180751187</v>
      </c>
      <c r="I49">
        <f t="shared" si="7"/>
        <v>1.5620945620055655</v>
      </c>
      <c r="J49">
        <f t="shared" si="8"/>
        <v>2989.2100768527416</v>
      </c>
      <c r="K49">
        <f t="shared" si="9"/>
        <v>8.2542265772980836E-4</v>
      </c>
    </row>
    <row r="50" spans="1:11" x14ac:dyDescent="0.35">
      <c r="A50">
        <v>971.57600000000002</v>
      </c>
      <c r="B50">
        <f t="shared" si="3"/>
        <v>21.29200000000003</v>
      </c>
      <c r="C50">
        <f t="shared" si="10"/>
        <v>42.273000000000025</v>
      </c>
      <c r="D50">
        <f t="shared" si="4"/>
        <v>2.0130000000000012</v>
      </c>
      <c r="E50">
        <f t="shared" si="11"/>
        <v>1.0292555600385353E-3</v>
      </c>
      <c r="F50">
        <f t="shared" si="12"/>
        <v>1.059367007870239E-8</v>
      </c>
      <c r="G50">
        <f t="shared" si="5"/>
        <v>6.7343786134430148E-4</v>
      </c>
      <c r="H50">
        <f t="shared" si="6"/>
        <v>1484.9179967455684</v>
      </c>
      <c r="I50">
        <f t="shared" si="7"/>
        <v>1.5283601043516599</v>
      </c>
      <c r="J50">
        <f t="shared" si="8"/>
        <v>2989.1399274488308</v>
      </c>
      <c r="K50">
        <f t="shared" si="9"/>
        <v>1.7613282341941388E-3</v>
      </c>
    </row>
    <row r="51" spans="1:11" x14ac:dyDescent="0.35">
      <c r="A51">
        <v>992.86800000000005</v>
      </c>
      <c r="B51">
        <f t="shared" si="3"/>
        <v>20.980999999999995</v>
      </c>
      <c r="C51">
        <f t="shared" si="10"/>
        <v>42.274999999999977</v>
      </c>
      <c r="D51">
        <f t="shared" si="4"/>
        <v>2.0130952380952372</v>
      </c>
      <c r="E51">
        <f t="shared" si="11"/>
        <v>1.0071832308020804E-3</v>
      </c>
      <c r="F51">
        <f t="shared" si="12"/>
        <v>1.0144180604089168E-8</v>
      </c>
      <c r="G51">
        <f t="shared" si="5"/>
        <v>6.7343774119792393E-4</v>
      </c>
      <c r="H51">
        <f t="shared" si="6"/>
        <v>1484.9182616661503</v>
      </c>
      <c r="I51">
        <f t="shared" si="7"/>
        <v>1.4955847722619222</v>
      </c>
      <c r="J51">
        <f t="shared" si="8"/>
        <v>2989.2818815207843</v>
      </c>
      <c r="K51">
        <f t="shared" si="9"/>
        <v>9.8931431196045642E-3</v>
      </c>
    </row>
    <row r="52" spans="1:11" x14ac:dyDescent="0.35">
      <c r="A52">
        <v>1013.849</v>
      </c>
      <c r="B52">
        <f t="shared" si="3"/>
        <v>21.293999999999983</v>
      </c>
      <c r="C52">
        <f t="shared" si="10"/>
        <v>42.273000000000025</v>
      </c>
      <c r="D52">
        <f t="shared" si="4"/>
        <v>2.0130000000000012</v>
      </c>
      <c r="E52">
        <f t="shared" si="11"/>
        <v>9.8634017491756659E-4</v>
      </c>
      <c r="F52">
        <f t="shared" si="12"/>
        <v>9.7286694065641574E-9</v>
      </c>
      <c r="G52">
        <f t="shared" si="5"/>
        <v>6.734376301337576E-4</v>
      </c>
      <c r="H52">
        <f t="shared" si="6"/>
        <v>1484.9185065607053</v>
      </c>
      <c r="I52">
        <f t="shared" si="7"/>
        <v>1.4646347794994179</v>
      </c>
      <c r="J52">
        <f t="shared" si="8"/>
        <v>2989.1409537067016</v>
      </c>
      <c r="K52">
        <f t="shared" si="9"/>
        <v>1.7594233975039603E-3</v>
      </c>
    </row>
    <row r="53" spans="1:11" x14ac:dyDescent="0.35">
      <c r="A53">
        <v>1035.143</v>
      </c>
      <c r="B53">
        <f t="shared" si="3"/>
        <v>20.979000000000042</v>
      </c>
      <c r="C53">
        <f t="shared" si="10"/>
        <v>42.273999999999887</v>
      </c>
      <c r="D53">
        <f t="shared" si="4"/>
        <v>2.0130476190476139</v>
      </c>
      <c r="E53">
        <f t="shared" si="11"/>
        <v>9.6605010129035304E-4</v>
      </c>
      <c r="F53">
        <f t="shared" si="12"/>
        <v>9.3325279820310166E-9</v>
      </c>
      <c r="G53">
        <f t="shared" si="5"/>
        <v>6.7343752424702246E-4</v>
      </c>
      <c r="H53">
        <f t="shared" si="6"/>
        <v>1484.91874003919</v>
      </c>
      <c r="I53">
        <f t="shared" si="7"/>
        <v>1.4345058992228028</v>
      </c>
      <c r="J53">
        <f t="shared" si="8"/>
        <v>2989.2121341150742</v>
      </c>
      <c r="K53">
        <f t="shared" si="9"/>
        <v>8.280390412369644E-4</v>
      </c>
    </row>
    <row r="54" spans="1:11" x14ac:dyDescent="0.35">
      <c r="A54">
        <v>1056.1220000000001</v>
      </c>
      <c r="B54">
        <f t="shared" si="3"/>
        <v>21.294999999999845</v>
      </c>
      <c r="C54">
        <f t="shared" si="10"/>
        <v>42.273999999999887</v>
      </c>
      <c r="D54">
        <f t="shared" si="4"/>
        <v>2.0130476190476139</v>
      </c>
      <c r="E54">
        <f t="shared" si="11"/>
        <v>9.4686030591162762E-4</v>
      </c>
      <c r="F54">
        <f t="shared" si="12"/>
        <v>8.9654443891106095E-9</v>
      </c>
      <c r="G54">
        <f t="shared" si="5"/>
        <v>6.7343742612729375E-4</v>
      </c>
      <c r="H54">
        <f t="shared" si="6"/>
        <v>1484.9189563916204</v>
      </c>
      <c r="I54">
        <f t="shared" si="7"/>
        <v>1.4060108173029446</v>
      </c>
      <c r="J54">
        <f t="shared" si="8"/>
        <v>2989.2125696428188</v>
      </c>
      <c r="K54">
        <f t="shared" si="9"/>
        <v>8.286239248076569E-4</v>
      </c>
    </row>
    <row r="55" spans="1:11" x14ac:dyDescent="0.35">
      <c r="A55">
        <v>1077.4169999999999</v>
      </c>
      <c r="B55">
        <f t="shared" si="3"/>
        <v>20.979000000000042</v>
      </c>
      <c r="C55">
        <f t="shared" si="10"/>
        <v>42.274000000000115</v>
      </c>
      <c r="D55">
        <f t="shared" si="4"/>
        <v>2.0130476190476245</v>
      </c>
      <c r="E55">
        <f t="shared" si="11"/>
        <v>9.2814574115685953E-4</v>
      </c>
      <c r="F55">
        <f t="shared" si="12"/>
        <v>8.6145451682761597E-9</v>
      </c>
      <c r="G55">
        <f t="shared" si="5"/>
        <v>6.7343733233355871E-4</v>
      </c>
      <c r="H55">
        <f t="shared" si="6"/>
        <v>1484.919163205363</v>
      </c>
      <c r="I55">
        <f t="shared" si="7"/>
        <v>1.3782213972912654</v>
      </c>
      <c r="J55">
        <f t="shared" si="8"/>
        <v>2989.212985968747</v>
      </c>
      <c r="K55">
        <f t="shared" si="9"/>
        <v>8.2919451917058294E-4</v>
      </c>
    </row>
    <row r="56" spans="1:11" x14ac:dyDescent="0.35">
      <c r="A56">
        <v>1098.396</v>
      </c>
      <c r="B56">
        <f t="shared" si="3"/>
        <v>21.295000000000073</v>
      </c>
      <c r="C56">
        <f t="shared" si="10"/>
        <v>42.273000000000138</v>
      </c>
      <c r="D56">
        <f t="shared" si="4"/>
        <v>2.0130000000000066</v>
      </c>
      <c r="E56">
        <f t="shared" si="11"/>
        <v>9.1041846474313457E-4</v>
      </c>
      <c r="F56">
        <f t="shared" si="12"/>
        <v>8.2886178094524637E-9</v>
      </c>
      <c r="G56">
        <f t="shared" si="5"/>
        <v>6.7343724521467499E-4</v>
      </c>
      <c r="H56">
        <f t="shared" si="6"/>
        <v>1484.9193553012128</v>
      </c>
      <c r="I56">
        <f t="shared" si="7"/>
        <v>1.3518979997206955</v>
      </c>
      <c r="J56">
        <f t="shared" si="8"/>
        <v>2989.1426622213512</v>
      </c>
      <c r="K56">
        <f t="shared" si="9"/>
        <v>1.7560559410457861E-3</v>
      </c>
    </row>
    <row r="57" spans="1:11" x14ac:dyDescent="0.35">
      <c r="A57">
        <v>1119.691</v>
      </c>
      <c r="B57">
        <f t="shared" si="3"/>
        <v>20.978000000000065</v>
      </c>
      <c r="C57">
        <f t="shared" si="10"/>
        <v>42.273999999999887</v>
      </c>
      <c r="D57">
        <f t="shared" si="4"/>
        <v>2.0130476190476139</v>
      </c>
      <c r="E57">
        <f t="shared" si="11"/>
        <v>8.9310354374555121E-4</v>
      </c>
      <c r="F57">
        <f t="shared" si="12"/>
        <v>7.9763393985086169E-9</v>
      </c>
      <c r="G57">
        <f t="shared" si="5"/>
        <v>6.734371617440816E-4</v>
      </c>
      <c r="H57">
        <f t="shared" si="6"/>
        <v>1484.9195393526832</v>
      </c>
      <c r="I57">
        <f t="shared" si="7"/>
        <v>1.3261869027728928</v>
      </c>
      <c r="J57">
        <f t="shared" si="8"/>
        <v>2989.2137431711985</v>
      </c>
      <c r="K57">
        <f t="shared" si="9"/>
        <v>8.3026344549593455E-4</v>
      </c>
    </row>
    <row r="58" spans="1:11" x14ac:dyDescent="0.35">
      <c r="A58">
        <v>1140.6690000000001</v>
      </c>
      <c r="B58">
        <f t="shared" si="3"/>
        <v>21.295999999999822</v>
      </c>
      <c r="C58">
        <f t="shared" si="10"/>
        <v>42.272999999999911</v>
      </c>
      <c r="D58">
        <f t="shared" si="4"/>
        <v>2.0129999999999959</v>
      </c>
      <c r="E58">
        <f t="shared" si="11"/>
        <v>8.7667851059334472E-4</v>
      </c>
      <c r="F58">
        <f t="shared" si="12"/>
        <v>7.6856521093616514E-9</v>
      </c>
      <c r="G58">
        <f t="shared" si="5"/>
        <v>6.7343708404468726E-4</v>
      </c>
      <c r="H58">
        <f t="shared" si="6"/>
        <v>1484.9197106787826</v>
      </c>
      <c r="I58">
        <f t="shared" si="7"/>
        <v>1.3017972003085754</v>
      </c>
      <c r="J58">
        <f t="shared" si="8"/>
        <v>2989.1433775963833</v>
      </c>
      <c r="K58">
        <f t="shared" si="9"/>
        <v>1.7545604121730204E-3</v>
      </c>
    </row>
    <row r="59" spans="1:11" x14ac:dyDescent="0.35">
      <c r="A59">
        <v>1161.9649999999999</v>
      </c>
      <c r="B59">
        <f t="shared" si="3"/>
        <v>20.977000000000089</v>
      </c>
      <c r="C59">
        <f t="shared" si="10"/>
        <v>42.274000000000115</v>
      </c>
      <c r="D59">
        <f t="shared" si="4"/>
        <v>2.0130476190476245</v>
      </c>
      <c r="E59">
        <f t="shared" si="11"/>
        <v>8.6061111995628097E-4</v>
      </c>
      <c r="F59">
        <f t="shared" si="12"/>
        <v>7.4065149979240445E-9</v>
      </c>
      <c r="G59">
        <f t="shared" si="5"/>
        <v>6.734370094325945E-4</v>
      </c>
      <c r="H59">
        <f t="shared" si="6"/>
        <v>1484.9198751974616</v>
      </c>
      <c r="I59">
        <f t="shared" si="7"/>
        <v>1.2779385568390285</v>
      </c>
      <c r="J59">
        <f t="shared" si="8"/>
        <v>2989.2144192427459</v>
      </c>
      <c r="K59">
        <f t="shared" si="9"/>
        <v>8.3125519656550913E-4</v>
      </c>
    </row>
    <row r="60" spans="1:11" x14ac:dyDescent="0.35">
      <c r="A60">
        <v>1182.942</v>
      </c>
      <c r="B60">
        <f t="shared" si="3"/>
        <v>21.297000000000025</v>
      </c>
      <c r="C60">
        <f t="shared" si="10"/>
        <v>42.272999999999911</v>
      </c>
      <c r="D60">
        <f t="shared" si="4"/>
        <v>2.0129999999999959</v>
      </c>
      <c r="E60">
        <f t="shared" si="11"/>
        <v>8.4534998334660533E-4</v>
      </c>
      <c r="F60">
        <f t="shared" si="12"/>
        <v>7.1461659434410582E-9</v>
      </c>
      <c r="G60">
        <f t="shared" si="5"/>
        <v>6.7343693984245735E-4</v>
      </c>
      <c r="H60">
        <f t="shared" si="6"/>
        <v>1484.9200286428277</v>
      </c>
      <c r="I60">
        <f t="shared" si="7"/>
        <v>1.2552771214842551</v>
      </c>
      <c r="J60">
        <f t="shared" si="8"/>
        <v>2989.1440176580059</v>
      </c>
      <c r="K60">
        <f t="shared" si="9"/>
        <v>1.7531723103672132E-3</v>
      </c>
    </row>
    <row r="61" spans="1:11" x14ac:dyDescent="0.35">
      <c r="A61">
        <v>1204.239</v>
      </c>
      <c r="B61">
        <f t="shared" si="3"/>
        <v>20.975999999999885</v>
      </c>
      <c r="C61">
        <f t="shared" si="10"/>
        <v>42.273999999999887</v>
      </c>
      <c r="D61">
        <f t="shared" si="4"/>
        <v>2.0130476190476139</v>
      </c>
      <c r="E61">
        <f t="shared" si="11"/>
        <v>8.3039994552576359E-4</v>
      </c>
      <c r="F61">
        <f t="shared" si="12"/>
        <v>6.8956406952919111E-9</v>
      </c>
      <c r="G61">
        <f t="shared" si="5"/>
        <v>6.7343687287817298E-4</v>
      </c>
      <c r="H61">
        <f t="shared" si="6"/>
        <v>1484.9201762982518</v>
      </c>
      <c r="I61">
        <f t="shared" si="7"/>
        <v>1.2330776335081755</v>
      </c>
      <c r="J61">
        <f t="shared" si="8"/>
        <v>2989.2150253729587</v>
      </c>
      <c r="K61">
        <f t="shared" si="9"/>
        <v>8.3217783534087787E-4</v>
      </c>
    </row>
    <row r="62" spans="1:11" x14ac:dyDescent="0.35">
      <c r="A62">
        <v>1225.2149999999999</v>
      </c>
      <c r="B62">
        <f t="shared" si="3"/>
        <v>21.298000000000002</v>
      </c>
      <c r="C62">
        <f t="shared" si="10"/>
        <v>42.273000000000138</v>
      </c>
      <c r="D62">
        <f t="shared" si="4"/>
        <v>2.0130000000000066</v>
      </c>
      <c r="E62">
        <f t="shared" si="11"/>
        <v>8.1618328211783241E-4</v>
      </c>
      <c r="F62">
        <f t="shared" si="12"/>
        <v>6.661551500086373E-9</v>
      </c>
      <c r="G62">
        <f t="shared" si="5"/>
        <v>6.7343681030716633E-4</v>
      </c>
      <c r="H62">
        <f t="shared" si="6"/>
        <v>1484.920314266579</v>
      </c>
      <c r="I62">
        <f t="shared" si="7"/>
        <v>1.2119671357815396</v>
      </c>
      <c r="J62">
        <f t="shared" si="8"/>
        <v>2989.1445926186334</v>
      </c>
      <c r="K62">
        <f t="shared" si="9"/>
        <v>1.7518804619325011E-3</v>
      </c>
    </row>
    <row r="63" spans="1:11" x14ac:dyDescent="0.35">
      <c r="A63">
        <v>1246.5129999999999</v>
      </c>
      <c r="B63">
        <f t="shared" si="3"/>
        <v>20.975000000000136</v>
      </c>
      <c r="C63">
        <f t="shared" si="10"/>
        <v>42.274000000000115</v>
      </c>
      <c r="D63">
        <f t="shared" si="4"/>
        <v>2.0130476190476245</v>
      </c>
      <c r="E63">
        <f t="shared" si="11"/>
        <v>8.0223792290974908E-4</v>
      </c>
      <c r="F63">
        <f t="shared" si="12"/>
        <v>6.4358568495454845E-9</v>
      </c>
      <c r="G63">
        <f t="shared" si="5"/>
        <v>6.7343674997997886E-4</v>
      </c>
      <c r="H63">
        <f t="shared" si="6"/>
        <v>1484.9204472873359</v>
      </c>
      <c r="I63">
        <f t="shared" si="7"/>
        <v>1.191259495318008</v>
      </c>
      <c r="J63">
        <f t="shared" si="8"/>
        <v>2989.215570886905</v>
      </c>
      <c r="K63">
        <f t="shared" si="9"/>
        <v>8.3303834582429132E-4</v>
      </c>
    </row>
    <row r="64" spans="1:11" x14ac:dyDescent="0.35">
      <c r="A64">
        <v>1267.4880000000001</v>
      </c>
      <c r="B64">
        <f t="shared" si="3"/>
        <v>21.298999999999978</v>
      </c>
      <c r="C64">
        <f t="shared" si="10"/>
        <v>42.272999999999911</v>
      </c>
      <c r="D64">
        <f t="shared" si="4"/>
        <v>2.0129999999999959</v>
      </c>
      <c r="E64">
        <f t="shared" si="11"/>
        <v>7.8896210457219318E-4</v>
      </c>
      <c r="F64">
        <f t="shared" si="12"/>
        <v>6.224612024509842E-9</v>
      </c>
      <c r="G64">
        <f t="shared" si="5"/>
        <v>6.7343669351516123E-4</v>
      </c>
      <c r="H64">
        <f t="shared" si="6"/>
        <v>1484.9205717916332</v>
      </c>
      <c r="I64">
        <f t="shared" si="7"/>
        <v>1.1715460594432714</v>
      </c>
      <c r="J64">
        <f t="shared" si="8"/>
        <v>2989.1451110165513</v>
      </c>
      <c r="K64">
        <f t="shared" si="9"/>
        <v>1.7506751947599626E-3</v>
      </c>
    </row>
    <row r="65" spans="1:11" x14ac:dyDescent="0.35">
      <c r="A65">
        <v>1288.787</v>
      </c>
      <c r="B65">
        <f t="shared" si="3"/>
        <v>20.973999999999933</v>
      </c>
      <c r="C65">
        <f t="shared" si="10"/>
        <v>42.273999999999887</v>
      </c>
      <c r="D65">
        <f t="shared" si="4"/>
        <v>2.0130476190476139</v>
      </c>
      <c r="E65">
        <f t="shared" si="11"/>
        <v>7.7592340704864336E-4</v>
      </c>
      <c r="F65">
        <f t="shared" si="12"/>
        <v>6.0205713360597473E-9</v>
      </c>
      <c r="G65">
        <f t="shared" si="5"/>
        <v>6.7343663897597339E-4</v>
      </c>
      <c r="H65">
        <f t="shared" si="6"/>
        <v>1484.9206920499578</v>
      </c>
      <c r="I65">
        <f t="shared" si="7"/>
        <v>1.1521847225724327</v>
      </c>
      <c r="J65">
        <f t="shared" si="8"/>
        <v>2989.2160636057024</v>
      </c>
      <c r="K65">
        <f t="shared" si="9"/>
        <v>8.3384279533473568E-4</v>
      </c>
    </row>
    <row r="66" spans="1:11" x14ac:dyDescent="0.35">
      <c r="A66">
        <v>1309.761</v>
      </c>
      <c r="B66">
        <f t="shared" si="3"/>
        <v>21.299999999999955</v>
      </c>
      <c r="C66">
        <f t="shared" si="10"/>
        <v>42.273000000000138</v>
      </c>
      <c r="D66">
        <f t="shared" si="4"/>
        <v>2.0130000000000066</v>
      </c>
      <c r="E66">
        <f t="shared" si="11"/>
        <v>7.6349807331261199E-4</v>
      </c>
      <c r="F66">
        <f t="shared" si="12"/>
        <v>5.8292930795207075E-9</v>
      </c>
      <c r="G66">
        <f t="shared" si="5"/>
        <v>6.7343658784812404E-4</v>
      </c>
      <c r="H66">
        <f t="shared" si="6"/>
        <v>1484.9208047863353</v>
      </c>
      <c r="I66">
        <f t="shared" si="7"/>
        <v>1.1337341734761803</v>
      </c>
      <c r="J66">
        <f t="shared" si="8"/>
        <v>2989.1455800349027</v>
      </c>
      <c r="K66">
        <f t="shared" si="9"/>
        <v>1.7495480823152654E-3</v>
      </c>
    </row>
    <row r="67" spans="1:11" x14ac:dyDescent="0.35">
      <c r="A67">
        <v>1331.0609999999999</v>
      </c>
      <c r="B67">
        <f t="shared" si="3"/>
        <v>20.973000000000184</v>
      </c>
      <c r="C67">
        <f t="shared" si="10"/>
        <v>42.274000000000115</v>
      </c>
      <c r="D67">
        <f t="shared" si="4"/>
        <v>2.0130476190476245</v>
      </c>
      <c r="E67">
        <f t="shared" si="11"/>
        <v>7.5128036956983947E-4</v>
      </c>
      <c r="F67">
        <f t="shared" si="12"/>
        <v>5.6442219370099461E-9</v>
      </c>
      <c r="G67">
        <f t="shared" si="5"/>
        <v>6.7343653837940564E-4</v>
      </c>
      <c r="H67">
        <f t="shared" si="6"/>
        <v>1484.9209138643628</v>
      </c>
      <c r="I67">
        <f t="shared" si="7"/>
        <v>1.1155919329500021</v>
      </c>
      <c r="J67">
        <f t="shared" si="8"/>
        <v>2989.2165101286782</v>
      </c>
      <c r="K67">
        <f t="shared" si="9"/>
        <v>8.3459649253149395E-4</v>
      </c>
    </row>
    <row r="68" spans="1:11" x14ac:dyDescent="0.35">
      <c r="A68">
        <v>1352.0340000000001</v>
      </c>
      <c r="B68">
        <f t="shared" si="3"/>
        <v>21.300999999999931</v>
      </c>
      <c r="C68">
        <f t="shared" si="10"/>
        <v>42.272999999999911</v>
      </c>
      <c r="D68">
        <f t="shared" si="4"/>
        <v>2.0129999999999959</v>
      </c>
      <c r="E68">
        <f t="shared" si="11"/>
        <v>7.3962637034275761E-4</v>
      </c>
      <c r="F68">
        <f t="shared" si="12"/>
        <v>5.4704716770640213E-9</v>
      </c>
      <c r="G68">
        <f t="shared" si="5"/>
        <v>6.7343649193670699E-4</v>
      </c>
      <c r="H68">
        <f t="shared" si="6"/>
        <v>1484.9210162700615</v>
      </c>
      <c r="I68">
        <f t="shared" si="7"/>
        <v>1.0982867415095046</v>
      </c>
      <c r="J68">
        <f t="shared" si="8"/>
        <v>2989.1460057516279</v>
      </c>
      <c r="K68">
        <f t="shared" si="9"/>
        <v>1.7484917664802291E-3</v>
      </c>
    </row>
    <row r="69" spans="1:11" x14ac:dyDescent="0.35">
      <c r="A69">
        <v>1373.335</v>
      </c>
      <c r="B69">
        <f t="shared" si="3"/>
        <v>20.97199999999998</v>
      </c>
      <c r="C69">
        <f t="shared" ref="C69:C88" si="13">A71-A69</f>
        <v>42.273999999999887</v>
      </c>
      <c r="D69">
        <f t="shared" si="4"/>
        <v>2.0130476190476139</v>
      </c>
      <c r="E69">
        <f t="shared" ref="E69:E88" si="14">1/A69</f>
        <v>7.2815445612323289E-4</v>
      </c>
      <c r="F69">
        <f t="shared" ref="F69:F88" si="15">SQRT(((1/(A69^2))*$A$1)^2)</f>
        <v>5.3020891197212104E-9</v>
      </c>
      <c r="G69">
        <f t="shared" si="5"/>
        <v>6.7343644692876919E-4</v>
      </c>
      <c r="H69">
        <f t="shared" si="6"/>
        <v>1484.92111551214</v>
      </c>
      <c r="I69">
        <f t="shared" si="7"/>
        <v>1.0812519272516465</v>
      </c>
      <c r="J69">
        <f t="shared" si="8"/>
        <v>2989.2169160552403</v>
      </c>
      <c r="K69">
        <f t="shared" si="9"/>
        <v>8.3530408989575277E-4</v>
      </c>
    </row>
    <row r="70" spans="1:11" x14ac:dyDescent="0.35">
      <c r="A70">
        <v>1394.307</v>
      </c>
      <c r="B70">
        <f t="shared" ref="B70:B89" si="16">A71-A70</f>
        <v>21.301999999999907</v>
      </c>
      <c r="C70">
        <f t="shared" si="13"/>
        <v>42.272999999999911</v>
      </c>
      <c r="D70">
        <f t="shared" ref="D70:D88" si="17">C70/21</f>
        <v>2.0129999999999959</v>
      </c>
      <c r="E70">
        <f t="shared" si="14"/>
        <v>7.1720216566365945E-4</v>
      </c>
      <c r="F70">
        <f t="shared" si="15"/>
        <v>5.1437894643264327E-9</v>
      </c>
      <c r="G70">
        <f t="shared" ref="G70:G88" si="18">SQRT($D$1^2+($G$1*F70))</f>
        <v>6.7343640461594526E-4</v>
      </c>
      <c r="H70">
        <f t="shared" ref="H70:H88" si="19">1/G70</f>
        <v>1484.9212088115298</v>
      </c>
      <c r="I70">
        <f t="shared" ref="I70:I88" si="20">E70/G70</f>
        <v>1.0649887067995283</v>
      </c>
      <c r="J70">
        <f t="shared" ref="J70:J88" si="21">D70/G70</f>
        <v>2989.1463933376035</v>
      </c>
      <c r="K70">
        <f t="shared" ref="K70:K88" si="22">(D70-$M$14-$M$15*E70)^2/G70^2</f>
        <v>1.747499776653861E-3</v>
      </c>
    </row>
    <row r="71" spans="1:11" x14ac:dyDescent="0.35">
      <c r="A71">
        <v>1415.6089999999999</v>
      </c>
      <c r="B71">
        <f t="shared" si="16"/>
        <v>20.971000000000004</v>
      </c>
      <c r="C71">
        <f t="shared" si="13"/>
        <v>42.274000000000115</v>
      </c>
      <c r="D71">
        <f t="shared" si="17"/>
        <v>2.0130476190476245</v>
      </c>
      <c r="E71">
        <f t="shared" si="14"/>
        <v>7.0640975014993551E-4</v>
      </c>
      <c r="F71">
        <f t="shared" si="15"/>
        <v>4.9901473510689425E-9</v>
      </c>
      <c r="G71">
        <f t="shared" si="18"/>
        <v>6.7343636354805995E-4</v>
      </c>
      <c r="H71">
        <f t="shared" si="19"/>
        <v>1484.9212993658527</v>
      </c>
      <c r="I71">
        <f t="shared" si="20"/>
        <v>1.0489628840773497</v>
      </c>
      <c r="J71">
        <f t="shared" si="21"/>
        <v>2989.217286161535</v>
      </c>
      <c r="K71">
        <f t="shared" si="22"/>
        <v>8.3596969461532814E-4</v>
      </c>
    </row>
    <row r="72" spans="1:11" x14ac:dyDescent="0.35">
      <c r="A72">
        <v>1436.58</v>
      </c>
      <c r="B72">
        <f t="shared" si="16"/>
        <v>21.303000000000111</v>
      </c>
      <c r="C72">
        <f t="shared" si="13"/>
        <v>42.273000000000138</v>
      </c>
      <c r="D72">
        <f t="shared" si="17"/>
        <v>2.0130000000000066</v>
      </c>
      <c r="E72">
        <f t="shared" si="14"/>
        <v>6.9609767642595617E-4</v>
      </c>
      <c r="F72">
        <f t="shared" si="15"/>
        <v>4.8455197512561515E-9</v>
      </c>
      <c r="G72">
        <f t="shared" si="18"/>
        <v>6.7343632488971357E-4</v>
      </c>
      <c r="H72">
        <f t="shared" si="19"/>
        <v>1484.9213846071739</v>
      </c>
      <c r="I72">
        <f t="shared" si="20"/>
        <v>1.0336503255002674</v>
      </c>
      <c r="J72">
        <f t="shared" si="21"/>
        <v>2989.1467472142504</v>
      </c>
      <c r="K72">
        <f t="shared" si="22"/>
        <v>1.7465664105070107E-3</v>
      </c>
    </row>
    <row r="73" spans="1:11" x14ac:dyDescent="0.35">
      <c r="A73">
        <v>1457.883</v>
      </c>
      <c r="B73">
        <f t="shared" si="16"/>
        <v>20.970000000000027</v>
      </c>
      <c r="C73">
        <f t="shared" si="13"/>
        <v>42.273999999999887</v>
      </c>
      <c r="D73">
        <f t="shared" si="17"/>
        <v>2.0130476190476139</v>
      </c>
      <c r="E73">
        <f t="shared" si="14"/>
        <v>6.8592609969387111E-4</v>
      </c>
      <c r="F73">
        <f t="shared" si="15"/>
        <v>4.704946142412465E-9</v>
      </c>
      <c r="G73">
        <f t="shared" si="18"/>
        <v>6.7343628731497977E-4</v>
      </c>
      <c r="H73">
        <f t="shared" si="19"/>
        <v>1484.9214674591478</v>
      </c>
      <c r="I73">
        <f t="shared" si="20"/>
        <v>1.0185463905259529</v>
      </c>
      <c r="J73">
        <f t="shared" si="21"/>
        <v>2989.2176245413261</v>
      </c>
      <c r="K73">
        <f t="shared" si="22"/>
        <v>8.3659693356718081E-4</v>
      </c>
    </row>
    <row r="74" spans="1:11" x14ac:dyDescent="0.35">
      <c r="A74">
        <v>1478.8530000000001</v>
      </c>
      <c r="B74">
        <f t="shared" si="16"/>
        <v>21.30399999999986</v>
      </c>
      <c r="C74">
        <f t="shared" si="13"/>
        <v>42.272999999999911</v>
      </c>
      <c r="D74">
        <f t="shared" si="17"/>
        <v>2.0129999999999959</v>
      </c>
      <c r="E74">
        <f t="shared" si="14"/>
        <v>6.7619973046678737E-4</v>
      </c>
      <c r="F74">
        <f t="shared" si="15"/>
        <v>4.5724607548335596E-9</v>
      </c>
      <c r="G74">
        <f t="shared" si="18"/>
        <v>6.7343625190219151E-4</v>
      </c>
      <c r="H74">
        <f t="shared" si="19"/>
        <v>1484.9215455440583</v>
      </c>
      <c r="I74">
        <f t="shared" si="20"/>
        <v>1.0041035488612176</v>
      </c>
      <c r="J74">
        <f t="shared" si="21"/>
        <v>2989.1470711801835</v>
      </c>
      <c r="K74">
        <f t="shared" si="22"/>
        <v>1.7456866243028047E-3</v>
      </c>
    </row>
    <row r="75" spans="1:11" x14ac:dyDescent="0.35">
      <c r="A75">
        <v>1500.1569999999999</v>
      </c>
      <c r="B75">
        <f t="shared" si="16"/>
        <v>20.969000000000051</v>
      </c>
      <c r="C75">
        <f t="shared" si="13"/>
        <v>42.274000000000115</v>
      </c>
      <c r="D75">
        <f t="shared" si="17"/>
        <v>2.0130476190476245</v>
      </c>
      <c r="E75">
        <f t="shared" si="14"/>
        <v>6.6659689619153199E-4</v>
      </c>
      <c r="F75">
        <f t="shared" si="15"/>
        <v>4.4435142201218407E-9</v>
      </c>
      <c r="G75">
        <f t="shared" si="18"/>
        <v>6.7343621743532194E-4</v>
      </c>
      <c r="H75">
        <f t="shared" si="19"/>
        <v>1484.9216215432336</v>
      </c>
      <c r="I75">
        <f t="shared" si="20"/>
        <v>0.98984414400841636</v>
      </c>
      <c r="J75">
        <f t="shared" si="21"/>
        <v>2989.2179347199444</v>
      </c>
      <c r="K75">
        <f t="shared" si="22"/>
        <v>8.3718903419503332E-4</v>
      </c>
    </row>
    <row r="76" spans="1:11" x14ac:dyDescent="0.35">
      <c r="A76">
        <v>1521.126</v>
      </c>
      <c r="B76">
        <f t="shared" si="16"/>
        <v>21.305000000000064</v>
      </c>
      <c r="C76">
        <f t="shared" si="13"/>
        <v>42.272999999999911</v>
      </c>
      <c r="D76">
        <f t="shared" si="17"/>
        <v>2.0129999999999959</v>
      </c>
      <c r="E76">
        <f t="shared" si="14"/>
        <v>6.5740773611127549E-4</v>
      </c>
      <c r="F76">
        <f t="shared" si="15"/>
        <v>4.321849314989524E-9</v>
      </c>
      <c r="G76">
        <f t="shared" si="18"/>
        <v>6.7343618491479997E-4</v>
      </c>
      <c r="H76">
        <f t="shared" si="19"/>
        <v>1484.9216932507352</v>
      </c>
      <c r="I76">
        <f t="shared" si="20"/>
        <v>0.97619900866248777</v>
      </c>
      <c r="J76">
        <f t="shared" si="21"/>
        <v>2989.1473685137239</v>
      </c>
      <c r="K76">
        <f t="shared" si="22"/>
        <v>1.7448559296764166E-3</v>
      </c>
    </row>
    <row r="77" spans="1:11" x14ac:dyDescent="0.35">
      <c r="A77">
        <v>1542.431</v>
      </c>
      <c r="B77">
        <f t="shared" si="16"/>
        <v>20.967999999999847</v>
      </c>
      <c r="C77">
        <f t="shared" si="13"/>
        <v>42.273999999999887</v>
      </c>
      <c r="D77">
        <f t="shared" si="17"/>
        <v>2.0130476190476139</v>
      </c>
      <c r="E77">
        <f t="shared" si="14"/>
        <v>6.4832721852711727E-4</v>
      </c>
      <c r="F77">
        <f t="shared" si="15"/>
        <v>4.203281822831085E-9</v>
      </c>
      <c r="G77">
        <f t="shared" si="18"/>
        <v>6.7343615322220198E-4</v>
      </c>
      <c r="H77">
        <f t="shared" si="19"/>
        <v>1484.9217631326774</v>
      </c>
      <c r="I77">
        <f t="shared" si="20"/>
        <v>0.96271519642219161</v>
      </c>
      <c r="J77">
        <f t="shared" si="21"/>
        <v>2989.2182197462207</v>
      </c>
      <c r="K77">
        <f t="shared" si="22"/>
        <v>8.3774886527408256E-4</v>
      </c>
    </row>
    <row r="78" spans="1:11" x14ac:dyDescent="0.35">
      <c r="A78">
        <v>1563.3989999999999</v>
      </c>
      <c r="B78">
        <f t="shared" si="16"/>
        <v>21.30600000000004</v>
      </c>
      <c r="C78">
        <f t="shared" si="13"/>
        <v>42.273000000000138</v>
      </c>
      <c r="D78">
        <f t="shared" si="17"/>
        <v>2.0130000000000066</v>
      </c>
      <c r="E78">
        <f t="shared" si="14"/>
        <v>6.3963198134321436E-4</v>
      </c>
      <c r="F78">
        <f t="shared" si="15"/>
        <v>4.0912907155704624E-9</v>
      </c>
      <c r="G78">
        <f t="shared" si="18"/>
        <v>6.7343612328744299E-4</v>
      </c>
      <c r="H78">
        <f t="shared" si="19"/>
        <v>1484.9218291386035</v>
      </c>
      <c r="I78">
        <f t="shared" si="20"/>
        <v>0.94980349171171508</v>
      </c>
      <c r="J78">
        <f t="shared" si="21"/>
        <v>2989.1476420560189</v>
      </c>
      <c r="K78">
        <f t="shared" si="22"/>
        <v>1.7440703290961797E-3</v>
      </c>
    </row>
    <row r="79" spans="1:11" x14ac:dyDescent="0.35">
      <c r="A79">
        <v>1584.7049999999999</v>
      </c>
      <c r="B79">
        <f t="shared" si="16"/>
        <v>20.967000000000098</v>
      </c>
      <c r="C79">
        <f t="shared" si="13"/>
        <v>42.274000000000115</v>
      </c>
      <c r="D79">
        <f t="shared" si="17"/>
        <v>2.0130476190476245</v>
      </c>
      <c r="E79">
        <f t="shared" si="14"/>
        <v>6.3103227414566126E-4</v>
      </c>
      <c r="F79">
        <f t="shared" si="15"/>
        <v>3.9820173101344492E-9</v>
      </c>
      <c r="G79">
        <f t="shared" si="18"/>
        <v>6.7343609407911323E-4</v>
      </c>
      <c r="H79">
        <f t="shared" si="19"/>
        <v>1484.9218935427643</v>
      </c>
      <c r="I79">
        <f t="shared" si="20"/>
        <v>0.93703363941097206</v>
      </c>
      <c r="J79">
        <f t="shared" si="21"/>
        <v>2989.2184822679519</v>
      </c>
      <c r="K79">
        <f t="shared" si="22"/>
        <v>8.382789981548625E-4</v>
      </c>
    </row>
    <row r="80" spans="1:11" x14ac:dyDescent="0.35">
      <c r="A80">
        <v>1605.672</v>
      </c>
      <c r="B80">
        <f t="shared" si="16"/>
        <v>21.307000000000016</v>
      </c>
      <c r="C80">
        <f t="shared" si="13"/>
        <v>42.272999999999911</v>
      </c>
      <c r="D80">
        <f t="shared" si="17"/>
        <v>2.0129999999999959</v>
      </c>
      <c r="E80">
        <f t="shared" si="14"/>
        <v>6.2279220164516784E-4</v>
      </c>
      <c r="F80">
        <f t="shared" si="15"/>
        <v>3.8787012643003541E-9</v>
      </c>
      <c r="G80">
        <f t="shared" si="18"/>
        <v>6.7343606646315987E-4</v>
      </c>
      <c r="H80">
        <f t="shared" si="19"/>
        <v>1484.9219544357516</v>
      </c>
      <c r="I80">
        <f t="shared" si="20"/>
        <v>0.92479781327428734</v>
      </c>
      <c r="J80">
        <f t="shared" si="21"/>
        <v>2989.1478942791618</v>
      </c>
      <c r="K80">
        <f t="shared" si="22"/>
        <v>1.7433262515333832E-3</v>
      </c>
    </row>
    <row r="81" spans="1:11" x14ac:dyDescent="0.35">
      <c r="A81">
        <v>1626.979</v>
      </c>
      <c r="B81">
        <f t="shared" si="16"/>
        <v>20.965999999999894</v>
      </c>
      <c r="C81">
        <f t="shared" si="13"/>
        <v>42.273999999999887</v>
      </c>
      <c r="D81">
        <f t="shared" si="17"/>
        <v>2.0130476190476139</v>
      </c>
      <c r="E81">
        <f t="shared" si="14"/>
        <v>6.1463608319468161E-4</v>
      </c>
      <c r="F81">
        <f t="shared" si="15"/>
        <v>3.7777751476489966E-9</v>
      </c>
      <c r="G81">
        <f t="shared" si="18"/>
        <v>6.7343603948602363E-4</v>
      </c>
      <c r="H81">
        <f t="shared" si="19"/>
        <v>1484.9220139201561</v>
      </c>
      <c r="I81">
        <f t="shared" si="20"/>
        <v>0.91268665048544328</v>
      </c>
      <c r="J81">
        <f t="shared" si="21"/>
        <v>2989.2187245933583</v>
      </c>
      <c r="K81">
        <f t="shared" si="22"/>
        <v>8.3878173147738618E-4</v>
      </c>
    </row>
    <row r="82" spans="1:11" x14ac:dyDescent="0.35">
      <c r="A82">
        <v>1647.9449999999999</v>
      </c>
      <c r="B82">
        <f t="shared" si="16"/>
        <v>21.307999999999993</v>
      </c>
      <c r="C82">
        <f t="shared" si="13"/>
        <v>42.273000000000138</v>
      </c>
      <c r="D82">
        <f t="shared" si="17"/>
        <v>2.0130000000000066</v>
      </c>
      <c r="E82">
        <f t="shared" si="14"/>
        <v>6.0681636826471759E-4</v>
      </c>
      <c r="F82">
        <f t="shared" si="15"/>
        <v>3.682261047939814E-9</v>
      </c>
      <c r="G82">
        <f t="shared" si="18"/>
        <v>6.7343601395549629E-4</v>
      </c>
      <c r="H82">
        <f t="shared" si="19"/>
        <v>1484.9220702148023</v>
      </c>
      <c r="I82">
        <f t="shared" si="20"/>
        <v>0.90107501780387222</v>
      </c>
      <c r="J82">
        <f t="shared" si="21"/>
        <v>2989.1481273424065</v>
      </c>
      <c r="K82">
        <f t="shared" si="22"/>
        <v>1.7426204848552153E-3</v>
      </c>
    </row>
    <row r="83" spans="1:11" x14ac:dyDescent="0.35">
      <c r="A83">
        <v>1669.2529999999999</v>
      </c>
      <c r="B83">
        <f t="shared" si="16"/>
        <v>20.965000000000146</v>
      </c>
      <c r="C83">
        <f t="shared" si="13"/>
        <v>42.274000000000115</v>
      </c>
      <c r="D83">
        <f t="shared" si="17"/>
        <v>2.0130476190476245</v>
      </c>
      <c r="E83">
        <f t="shared" si="14"/>
        <v>5.9907036261129976E-4</v>
      </c>
      <c r="F83">
        <f t="shared" si="15"/>
        <v>3.5888529935923424E-9</v>
      </c>
      <c r="G83">
        <f t="shared" si="18"/>
        <v>6.7343598898790525E-4</v>
      </c>
      <c r="H83">
        <f t="shared" si="19"/>
        <v>1484.9221252681816</v>
      </c>
      <c r="I83">
        <f t="shared" si="20"/>
        <v>0.88957283603395143</v>
      </c>
      <c r="J83">
        <f t="shared" si="21"/>
        <v>2989.2189487422515</v>
      </c>
      <c r="K83">
        <f t="shared" si="22"/>
        <v>8.3925913925261559E-4</v>
      </c>
    </row>
    <row r="84" spans="1:11" x14ac:dyDescent="0.35">
      <c r="A84">
        <v>1690.2180000000001</v>
      </c>
      <c r="B84">
        <f t="shared" si="16"/>
        <v>21.308999999999969</v>
      </c>
      <c r="C84">
        <f t="shared" si="13"/>
        <v>42.272999999999911</v>
      </c>
      <c r="D84">
        <f t="shared" si="17"/>
        <v>2.0129999999999959</v>
      </c>
      <c r="E84">
        <f t="shared" si="14"/>
        <v>5.9163965831626449E-4</v>
      </c>
      <c r="F84">
        <f t="shared" si="15"/>
        <v>3.5003748529258622E-9</v>
      </c>
      <c r="G84">
        <f t="shared" si="18"/>
        <v>6.7343596533805928E-4</v>
      </c>
      <c r="H84">
        <f t="shared" si="19"/>
        <v>1484.9221774159453</v>
      </c>
      <c r="I84">
        <f t="shared" si="20"/>
        <v>0.87853884967261331</v>
      </c>
      <c r="J84">
        <f t="shared" si="21"/>
        <v>2989.1483431382917</v>
      </c>
      <c r="K84">
        <f t="shared" si="22"/>
        <v>1.7419501494511653E-3</v>
      </c>
    </row>
    <row r="85" spans="1:11" x14ac:dyDescent="0.35">
      <c r="A85">
        <v>1711.527</v>
      </c>
      <c r="B85">
        <f t="shared" si="16"/>
        <v>20.963999999999942</v>
      </c>
      <c r="C85">
        <f t="shared" si="13"/>
        <v>42.273999999999887</v>
      </c>
      <c r="D85">
        <f t="shared" si="17"/>
        <v>2.0130476190476139</v>
      </c>
      <c r="E85">
        <f t="shared" si="14"/>
        <v>5.842735755848432E-4</v>
      </c>
      <c r="F85">
        <f t="shared" si="15"/>
        <v>3.413756111266975E-9</v>
      </c>
      <c r="G85">
        <f t="shared" si="18"/>
        <v>6.734359421852221E-4</v>
      </c>
      <c r="H85">
        <f t="shared" si="19"/>
        <v>1484.922228467811</v>
      </c>
      <c r="I85">
        <f t="shared" si="20"/>
        <v>0.86760081989230142</v>
      </c>
      <c r="J85">
        <f t="shared" si="21"/>
        <v>2989.219156488004</v>
      </c>
      <c r="K85">
        <f t="shared" si="22"/>
        <v>8.3971308469150128E-4</v>
      </c>
    </row>
    <row r="86" spans="1:11" x14ac:dyDescent="0.35">
      <c r="A86">
        <v>1732.491</v>
      </c>
      <c r="B86">
        <f t="shared" si="16"/>
        <v>21.309999999999945</v>
      </c>
      <c r="C86">
        <f t="shared" si="13"/>
        <v>42.272999999999911</v>
      </c>
      <c r="D86">
        <f t="shared" si="17"/>
        <v>2.0129999999999959</v>
      </c>
      <c r="E86">
        <f t="shared" si="14"/>
        <v>5.7720357566071049E-4</v>
      </c>
      <c r="F86">
        <f t="shared" si="15"/>
        <v>3.3316396775550953E-9</v>
      </c>
      <c r="G86">
        <f t="shared" si="18"/>
        <v>6.7343592023583285E-4</v>
      </c>
      <c r="H86">
        <f t="shared" si="19"/>
        <v>1484.9222768660848</v>
      </c>
      <c r="I86">
        <f t="shared" si="20"/>
        <v>0.85710244778534772</v>
      </c>
      <c r="J86">
        <f t="shared" si="21"/>
        <v>2989.1485433314228</v>
      </c>
      <c r="K86">
        <f t="shared" si="22"/>
        <v>1.7413126389974928E-3</v>
      </c>
    </row>
    <row r="87" spans="1:11" x14ac:dyDescent="0.35">
      <c r="A87">
        <v>1753.8009999999999</v>
      </c>
      <c r="B87">
        <f t="shared" si="16"/>
        <v>20.962999999999965</v>
      </c>
      <c r="C87">
        <f t="shared" si="13"/>
        <v>42.274000000000115</v>
      </c>
      <c r="D87">
        <f t="shared" si="17"/>
        <v>2.0130476190476245</v>
      </c>
      <c r="E87">
        <f t="shared" si="14"/>
        <v>5.7019011849120853E-4</v>
      </c>
      <c r="F87">
        <f t="shared" si="15"/>
        <v>3.251167712250184E-9</v>
      </c>
      <c r="G87">
        <f t="shared" si="18"/>
        <v>6.734358987260027E-4</v>
      </c>
      <c r="H87">
        <f t="shared" si="19"/>
        <v>1484.9223242951364</v>
      </c>
      <c r="I87">
        <f t="shared" si="20"/>
        <v>0.84668803604008458</v>
      </c>
      <c r="J87">
        <f t="shared" si="21"/>
        <v>2989.219349392989</v>
      </c>
      <c r="K87">
        <f t="shared" si="22"/>
        <v>8.4014525926943029E-4</v>
      </c>
    </row>
    <row r="88" spans="1:11" x14ac:dyDescent="0.35">
      <c r="A88">
        <v>1774.7639999999999</v>
      </c>
      <c r="B88">
        <f t="shared" si="16"/>
        <v>21.311000000000149</v>
      </c>
      <c r="C88">
        <f t="shared" si="13"/>
        <v>42.273000000000138</v>
      </c>
      <c r="D88">
        <f t="shared" si="17"/>
        <v>2.0130000000000066</v>
      </c>
      <c r="E88">
        <f t="shared" si="14"/>
        <v>5.6345519742343213E-4</v>
      </c>
      <c r="F88">
        <f t="shared" si="15"/>
        <v>3.1748175950347885E-9</v>
      </c>
      <c r="G88">
        <f t="shared" si="18"/>
        <v>6.7343587831792512E-4</v>
      </c>
      <c r="H88">
        <f t="shared" si="19"/>
        <v>1484.9223692948326</v>
      </c>
      <c r="I88">
        <f t="shared" si="20"/>
        <v>0.83668722674949048</v>
      </c>
      <c r="J88">
        <f t="shared" si="21"/>
        <v>2989.1487293905079</v>
      </c>
      <c r="K88">
        <f t="shared" si="22"/>
        <v>1.7407055999107111E-3</v>
      </c>
    </row>
    <row r="89" spans="1:11" x14ac:dyDescent="0.35">
      <c r="A89">
        <v>1796.075</v>
      </c>
      <c r="B89">
        <f t="shared" si="16"/>
        <v>20.961999999999989</v>
      </c>
    </row>
    <row r="90" spans="1:11" x14ac:dyDescent="0.35">
      <c r="A90">
        <v>1817.037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4C41-8D95-484B-B2DE-36DE57A46FE0}">
  <dimension ref="A1:AV83"/>
  <sheetViews>
    <sheetView tabSelected="1" topLeftCell="A13" zoomScaleNormal="107" workbookViewId="0">
      <selection activeCell="G31" sqref="G31"/>
    </sheetView>
  </sheetViews>
  <sheetFormatPr defaultColWidth="8.81640625" defaultRowHeight="14.5" x14ac:dyDescent="0.35"/>
  <cols>
    <col min="2" max="3" width="11.81640625" bestFit="1" customWidth="1"/>
    <col min="7" max="7" width="11.453125" customWidth="1"/>
    <col min="8" max="8" width="11.81640625" bestFit="1" customWidth="1"/>
    <col min="13" max="13" width="12.36328125" bestFit="1" customWidth="1"/>
    <col min="15" max="16" width="13" bestFit="1" customWidth="1"/>
    <col min="17" max="17" width="12.36328125" bestFit="1" customWidth="1"/>
    <col min="19" max="19" width="12.36328125" bestFit="1" customWidth="1"/>
    <col min="20" max="20" width="12.1796875" bestFit="1" customWidth="1"/>
    <col min="21" max="21" width="10" customWidth="1"/>
    <col min="22" max="22" width="12.81640625" bestFit="1" customWidth="1"/>
    <col min="23" max="23" width="11.6328125" customWidth="1"/>
    <col min="25" max="25" width="13.453125" bestFit="1" customWidth="1"/>
    <col min="26" max="26" width="12.6328125" customWidth="1"/>
    <col min="28" max="28" width="12.453125" customWidth="1"/>
    <col min="29" max="29" width="11.1796875" customWidth="1"/>
    <col min="30" max="30" width="10" customWidth="1"/>
    <col min="33" max="33" width="12.453125" bestFit="1" customWidth="1"/>
    <col min="36" max="37" width="13" bestFit="1" customWidth="1"/>
    <col min="39" max="39" width="13.36328125" bestFit="1" customWidth="1"/>
    <col min="40" max="40" width="11.81640625" customWidth="1"/>
    <col min="41" max="41" width="12.453125" bestFit="1" customWidth="1"/>
    <col min="43" max="43" width="10" customWidth="1"/>
    <col min="44" max="44" width="9.1796875" bestFit="1" customWidth="1"/>
  </cols>
  <sheetData>
    <row r="1" spans="1:47" x14ac:dyDescent="0.35">
      <c r="A1" t="s">
        <v>48</v>
      </c>
      <c r="B1" t="s">
        <v>46</v>
      </c>
      <c r="C1" t="s">
        <v>47</v>
      </c>
      <c r="F1" t="s">
        <v>51</v>
      </c>
      <c r="G1">
        <v>0.01</v>
      </c>
      <c r="I1">
        <v>2.1865287148656164E-3</v>
      </c>
      <c r="P1" s="3"/>
      <c r="AC1">
        <v>7.1500032914886824E-4</v>
      </c>
    </row>
    <row r="2" spans="1:47" x14ac:dyDescent="0.35">
      <c r="A2">
        <v>-4</v>
      </c>
      <c r="B2" s="4">
        <f>'U -4'!M14</f>
        <v>1.996266514431241</v>
      </c>
      <c r="C2" s="4">
        <f>'D -4'!M14</f>
        <v>2.0013007997160295</v>
      </c>
      <c r="F2" t="s">
        <v>31</v>
      </c>
      <c r="G2" t="s">
        <v>49</v>
      </c>
      <c r="H2" t="s">
        <v>50</v>
      </c>
      <c r="I2" t="s">
        <v>53</v>
      </c>
      <c r="J2" t="s">
        <v>33</v>
      </c>
      <c r="K2" t="s">
        <v>34</v>
      </c>
      <c r="L2" t="s">
        <v>35</v>
      </c>
      <c r="M2" t="s">
        <v>36</v>
      </c>
      <c r="N2" t="s">
        <v>55</v>
      </c>
      <c r="O2" cm="1">
        <f t="array" ref="O2:P3">MMULT(TRANSPOSE(J3:K11),J3:K11)</f>
        <v>89999.999897525748</v>
      </c>
      <c r="P2">
        <v>2.3841871734475717E-4</v>
      </c>
      <c r="X2" t="s">
        <v>70</v>
      </c>
      <c r="Y2" t="s">
        <v>31</v>
      </c>
      <c r="Z2" t="s">
        <v>49</v>
      </c>
      <c r="AA2" t="s">
        <v>63</v>
      </c>
      <c r="AB2" t="s">
        <v>64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I2" t="s">
        <v>55</v>
      </c>
      <c r="AJ2">
        <f t="array" ref="AJ2:AK3">MMULT(TRANSPOSE(AD3:AE11),AD3:AE11)</f>
        <v>47933.5320843234</v>
      </c>
      <c r="AK2">
        <v>11876.516162465959</v>
      </c>
      <c r="AM2" t="s">
        <v>40</v>
      </c>
      <c r="AN2">
        <f t="array" ref="AN2:AN3">MMULT(AJ8:AK9,AJ5:AJ6)</f>
        <v>2.0006845648629592</v>
      </c>
      <c r="AO2">
        <f>SQRT(AJ8)</f>
        <v>4.590808412487146E-3</v>
      </c>
      <c r="AQ2">
        <v>2.0006845648629592</v>
      </c>
    </row>
    <row r="3" spans="1:47" x14ac:dyDescent="0.35">
      <c r="A3">
        <v>-3</v>
      </c>
      <c r="B3" s="4">
        <f>'U -3'!M14</f>
        <v>1.9990280416979087</v>
      </c>
      <c r="C3" s="4">
        <f>'D -3'!M14</f>
        <v>2.0030884347803397</v>
      </c>
      <c r="F3">
        <v>-4</v>
      </c>
      <c r="G3" s="4">
        <f>B2</f>
        <v>1.996266514431241</v>
      </c>
      <c r="H3">
        <f>'U -4'!$N$14</f>
        <v>3.7962272446999043E-4</v>
      </c>
      <c r="I3">
        <f>SQRT($G$1^2+($I$1*H3)^2)</f>
        <v>1.0000000034449648E-2</v>
      </c>
      <c r="J3">
        <f>1/I3</f>
        <v>99.999999655503515</v>
      </c>
      <c r="K3">
        <f>F3/I3</f>
        <v>-399.99999862201406</v>
      </c>
      <c r="L3">
        <f>G3/I3</f>
        <v>199.6266507554173</v>
      </c>
      <c r="M3">
        <f>(F3-$O$11-$O$12*G3)^2/I3^2</f>
        <v>361402.08931177692</v>
      </c>
      <c r="O3">
        <v>2.3841871734475717E-4</v>
      </c>
      <c r="P3">
        <v>599999.99868415762</v>
      </c>
      <c r="Y3">
        <v>-4</v>
      </c>
      <c r="Z3" s="7">
        <v>1.9962665226577414</v>
      </c>
      <c r="AA3">
        <v>0.02</v>
      </c>
      <c r="AB3">
        <v>2.9434267105724518E-5</v>
      </c>
      <c r="AC3">
        <f>SQRT(AB3^2+($AC$1*AA3)^2)*574.370990478104*1.03911363468679</f>
        <v>1.9530940630497803E-2</v>
      </c>
      <c r="AD3">
        <f>1/AC3</f>
        <v>51.200811006433952</v>
      </c>
      <c r="AE3">
        <f>Y3/AC3</f>
        <v>-204.80324402573581</v>
      </c>
      <c r="AF3">
        <f>Z3/AC3</f>
        <v>102.21046494507011</v>
      </c>
      <c r="AG3">
        <f>(Z3-$AN$2-$AN$3*Y3)^2/AC3^2</f>
        <v>6.3637378931547329E-3</v>
      </c>
      <c r="AJ3">
        <v>11876.516162465959</v>
      </c>
      <c r="AK3">
        <v>290754.83776161814</v>
      </c>
      <c r="AN3">
        <v>7.1499992480715535E-4</v>
      </c>
      <c r="AO3">
        <f>SQRT(AK9)</f>
        <v>1.8639978628329742E-3</v>
      </c>
      <c r="AQ3">
        <v>7.1499992480715535E-4</v>
      </c>
    </row>
    <row r="4" spans="1:47" x14ac:dyDescent="0.35">
      <c r="A4">
        <v>-2</v>
      </c>
      <c r="B4" s="4">
        <f>'U -2'!M14</f>
        <v>2.0039317626711632</v>
      </c>
      <c r="C4" s="4">
        <f>'D -2'!M14</f>
        <v>2.0046119966211946</v>
      </c>
      <c r="F4">
        <v>-3</v>
      </c>
      <c r="G4" s="4">
        <f t="shared" ref="G4:G11" si="0">B3</f>
        <v>1.9990280416979087</v>
      </c>
      <c r="H4">
        <f>'U -3'!$N$14</f>
        <v>8.1731807394098418E-5</v>
      </c>
      <c r="I4">
        <f t="shared" ref="I4:I11" si="1">SQRT($G$1^2+($I$1*H4)^2)</f>
        <v>1.0000000001596844E-2</v>
      </c>
      <c r="J4">
        <f t="shared" ref="J4:J11" si="2">1/I4</f>
        <v>99.999999984031561</v>
      </c>
      <c r="K4">
        <f t="shared" ref="K4:K11" si="3">F4/I4</f>
        <v>-299.99999995209464</v>
      </c>
      <c r="L4">
        <f t="shared" ref="L4:L11" si="4">G4/I4</f>
        <v>199.90280413786951</v>
      </c>
      <c r="M4">
        <f t="shared" ref="M4:M11" si="5">(F4-$O$11-$O$12*G4)^2/I4^2</f>
        <v>251169.30381112354</v>
      </c>
      <c r="Y4">
        <v>-3</v>
      </c>
      <c r="Z4" s="7">
        <v>1.9990286107168584</v>
      </c>
      <c r="AA4">
        <v>0.02</v>
      </c>
      <c r="AB4">
        <v>1.7054145943277208E-5</v>
      </c>
      <c r="AC4">
        <f t="shared" ref="AC4:AC11" si="6">SQRT(AB4^2+($AC$1*AA4)^2)*574.370990478104*1.03911363468679</f>
        <v>1.3283259165261883E-2</v>
      </c>
      <c r="AD4">
        <f t="shared" ref="AD4:AD11" si="7">1/AC4</f>
        <v>75.282729001868773</v>
      </c>
      <c r="AE4">
        <f t="shared" ref="AE4:AE11" si="8">Y4/AC4</f>
        <v>-225.84818700560635</v>
      </c>
      <c r="AF4">
        <f t="shared" ref="AF4:AF11" si="9">Z4/AC4</f>
        <v>150.4923291675795</v>
      </c>
      <c r="AG4">
        <f t="shared" ref="AG4:AG11" si="10">(Z4-$AN$2-$AN$3*Y4)^2/AC4^2</f>
        <v>1.3554686262118815E-3</v>
      </c>
    </row>
    <row r="5" spans="1:47" x14ac:dyDescent="0.35">
      <c r="A5">
        <v>-1</v>
      </c>
      <c r="B5" s="4">
        <f>'U +2'!M14</f>
        <v>2.0064418399682302</v>
      </c>
      <c r="C5" s="4">
        <f>'D -1'!M14</f>
        <v>2.0064791076213373</v>
      </c>
      <c r="F5">
        <v>-2</v>
      </c>
      <c r="G5" s="4">
        <f t="shared" si="0"/>
        <v>2.0039317626711632</v>
      </c>
      <c r="H5">
        <f>'U -2'!$N$14</f>
        <v>8.1384045560488276E-5</v>
      </c>
      <c r="I5">
        <f t="shared" si="1"/>
        <v>1.0000000001583284E-2</v>
      </c>
      <c r="J5">
        <f t="shared" si="2"/>
        <v>99.999999984167161</v>
      </c>
      <c r="K5">
        <f t="shared" si="3"/>
        <v>-199.99999996833432</v>
      </c>
      <c r="L5">
        <f t="shared" si="4"/>
        <v>200.39317623538838</v>
      </c>
      <c r="M5">
        <f t="shared" si="5"/>
        <v>160936.66391611451</v>
      </c>
      <c r="N5" t="s">
        <v>56</v>
      </c>
      <c r="O5" cm="1">
        <f t="array" ref="O5:O6">MMULT(TRANSPOSE(J3:K11),L3:L11)</f>
        <v>180617.63052279342</v>
      </c>
      <c r="Y5">
        <v>-2</v>
      </c>
      <c r="Z5" s="7">
        <v>2.0039301508939351</v>
      </c>
      <c r="AA5">
        <v>0.02</v>
      </c>
      <c r="AB5">
        <v>1.6933495669724919E-5</v>
      </c>
      <c r="AC5">
        <f t="shared" si="6"/>
        <v>1.3228162234182141E-2</v>
      </c>
      <c r="AD5">
        <f t="shared" si="7"/>
        <v>75.596290875232611</v>
      </c>
      <c r="AE5">
        <f t="shared" si="8"/>
        <v>-151.19258175046522</v>
      </c>
      <c r="AF5">
        <f t="shared" si="9"/>
        <v>151.48968658062671</v>
      </c>
      <c r="AG5">
        <f t="shared" si="10"/>
        <v>0.12493181567383066</v>
      </c>
      <c r="AI5" t="s">
        <v>56</v>
      </c>
      <c r="AJ5">
        <f t="array" ref="AJ5:AJ6">MMULT(TRANSPOSE(AD3:AE11),AF3:AF11)</f>
        <v>95908.369488632394</v>
      </c>
      <c r="AM5" t="s">
        <v>41</v>
      </c>
      <c r="AN5">
        <f>+SUM(AG3:AG11)/(COUNT(AG3:AG11)-2)</f>
        <v>1.0000000000000031</v>
      </c>
    </row>
    <row r="6" spans="1:47" x14ac:dyDescent="0.35">
      <c r="A6">
        <v>0</v>
      </c>
      <c r="B6" s="4">
        <f>'U -1'!M14</f>
        <v>2.0064418399682302</v>
      </c>
      <c r="C6" s="4">
        <f>'D 0'!M14</f>
        <v>2.0079512591288906</v>
      </c>
      <c r="F6">
        <v>-1</v>
      </c>
      <c r="G6" s="4">
        <f t="shared" si="0"/>
        <v>2.0064418399682302</v>
      </c>
      <c r="H6">
        <f>'U -1'!$N$14</f>
        <v>8.1372269176772919E-5</v>
      </c>
      <c r="I6">
        <f t="shared" si="1"/>
        <v>1.0000000001582826E-2</v>
      </c>
      <c r="J6">
        <f t="shared" si="2"/>
        <v>99.999999984171737</v>
      </c>
      <c r="K6">
        <f t="shared" si="3"/>
        <v>-99.999999984171737</v>
      </c>
      <c r="L6">
        <f t="shared" si="4"/>
        <v>200.64418396506454</v>
      </c>
      <c r="M6">
        <f t="shared" si="5"/>
        <v>90703.203967563793</v>
      </c>
      <c r="O6">
        <v>1445.7534120181954</v>
      </c>
      <c r="Y6">
        <v>-1</v>
      </c>
      <c r="Z6" s="7">
        <v>2.0064418884331521</v>
      </c>
      <c r="AA6">
        <v>0.02</v>
      </c>
      <c r="AB6">
        <v>1.7029600173168666E-5</v>
      </c>
      <c r="AC6">
        <f t="shared" si="6"/>
        <v>1.3272036812433266E-2</v>
      </c>
      <c r="AD6">
        <f t="shared" si="7"/>
        <v>75.346385346309347</v>
      </c>
      <c r="AE6">
        <f t="shared" si="8"/>
        <v>-75.346385346309347</v>
      </c>
      <c r="AF6">
        <f t="shared" si="9"/>
        <v>151.17814370086089</v>
      </c>
      <c r="AG6">
        <f t="shared" si="10"/>
        <v>0.23781830325257683</v>
      </c>
      <c r="AJ6">
        <v>23969.052257727984</v>
      </c>
      <c r="AM6" t="s">
        <v>65</v>
      </c>
      <c r="AN6">
        <f>SQRT(AN5)</f>
        <v>1.0000000000000016</v>
      </c>
      <c r="AQ6">
        <f>AN3*(-9.7)+AN2</f>
        <v>1.9937490655923298</v>
      </c>
    </row>
    <row r="7" spans="1:47" x14ac:dyDescent="0.35">
      <c r="A7">
        <v>1</v>
      </c>
      <c r="B7" s="4">
        <f>'U +3'!M14</f>
        <v>2.0088914181989548</v>
      </c>
      <c r="C7" s="4">
        <f>'D +1'!M14</f>
        <v>2.0100730597181387</v>
      </c>
      <c r="F7">
        <v>0</v>
      </c>
      <c r="G7" s="4">
        <f t="shared" si="0"/>
        <v>2.0064418399682302</v>
      </c>
      <c r="H7">
        <f>'U 0'!$N$14</f>
        <v>8.1719011238354697E-5</v>
      </c>
      <c r="I7">
        <f t="shared" si="1"/>
        <v>1.0000000001596345E-2</v>
      </c>
      <c r="J7">
        <f t="shared" si="2"/>
        <v>99.999999984036549</v>
      </c>
      <c r="K7">
        <f t="shared" si="3"/>
        <v>0</v>
      </c>
      <c r="L7">
        <f t="shared" si="4"/>
        <v>200.64418396479329</v>
      </c>
      <c r="M7">
        <f t="shared" si="5"/>
        <v>40469.258737747128</v>
      </c>
      <c r="Y7">
        <v>0</v>
      </c>
      <c r="Z7" s="7">
        <v>2.0088915111447041</v>
      </c>
      <c r="AA7">
        <v>0.02</v>
      </c>
      <c r="AB7">
        <v>1.7134121859285753E-5</v>
      </c>
      <c r="AC7">
        <f t="shared" si="6"/>
        <v>1.3319870424883886E-2</v>
      </c>
      <c r="AD7">
        <f t="shared" si="7"/>
        <v>75.075805402117297</v>
      </c>
      <c r="AE7">
        <f t="shared" si="8"/>
        <v>0</v>
      </c>
      <c r="AF7">
        <f t="shared" si="9"/>
        <v>150.81914816466514</v>
      </c>
      <c r="AG7">
        <f t="shared" si="10"/>
        <v>0.37963232213467779</v>
      </c>
      <c r="AN7">
        <v>574.37099047810409</v>
      </c>
    </row>
    <row r="8" spans="1:47" x14ac:dyDescent="0.35">
      <c r="A8">
        <v>2</v>
      </c>
      <c r="B8" s="4">
        <f>'U 0'!M14</f>
        <v>2.0088914217043294</v>
      </c>
      <c r="C8" s="4">
        <f>'D +2'!M14</f>
        <v>2.0094608448774216</v>
      </c>
      <c r="F8">
        <v>1</v>
      </c>
      <c r="G8" s="4">
        <f t="shared" si="0"/>
        <v>2.0088914181989548</v>
      </c>
      <c r="H8">
        <f>'U +1'!$N$14</f>
        <v>8.14179099405239E-5</v>
      </c>
      <c r="I8">
        <f t="shared" si="1"/>
        <v>1.0000000001584602E-2</v>
      </c>
      <c r="J8">
        <f t="shared" si="2"/>
        <v>99.999999984153973</v>
      </c>
      <c r="K8">
        <f t="shared" si="3"/>
        <v>99.999999984153973</v>
      </c>
      <c r="L8">
        <f t="shared" si="4"/>
        <v>200.88914178806255</v>
      </c>
      <c r="M8">
        <f t="shared" si="5"/>
        <v>10235.432932516007</v>
      </c>
      <c r="N8" t="s">
        <v>57</v>
      </c>
      <c r="O8" cm="1">
        <f t="array" ref="O8:P9">MINVERSE(_xlfn.ANCHORARRAY(O2))</f>
        <v>1.1111111123762253E-5</v>
      </c>
      <c r="P8">
        <v>-4.4151614470201942E-15</v>
      </c>
      <c r="Y8">
        <v>1</v>
      </c>
      <c r="Z8" s="7">
        <v>1.98490489585918</v>
      </c>
      <c r="AA8">
        <v>0.02</v>
      </c>
      <c r="AB8">
        <v>1.7053876913221556E-5</v>
      </c>
      <c r="AC8">
        <f t="shared" si="6"/>
        <v>1.328313612824371E-2</v>
      </c>
      <c r="AD8">
        <f t="shared" si="7"/>
        <v>75.283426319309996</v>
      </c>
      <c r="AE8">
        <f t="shared" si="8"/>
        <v>75.283426319309996</v>
      </c>
      <c r="AF8">
        <f t="shared" si="9"/>
        <v>149.43044147825225</v>
      </c>
      <c r="AG8">
        <f t="shared" si="10"/>
        <v>1.5420056298176816</v>
      </c>
      <c r="AI8" t="s">
        <v>57</v>
      </c>
      <c r="AJ8">
        <f t="array" ref="AJ8:AK9">MINVERSE(AJ2:AK3)</f>
        <v>2.1075521880162753E-5</v>
      </c>
      <c r="AK8">
        <v>-8.6087570603855276E-7</v>
      </c>
      <c r="AN8">
        <v>1.0391136346867915</v>
      </c>
    </row>
    <row r="9" spans="1:47" x14ac:dyDescent="0.35">
      <c r="A9">
        <v>3</v>
      </c>
      <c r="B9" s="4">
        <f>'U +1'!M14</f>
        <v>2.0131243563437153</v>
      </c>
      <c r="C9" s="4">
        <f>'D +3'!M14</f>
        <v>2.0113060566262271</v>
      </c>
      <c r="F9">
        <v>2</v>
      </c>
      <c r="G9" s="4">
        <f t="shared" si="0"/>
        <v>2.0088914217043294</v>
      </c>
      <c r="H9">
        <f>'U +2'!$N$14</f>
        <v>8.1372269176772919E-5</v>
      </c>
      <c r="I9">
        <f t="shared" si="1"/>
        <v>1.0000000001582826E-2</v>
      </c>
      <c r="J9">
        <f t="shared" si="2"/>
        <v>99.999999984171737</v>
      </c>
      <c r="K9">
        <f t="shared" si="3"/>
        <v>199.99999996834347</v>
      </c>
      <c r="L9">
        <f t="shared" si="4"/>
        <v>200.88914213863569</v>
      </c>
      <c r="M9">
        <f t="shared" si="5"/>
        <v>1.3696406544511477</v>
      </c>
      <c r="O9">
        <v>-4.4151614470201942E-15</v>
      </c>
      <c r="P9">
        <v>1.6666666703217845E-6</v>
      </c>
      <c r="Y9">
        <v>2</v>
      </c>
      <c r="Z9" s="7">
        <v>1.9783780875450274</v>
      </c>
      <c r="AA9">
        <v>0.02</v>
      </c>
      <c r="AB9">
        <v>1.702960335146477E-5</v>
      </c>
      <c r="AC9">
        <f t="shared" si="6"/>
        <v>1.3272038265121194E-2</v>
      </c>
      <c r="AD9">
        <f t="shared" si="7"/>
        <v>75.346377099287878</v>
      </c>
      <c r="AE9">
        <f t="shared" si="8"/>
        <v>150.69275419857576</v>
      </c>
      <c r="AF9">
        <f t="shared" si="9"/>
        <v>149.06362142913562</v>
      </c>
      <c r="AG9">
        <f t="shared" si="10"/>
        <v>3.1985804427570987</v>
      </c>
      <c r="AJ9">
        <v>-8.6087570603855287E-7</v>
      </c>
      <c r="AK9">
        <v>3.4744880326458954E-6</v>
      </c>
      <c r="AQ9" t="s">
        <v>66</v>
      </c>
      <c r="AR9" t="s">
        <v>68</v>
      </c>
    </row>
    <row r="10" spans="1:47" x14ac:dyDescent="0.35">
      <c r="A10">
        <v>4</v>
      </c>
      <c r="B10" s="4">
        <f>'U +4'!M14</f>
        <v>2.0187458777962126</v>
      </c>
      <c r="C10" s="4">
        <f>'D +4'!M14</f>
        <v>2.0130278960955446</v>
      </c>
      <c r="F10">
        <v>3</v>
      </c>
      <c r="G10" s="4">
        <f t="shared" si="0"/>
        <v>2.0131243563437153</v>
      </c>
      <c r="H10">
        <f>'U +3'!$N$14</f>
        <v>1.5393086985669019E-4</v>
      </c>
      <c r="I10">
        <f t="shared" si="1"/>
        <v>1.0000000005664112E-2</v>
      </c>
      <c r="J10">
        <f t="shared" si="2"/>
        <v>99.999999943358887</v>
      </c>
      <c r="K10">
        <f t="shared" si="3"/>
        <v>299.99999983007666</v>
      </c>
      <c r="L10">
        <f t="shared" si="4"/>
        <v>201.31243552034593</v>
      </c>
      <c r="M10">
        <f t="shared" si="5"/>
        <v>9767.1047301243252</v>
      </c>
      <c r="Y10">
        <v>3</v>
      </c>
      <c r="Z10" s="7">
        <v>2.0088915111447041</v>
      </c>
      <c r="AA10">
        <v>0.02</v>
      </c>
      <c r="AB10">
        <v>1.7134121859285753E-5</v>
      </c>
      <c r="AC10">
        <f t="shared" si="6"/>
        <v>1.3319870424883886E-2</v>
      </c>
      <c r="AD10">
        <f t="shared" si="7"/>
        <v>75.075805402117297</v>
      </c>
      <c r="AE10">
        <f t="shared" si="8"/>
        <v>225.22741620635188</v>
      </c>
      <c r="AF10">
        <f t="shared" si="9"/>
        <v>150.81914816466514</v>
      </c>
      <c r="AG10">
        <f t="shared" si="10"/>
        <v>0.20712103100478968</v>
      </c>
    </row>
    <row r="11" spans="1:47" x14ac:dyDescent="0.35">
      <c r="F11">
        <v>4</v>
      </c>
      <c r="G11" s="4">
        <f t="shared" si="0"/>
        <v>2.0187458777962126</v>
      </c>
      <c r="H11">
        <f>'U +4'!$N$14</f>
        <v>8.1726636136752483E-5</v>
      </c>
      <c r="I11">
        <f t="shared" si="1"/>
        <v>1.0000000001596643E-2</v>
      </c>
      <c r="J11">
        <f t="shared" si="2"/>
        <v>99.999999984033565</v>
      </c>
      <c r="K11">
        <f t="shared" si="3"/>
        <v>399.99999993613426</v>
      </c>
      <c r="L11">
        <f t="shared" si="4"/>
        <v>201.87458774738909</v>
      </c>
      <c r="M11">
        <f t="shared" si="5"/>
        <v>39532.2987937375</v>
      </c>
      <c r="N11" t="s">
        <v>58</v>
      </c>
      <c r="O11" cm="1">
        <f t="array" ref="O11:O12">MMULT(_xlfn.ANCHORARRAY(O8),_xlfn.ANCHORARRAY(O5))</f>
        <v>2.0068625636430073</v>
      </c>
      <c r="P11">
        <f>SQRT(O8)</f>
        <v>3.3333333352310048E-3</v>
      </c>
      <c r="S11">
        <v>-6</v>
      </c>
      <c r="T11">
        <f>S11*O12+O11</f>
        <v>1.992405034275855</v>
      </c>
      <c r="Y11">
        <v>4</v>
      </c>
      <c r="Z11" s="7">
        <v>2.0187459087772237</v>
      </c>
      <c r="AA11">
        <v>0.02</v>
      </c>
      <c r="AB11">
        <v>1.7137107596439623E-5</v>
      </c>
      <c r="AC11">
        <f t="shared" si="6"/>
        <v>1.3321238594805135E-2</v>
      </c>
      <c r="AD11">
        <f t="shared" si="7"/>
        <v>75.068094673266245</v>
      </c>
      <c r="AE11">
        <f t="shared" si="8"/>
        <v>300.27237869306498</v>
      </c>
      <c r="AF11">
        <f t="shared" si="9"/>
        <v>151.54340900135753</v>
      </c>
      <c r="AG11">
        <f t="shared" si="10"/>
        <v>1.30219124884</v>
      </c>
    </row>
    <row r="12" spans="1:47" x14ac:dyDescent="0.35">
      <c r="O12">
        <v>2.4095882278587261E-3</v>
      </c>
      <c r="P12">
        <f>SQRT(P9)</f>
        <v>1.2909944501514267E-3</v>
      </c>
      <c r="Q12">
        <f>SQRT(-O9)</f>
        <v>6.6446681234055579E-8</v>
      </c>
      <c r="S12">
        <v>6</v>
      </c>
      <c r="T12">
        <f>S12*O12+O11</f>
        <v>2.0213200930101598</v>
      </c>
    </row>
    <row r="13" spans="1:47" x14ac:dyDescent="0.35">
      <c r="G13" s="3"/>
      <c r="Q13" s="3"/>
    </row>
    <row r="14" spans="1:47" x14ac:dyDescent="0.35">
      <c r="B14">
        <f>'U +1'!M14</f>
        <v>2.0131243563437153</v>
      </c>
      <c r="N14" s="3" t="s">
        <v>59</v>
      </c>
      <c r="O14">
        <f>SUM(M3:M11)/(COUNT(M3:M11)-2)</f>
        <v>137745.24654876546</v>
      </c>
      <c r="Q14" t="s">
        <v>60</v>
      </c>
      <c r="R14">
        <f>SQRT(O14)</f>
        <v>371.14046740926199</v>
      </c>
      <c r="T14">
        <v>0.8</v>
      </c>
      <c r="X14" t="s">
        <v>71</v>
      </c>
      <c r="Y14" t="s">
        <v>54</v>
      </c>
      <c r="AC14">
        <v>1.4154648020927368E-3</v>
      </c>
    </row>
    <row r="15" spans="1:47" x14ac:dyDescent="0.35">
      <c r="Y15" t="s">
        <v>31</v>
      </c>
      <c r="Z15" t="s">
        <v>49</v>
      </c>
      <c r="AA15" t="s">
        <v>63</v>
      </c>
      <c r="AB15" t="s">
        <v>64</v>
      </c>
      <c r="AC15" t="s">
        <v>32</v>
      </c>
      <c r="AD15" t="s">
        <v>33</v>
      </c>
      <c r="AE15" t="s">
        <v>34</v>
      </c>
      <c r="AF15" t="s">
        <v>35</v>
      </c>
      <c r="AG15" t="s">
        <v>36</v>
      </c>
      <c r="AI15" t="s">
        <v>55</v>
      </c>
      <c r="AJ15">
        <f t="array" ref="AJ15:AK16">MMULT(TRANSPOSE(AD16:AE24),AD16:AE24)</f>
        <v>21089511.512864511</v>
      </c>
      <c r="AK15">
        <v>12995.285634594038</v>
      </c>
      <c r="AM15" t="s">
        <v>40</v>
      </c>
      <c r="AN15">
        <f t="array" ref="AN15:AN16">MMULT(AJ21:AK22,AJ18:AJ19)</f>
        <v>2.0074723140149651</v>
      </c>
      <c r="AO15">
        <f>SQRT(AJ21)</f>
        <v>2.1775430611843343E-4</v>
      </c>
      <c r="AQ15">
        <v>2.0074723140149651</v>
      </c>
      <c r="AR15">
        <v>2.1775430611843343E-4</v>
      </c>
      <c r="AT15">
        <v>4.5</v>
      </c>
      <c r="AU15">
        <f>AN16*AT15+AN15</f>
        <v>2.0138419056315784</v>
      </c>
    </row>
    <row r="16" spans="1:47" x14ac:dyDescent="0.35">
      <c r="G16">
        <v>1E-3</v>
      </c>
      <c r="I16">
        <v>1.4142207239967771E-3</v>
      </c>
      <c r="Y16">
        <v>-4</v>
      </c>
      <c r="Z16">
        <v>2.0013016985147747</v>
      </c>
      <c r="AA16">
        <v>0.02</v>
      </c>
      <c r="AB16">
        <v>1.7171114853154658E-5</v>
      </c>
      <c r="AC16">
        <f>SQRT(AB16^2+($AC$14*AA16)^2)*19.7080052111568</f>
        <v>6.5252947153331662E-4</v>
      </c>
      <c r="AD16">
        <f>1/AC16</f>
        <v>1532.4978313243012</v>
      </c>
      <c r="AE16">
        <f>Y16/AC16</f>
        <v>-6129.9913252972046</v>
      </c>
      <c r="AF16">
        <f>Z16/AC16</f>
        <v>3066.9905127995326</v>
      </c>
      <c r="AG16">
        <f>(Z16-$AN$15-$AN$16*Y16)^2/AC16^2</f>
        <v>0.60788204065730689</v>
      </c>
      <c r="AJ16">
        <v>12995.285634594038</v>
      </c>
      <c r="AK16">
        <v>142139987.81169415</v>
      </c>
      <c r="AN16">
        <v>1.4154648036918893E-3</v>
      </c>
      <c r="AO16">
        <f>SQRT(AK22)</f>
        <v>8.3876804257332411E-5</v>
      </c>
      <c r="AQ16">
        <v>1.4154648036918893E-3</v>
      </c>
      <c r="AR16">
        <v>8.3876804257332411E-5</v>
      </c>
      <c r="AT16">
        <v>-4.5</v>
      </c>
      <c r="AU16">
        <f>AN16*AT16+AN15</f>
        <v>2.0011027223983517</v>
      </c>
    </row>
    <row r="17" spans="1:48" x14ac:dyDescent="0.35">
      <c r="F17" s="8" t="s">
        <v>31</v>
      </c>
      <c r="G17" s="8" t="s">
        <v>49</v>
      </c>
      <c r="H17" t="s">
        <v>50</v>
      </c>
      <c r="I17" t="s">
        <v>53</v>
      </c>
      <c r="J17" t="s">
        <v>33</v>
      </c>
      <c r="K17" t="s">
        <v>34</v>
      </c>
      <c r="L17" t="s">
        <v>35</v>
      </c>
      <c r="M17" t="s">
        <v>36</v>
      </c>
      <c r="N17" t="s">
        <v>55</v>
      </c>
      <c r="O17" cm="1">
        <f t="array" ref="O17:P18">MMULT(TRANSPOSE(J18:K26),J18:K26)</f>
        <v>8999999.8734171148</v>
      </c>
      <c r="P17">
        <v>8.4129050374031067E-3</v>
      </c>
      <c r="Q17" s="3"/>
      <c r="Y17">
        <v>-3</v>
      </c>
      <c r="Z17">
        <v>2.0030869233542421</v>
      </c>
      <c r="AA17">
        <v>0.02</v>
      </c>
      <c r="AB17">
        <v>1.5462740670103753E-5</v>
      </c>
      <c r="AC17">
        <f t="shared" ref="AC17:AC24" si="11">SQRT(AB17^2+($AC$14*AA17)^2)*19.7080052111568</f>
        <v>6.3572067882737972E-4</v>
      </c>
      <c r="AD17">
        <f t="shared" ref="AD17:AD24" si="12">1/AC17</f>
        <v>1573.017888681162</v>
      </c>
      <c r="AE17">
        <f t="shared" ref="AE17:AE24" si="13">Y17/AC17</f>
        <v>-4719.0536660434864</v>
      </c>
      <c r="AF17">
        <f t="shared" ref="AF17:AF24" si="14">Z17/AC17</f>
        <v>3150.8915630195347</v>
      </c>
      <c r="AG17">
        <f t="shared" ref="AG17:AG24" si="15">(Z17-$AN$15-$AN$16*Y17)^2/AC17^2</f>
        <v>4.7805018203914876E-2</v>
      </c>
    </row>
    <row r="18" spans="1:48" x14ac:dyDescent="0.35">
      <c r="B18">
        <v>2.0013007762116621</v>
      </c>
      <c r="C18">
        <f>B19-B18</f>
        <v>1.7876515863792797E-3</v>
      </c>
      <c r="E18">
        <v>2.0013007762116599</v>
      </c>
      <c r="F18" s="8">
        <v>-4</v>
      </c>
      <c r="G18" s="15">
        <f>C2</f>
        <v>2.0013007997160295</v>
      </c>
      <c r="H18">
        <f>'D -4'!$N$14</f>
        <v>8.1303872392189417E-5</v>
      </c>
      <c r="I18">
        <f>SQRT($G$16^2+($I$16*H18)^2)</f>
        <v>1.0000000066103865E-3</v>
      </c>
      <c r="J18">
        <f>1/I18</f>
        <v>999.99999338961356</v>
      </c>
      <c r="K18">
        <f t="shared" ref="K18:K26" si="16">Y16*J18</f>
        <v>-3999.9999735584543</v>
      </c>
      <c r="L18">
        <f>G18*J18</f>
        <v>2001.3007864866579</v>
      </c>
      <c r="M18">
        <f t="shared" ref="M18:M26" si="17">(Y16-$O$26-$O$27*G18)^2/I18^2</f>
        <v>36123058.378753595</v>
      </c>
      <c r="O18">
        <v>8.4129050374031067E-3</v>
      </c>
      <c r="P18">
        <v>59999999.201111659</v>
      </c>
      <c r="Q18" s="3"/>
      <c r="Y18">
        <v>-2</v>
      </c>
      <c r="Z18">
        <v>2.00461146073904</v>
      </c>
      <c r="AA18">
        <v>0.02</v>
      </c>
      <c r="AB18">
        <v>1.6905671399311102E-5</v>
      </c>
      <c r="AC18">
        <f t="shared" si="11"/>
        <v>6.498318283563191E-4</v>
      </c>
      <c r="AD18">
        <f t="shared" si="12"/>
        <v>1538.8596808645004</v>
      </c>
      <c r="AE18">
        <f t="shared" si="13"/>
        <v>-3077.7193617290009</v>
      </c>
      <c r="AF18">
        <f t="shared" si="14"/>
        <v>3084.8157527301987</v>
      </c>
      <c r="AG18">
        <f t="shared" si="15"/>
        <v>2.1204484215077875E-3</v>
      </c>
      <c r="AI18" t="s">
        <v>56</v>
      </c>
      <c r="AJ18">
        <f t="array" ref="AJ18:AJ19">MMULT(TRANSPOSE(AD16:AE24),AF16:AF24)</f>
        <v>42336628.872544795</v>
      </c>
      <c r="AM18" t="s">
        <v>41</v>
      </c>
      <c r="AN18">
        <f>+SUM(AG16:AG24)/(COUNT(AG16:AG24)-2)</f>
        <v>1.0000000000000022</v>
      </c>
    </row>
    <row r="19" spans="1:48" x14ac:dyDescent="0.35">
      <c r="B19">
        <v>2.0030884277980414</v>
      </c>
      <c r="C19">
        <f t="shared" ref="C19:C25" si="18">B20-B19</f>
        <v>1.523344750153921E-3</v>
      </c>
      <c r="E19">
        <v>2.0030884277980401</v>
      </c>
      <c r="F19" s="8">
        <v>-3</v>
      </c>
      <c r="G19" s="15">
        <f>C3</f>
        <v>2.0030884347803397</v>
      </c>
      <c r="H19">
        <f>'D -3'!$N$14</f>
        <v>8.1273636137775017E-5</v>
      </c>
      <c r="I19">
        <f t="shared" ref="I19:I26" si="19">SQRT($G$16^2+($I$16*H19)^2)</f>
        <v>1.0000000066054707E-3</v>
      </c>
      <c r="J19">
        <f t="shared" ref="J19:J26" si="20">1/I19</f>
        <v>999.99999339452927</v>
      </c>
      <c r="K19">
        <f t="shared" si="16"/>
        <v>-2999.9999801835879</v>
      </c>
      <c r="L19">
        <f t="shared" ref="L19:L26" si="21">G19*J19</f>
        <v>2003.0884215489978</v>
      </c>
      <c r="M19">
        <f t="shared" si="17"/>
        <v>25102591.558209341</v>
      </c>
      <c r="Y19">
        <v>-1</v>
      </c>
      <c r="Z19">
        <v>2.0064790982885867</v>
      </c>
      <c r="AA19">
        <v>0.02</v>
      </c>
      <c r="AB19">
        <v>2.1543869312175332E-5</v>
      </c>
      <c r="AC19">
        <f t="shared" si="11"/>
        <v>7.011050620335204E-4</v>
      </c>
      <c r="AD19">
        <f t="shared" si="12"/>
        <v>1426.3197545593946</v>
      </c>
      <c r="AE19">
        <f t="shared" si="13"/>
        <v>-1426.3197545593946</v>
      </c>
      <c r="AF19">
        <f t="shared" si="14"/>
        <v>2861.8807749995326</v>
      </c>
      <c r="AG19">
        <f t="shared" si="15"/>
        <v>0.36271975793042749</v>
      </c>
      <c r="AJ19">
        <v>227281.82606881112</v>
      </c>
      <c r="AM19" t="s">
        <v>60</v>
      </c>
      <c r="AN19">
        <f>SQRT(AN18)</f>
        <v>1.0000000000000011</v>
      </c>
    </row>
    <row r="20" spans="1:48" x14ac:dyDescent="0.35">
      <c r="B20">
        <v>2.0046117725481953</v>
      </c>
      <c r="C20">
        <f t="shared" si="18"/>
        <v>1.8674006601124837E-3</v>
      </c>
      <c r="E20">
        <v>2.0046117725481953</v>
      </c>
      <c r="F20" s="8">
        <v>-2</v>
      </c>
      <c r="G20" s="15">
        <f t="shared" ref="G18:G26" si="22">C4</f>
        <v>2.0046119966211946</v>
      </c>
      <c r="H20">
        <f>'D -2'!$N$14</f>
        <v>8.1150466997753965E-5</v>
      </c>
      <c r="I20">
        <f t="shared" si="19"/>
        <v>1.0000000065854648E-3</v>
      </c>
      <c r="J20">
        <f t="shared" si="20"/>
        <v>999.9999934145352</v>
      </c>
      <c r="K20">
        <f t="shared" si="16"/>
        <v>-1999.9999868290704</v>
      </c>
      <c r="L20">
        <f t="shared" si="21"/>
        <v>2004.6119834198928</v>
      </c>
      <c r="M20">
        <f t="shared" si="17"/>
        <v>16082111.597215159</v>
      </c>
      <c r="N20" t="s">
        <v>56</v>
      </c>
      <c r="O20" cm="1">
        <f t="array" ref="O20:O21">MMULT(TRANSPOSE(J18:K26),L18:L26)</f>
        <v>18066729.85730749</v>
      </c>
      <c r="Y20">
        <v>0</v>
      </c>
      <c r="Z20">
        <v>2.0079507586191268</v>
      </c>
      <c r="AA20">
        <v>0.02</v>
      </c>
      <c r="AB20">
        <v>1.6211941166583773E-5</v>
      </c>
      <c r="AC20">
        <f t="shared" si="11"/>
        <v>6.4292916425625181E-4</v>
      </c>
      <c r="AD20">
        <f t="shared" si="12"/>
        <v>1555.3813010750757</v>
      </c>
      <c r="AE20">
        <f t="shared" si="13"/>
        <v>0</v>
      </c>
      <c r="AF20">
        <f t="shared" si="14"/>
        <v>3123.1290634357028</v>
      </c>
      <c r="AG20">
        <f t="shared" si="15"/>
        <v>0.55377974770653549</v>
      </c>
      <c r="AN20">
        <v>19.708005211156816</v>
      </c>
    </row>
    <row r="21" spans="1:48" x14ac:dyDescent="0.35">
      <c r="B21">
        <v>2.0064791732083078</v>
      </c>
      <c r="C21">
        <f t="shared" si="18"/>
        <v>1.471984050097408E-3</v>
      </c>
      <c r="E21">
        <v>2.0064791732083078</v>
      </c>
      <c r="F21" s="8">
        <v>-1</v>
      </c>
      <c r="G21" s="15">
        <f>C5</f>
        <v>2.0064791076213373</v>
      </c>
      <c r="H21">
        <f>'D -1'!$N$14</f>
        <v>1.0274799886556041E-4</v>
      </c>
      <c r="I21">
        <f t="shared" si="19"/>
        <v>1.000000010557258E-3</v>
      </c>
      <c r="J21">
        <f t="shared" si="20"/>
        <v>999.99998944274216</v>
      </c>
      <c r="K21">
        <f t="shared" si="16"/>
        <v>-999.99998944274216</v>
      </c>
      <c r="L21">
        <f t="shared" si="21"/>
        <v>2006.4790864384199</v>
      </c>
      <c r="M21">
        <f t="shared" si="17"/>
        <v>9061625.8405277282</v>
      </c>
      <c r="O21">
        <v>84895.776437105611</v>
      </c>
      <c r="Y21">
        <v>1</v>
      </c>
      <c r="Z21">
        <v>2.010072709267841</v>
      </c>
      <c r="AA21">
        <v>0.02</v>
      </c>
      <c r="AB21">
        <v>1.6920391390497998E-5</v>
      </c>
      <c r="AC21">
        <f t="shared" si="11"/>
        <v>6.4998061489730916E-4</v>
      </c>
      <c r="AD21">
        <f t="shared" si="12"/>
        <v>1538.5074217297858</v>
      </c>
      <c r="AE21">
        <f t="shared" si="13"/>
        <v>1538.5074217297858</v>
      </c>
      <c r="AF21">
        <f t="shared" si="14"/>
        <v>3092.5117814250716</v>
      </c>
      <c r="AG21">
        <f t="shared" si="15"/>
        <v>3.3234175630356324</v>
      </c>
      <c r="AI21" t="s">
        <v>57</v>
      </c>
      <c r="AJ21">
        <f t="array" ref="AJ21:AK22">MINVERSE(AJ15:AK16)</f>
        <v>4.7416937833120415E-8</v>
      </c>
      <c r="AK21">
        <v>-4.3351393267003821E-12</v>
      </c>
      <c r="AS21" t="s">
        <v>42</v>
      </c>
      <c r="AT21">
        <v>2.0081500000000001</v>
      </c>
    </row>
    <row r="22" spans="1:48" x14ac:dyDescent="0.35">
      <c r="B22">
        <v>2.0079511572584052</v>
      </c>
      <c r="C22">
        <f t="shared" si="18"/>
        <v>1.5095673810612276E-3</v>
      </c>
      <c r="E22">
        <v>2.0079511572584052</v>
      </c>
      <c r="F22" s="8">
        <v>0</v>
      </c>
      <c r="G22" s="15">
        <f>C6</f>
        <v>2.0079512591288906</v>
      </c>
      <c r="H22">
        <f>'D 0'!$N$14</f>
        <v>8.1339750924523045E-5</v>
      </c>
      <c r="I22">
        <f t="shared" si="19"/>
        <v>1.0000000066162221E-3</v>
      </c>
      <c r="J22">
        <f t="shared" si="20"/>
        <v>999.99999338377791</v>
      </c>
      <c r="K22">
        <f t="shared" si="16"/>
        <v>0</v>
      </c>
      <c r="L22">
        <f t="shared" si="21"/>
        <v>2007.9512458438392</v>
      </c>
      <c r="M22">
        <f t="shared" si="17"/>
        <v>4041127.3870851626</v>
      </c>
      <c r="Y22">
        <v>2</v>
      </c>
      <c r="Z22">
        <v>2.0094608596473993</v>
      </c>
      <c r="AA22">
        <v>0.02</v>
      </c>
      <c r="AB22">
        <v>1.7034529291877434E-5</v>
      </c>
      <c r="AC22">
        <f t="shared" si="11"/>
        <v>6.5113752924491025E-4</v>
      </c>
      <c r="AD22">
        <f t="shared" si="12"/>
        <v>1535.7738650998156</v>
      </c>
      <c r="AE22">
        <f t="shared" si="13"/>
        <v>3071.5477301996311</v>
      </c>
      <c r="AF22">
        <f t="shared" si="14"/>
        <v>3086.0774711874842</v>
      </c>
      <c r="AG22">
        <f t="shared" si="15"/>
        <v>1.6736889099110934</v>
      </c>
      <c r="AJ22">
        <v>-4.3351393267003821E-12</v>
      </c>
      <c r="AK22">
        <v>7.0353182924228572E-9</v>
      </c>
    </row>
    <row r="23" spans="1:48" x14ac:dyDescent="0.35">
      <c r="B23">
        <v>2.0094607246394665</v>
      </c>
      <c r="C23">
        <f t="shared" si="18"/>
        <v>6.1232503000141492E-4</v>
      </c>
      <c r="D23">
        <v>2.0094607246394665</v>
      </c>
      <c r="E23">
        <v>2.0100730496694701</v>
      </c>
      <c r="F23" s="8">
        <v>1</v>
      </c>
      <c r="G23" s="15">
        <v>2.0088915111447001</v>
      </c>
      <c r="H23">
        <f>'D +1'!$N$14</f>
        <v>8.1119418848236185E-5</v>
      </c>
      <c r="I23">
        <f t="shared" si="19"/>
        <v>1.0000000065804268E-3</v>
      </c>
      <c r="J23">
        <f t="shared" si="20"/>
        <v>999.99999341957323</v>
      </c>
      <c r="K23">
        <f t="shared" si="16"/>
        <v>999.99999341957323</v>
      </c>
      <c r="L23">
        <f t="shared" si="21"/>
        <v>2008.8914979253366</v>
      </c>
      <c r="M23">
        <f t="shared" si="17"/>
        <v>1020618.9832340748</v>
      </c>
      <c r="N23" t="s">
        <v>57</v>
      </c>
      <c r="O23" cm="1">
        <f t="array" ref="O23:P24">MINVERSE(_xlfn.ANCHORARRAY(O17))</f>
        <v>1.111111126738628E-7</v>
      </c>
      <c r="P23">
        <v>-1.5579454199527483E-17</v>
      </c>
      <c r="Y23">
        <v>3</v>
      </c>
      <c r="Z23">
        <v>2.0113060526536879</v>
      </c>
      <c r="AA23">
        <v>0.02</v>
      </c>
      <c r="AB23">
        <v>1.7009823392425612E-5</v>
      </c>
      <c r="AC23">
        <f t="shared" si="11"/>
        <v>6.508866226669996E-4</v>
      </c>
      <c r="AD23">
        <f t="shared" si="12"/>
        <v>1536.3658818221104</v>
      </c>
      <c r="AE23">
        <f t="shared" si="13"/>
        <v>4609.0976454663305</v>
      </c>
      <c r="AF23">
        <f t="shared" si="14"/>
        <v>3090.101997199431</v>
      </c>
      <c r="AG23">
        <f t="shared" si="15"/>
        <v>0.40194363656232718</v>
      </c>
    </row>
    <row r="24" spans="1:48" x14ac:dyDescent="0.35">
      <c r="B24">
        <v>2.0100730496694679</v>
      </c>
      <c r="C24">
        <f t="shared" si="18"/>
        <v>1.233043689333968E-3</v>
      </c>
      <c r="E24">
        <v>2.0094607246394665</v>
      </c>
      <c r="F24" s="8">
        <v>2</v>
      </c>
      <c r="G24" s="15">
        <f>E23</f>
        <v>2.0100730496694701</v>
      </c>
      <c r="H24">
        <f>'D +2'!$N$14</f>
        <v>8.1205840199521522E-5</v>
      </c>
      <c r="I24">
        <f t="shared" si="19"/>
        <v>1.0000000065944553E-3</v>
      </c>
      <c r="J24">
        <f t="shared" si="20"/>
        <v>999.99999340554484</v>
      </c>
      <c r="K24">
        <f t="shared" si="16"/>
        <v>1999.9999868110897</v>
      </c>
      <c r="L24">
        <f t="shared" si="21"/>
        <v>2010.0730364141334</v>
      </c>
      <c r="M24">
        <f t="shared" si="17"/>
        <v>105.23821940978179</v>
      </c>
      <c r="O24">
        <v>-1.557945419952748E-17</v>
      </c>
      <c r="P24">
        <v>1.6666666888580098E-8</v>
      </c>
      <c r="Y24">
        <v>4</v>
      </c>
      <c r="Z24">
        <v>2.0130278962249566</v>
      </c>
      <c r="AA24">
        <v>0.02</v>
      </c>
      <c r="AB24">
        <v>1.7030989976265042E-5</v>
      </c>
      <c r="AC24">
        <f t="shared" si="11"/>
        <v>6.5110156848074985E-4</v>
      </c>
      <c r="AD24">
        <f t="shared" si="12"/>
        <v>1535.858686891745</v>
      </c>
      <c r="AE24">
        <f t="shared" si="13"/>
        <v>6143.4347475669801</v>
      </c>
      <c r="AF24">
        <f t="shared" si="14"/>
        <v>3091.7263813725135</v>
      </c>
      <c r="AG24">
        <f t="shared" si="15"/>
        <v>2.6642877571270197E-2</v>
      </c>
      <c r="AQ24">
        <f>(AN29*AN16-AN15*AN30)/(AN16-AN30)</f>
        <v>2.0081689694559457</v>
      </c>
    </row>
    <row r="25" spans="1:48" x14ac:dyDescent="0.35">
      <c r="B25">
        <v>2.0113060933588018</v>
      </c>
      <c r="C25">
        <f t="shared" si="18"/>
        <v>1.7217993813161137E-3</v>
      </c>
      <c r="E25">
        <v>2.0113060933588018</v>
      </c>
      <c r="F25" s="8">
        <v>3</v>
      </c>
      <c r="G25" s="15">
        <f t="shared" si="22"/>
        <v>2.0113060566262271</v>
      </c>
      <c r="H25">
        <f>'D +3'!$N$14</f>
        <v>8.0972917335560591E-5</v>
      </c>
      <c r="I25">
        <f t="shared" si="19"/>
        <v>1.0000000065566797E-3</v>
      </c>
      <c r="J25">
        <f t="shared" si="20"/>
        <v>999.99999344332036</v>
      </c>
      <c r="K25">
        <f t="shared" si="16"/>
        <v>2999.9999803299611</v>
      </c>
      <c r="L25">
        <f t="shared" si="21"/>
        <v>2011.3060434387376</v>
      </c>
      <c r="M25">
        <f t="shared" si="17"/>
        <v>979584.63560712908</v>
      </c>
    </row>
    <row r="26" spans="1:48" x14ac:dyDescent="0.35">
      <c r="B26">
        <v>2.013027892740118</v>
      </c>
      <c r="E26">
        <v>2.0130278927401202</v>
      </c>
      <c r="F26" s="8">
        <v>4</v>
      </c>
      <c r="G26" s="15">
        <f t="shared" si="22"/>
        <v>2.0130278960955446</v>
      </c>
      <c r="H26">
        <f>'D +4'!$N$14</f>
        <v>8.1148090655578614E-5</v>
      </c>
      <c r="I26">
        <f t="shared" si="19"/>
        <v>1.0000000065850793E-3</v>
      </c>
      <c r="J26">
        <f t="shared" si="20"/>
        <v>999.99999341492071</v>
      </c>
      <c r="K26">
        <f t="shared" si="16"/>
        <v>3999.9999736596828</v>
      </c>
      <c r="L26">
        <f t="shared" si="21"/>
        <v>2013.0278828395963</v>
      </c>
      <c r="M26">
        <f t="shared" si="17"/>
        <v>3959054.2756209569</v>
      </c>
      <c r="N26" t="s">
        <v>58</v>
      </c>
      <c r="O26" s="8" cm="1">
        <f t="array" ref="O26:O27">MMULT(_xlfn.ANCHORARRAY(O23),_xlfn.ANCHORARRAY(O20))</f>
        <v>2.007414456822211</v>
      </c>
      <c r="P26">
        <f>SQRT(O23)</f>
        <v>3.3333333567746087E-4</v>
      </c>
      <c r="R26">
        <v>2.0074954808853498</v>
      </c>
      <c r="S26">
        <v>-6</v>
      </c>
      <c r="T26">
        <f>S26*O27+O26</f>
        <v>1.9989248807542821</v>
      </c>
      <c r="V26">
        <v>2.007563244396108</v>
      </c>
    </row>
    <row r="27" spans="1:48" x14ac:dyDescent="0.35">
      <c r="O27" s="8">
        <v>1.4149293446548161E-3</v>
      </c>
      <c r="P27">
        <f>SQRT(P24)</f>
        <v>1.2909944573304759E-4</v>
      </c>
      <c r="Q27">
        <f>SQRT(-O24)</f>
        <v>3.9470817320556559E-9</v>
      </c>
      <c r="R27">
        <v>1.3663076475511301E-3</v>
      </c>
      <c r="S27">
        <v>6</v>
      </c>
      <c r="T27">
        <f>S27*O27+O26</f>
        <v>2.0159040328901399</v>
      </c>
      <c r="V27">
        <v>1.3730839989955779E-3</v>
      </c>
    </row>
    <row r="28" spans="1:48" x14ac:dyDescent="0.35">
      <c r="AC28">
        <v>2.2732195578685777E-3</v>
      </c>
    </row>
    <row r="29" spans="1:48" x14ac:dyDescent="0.35">
      <c r="F29">
        <v>0.01</v>
      </c>
      <c r="I29">
        <v>2.1868701535833739E-3</v>
      </c>
      <c r="N29" s="3" t="s">
        <v>59</v>
      </c>
      <c r="O29">
        <f>SUM(M18:M26)/(COUNT(M18:M26)-2)</f>
        <v>13767125.413496079</v>
      </c>
      <c r="Q29" t="s">
        <v>60</v>
      </c>
      <c r="R29">
        <f>SQRT(O29)</f>
        <v>3710.407715264736</v>
      </c>
      <c r="X29" t="s">
        <v>70</v>
      </c>
      <c r="Y29" t="s">
        <v>31</v>
      </c>
      <c r="Z29" t="s">
        <v>49</v>
      </c>
      <c r="AA29" t="s">
        <v>63</v>
      </c>
      <c r="AB29" t="s">
        <v>64</v>
      </c>
      <c r="AC29" t="s">
        <v>32</v>
      </c>
      <c r="AD29" t="s">
        <v>33</v>
      </c>
      <c r="AE29" t="s">
        <v>34</v>
      </c>
      <c r="AF29" t="s">
        <v>35</v>
      </c>
      <c r="AG29" t="s">
        <v>36</v>
      </c>
      <c r="AI29" t="s">
        <v>55</v>
      </c>
      <c r="AJ29">
        <f t="array" ref="AJ29:AK30">MMULT(TRANSPOSE(AD30:AE36),AD30:AE36)</f>
        <v>782568.00946298346</v>
      </c>
      <c r="AK29">
        <v>-256238.01767630421</v>
      </c>
      <c r="AM29" t="s">
        <v>58</v>
      </c>
      <c r="AN29">
        <f t="array" ref="AN29:AN30">MMULT(AJ35:AK36,AJ32:AJ33)</f>
        <v>2.0070501514528836</v>
      </c>
      <c r="AO29">
        <f>SQRT(AJ35)</f>
        <v>1.138454323675449E-3</v>
      </c>
      <c r="AQ29" t="s">
        <v>67</v>
      </c>
      <c r="AR29">
        <v>2.0070501514528836</v>
      </c>
      <c r="AS29">
        <v>1.138454323675449E-3</v>
      </c>
      <c r="AU29">
        <v>4.5</v>
      </c>
      <c r="AV29">
        <f>AR30*AU29+AR29</f>
        <v>2.0172796183508783</v>
      </c>
    </row>
    <row r="30" spans="1:48" x14ac:dyDescent="0.35">
      <c r="B30" t="s">
        <v>74</v>
      </c>
      <c r="F30" t="s">
        <v>31</v>
      </c>
      <c r="G30" t="s">
        <v>49</v>
      </c>
      <c r="H30" t="s">
        <v>50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Y30">
        <v>-4</v>
      </c>
      <c r="Z30" s="7">
        <v>1.9962665226577414</v>
      </c>
      <c r="AA30">
        <v>0.02</v>
      </c>
      <c r="AB30">
        <v>2.9434267105724518E-5</v>
      </c>
      <c r="AC30">
        <f>SQRT(AB30^2+($AC$28*AA30)^2)*60.7170724223515</f>
        <v>3.288482237820506E-3</v>
      </c>
      <c r="AD30">
        <f>1/AC30</f>
        <v>304.09165313380737</v>
      </c>
      <c r="AE30">
        <f>Y30/AC30</f>
        <v>-1216.3666125352295</v>
      </c>
      <c r="AF30">
        <f>Z30/AC30</f>
        <v>607.04798697066974</v>
      </c>
      <c r="AG30">
        <f>(Z30-$AN$29-$AN$30*Y30)^2/AC30^2</f>
        <v>0.26434903039936009</v>
      </c>
      <c r="AJ30">
        <v>-256238.01767630421</v>
      </c>
      <c r="AK30">
        <v>5963667.6731653558</v>
      </c>
      <c r="AN30">
        <v>2.2732148662210905E-3</v>
      </c>
      <c r="AO30">
        <f>SQRT(AK36)</f>
        <v>4.1240121763902487E-4</v>
      </c>
      <c r="AR30">
        <v>2.2732148662210905E-3</v>
      </c>
      <c r="AS30">
        <v>4.1240121763902487E-4</v>
      </c>
      <c r="AU30">
        <v>-4.5</v>
      </c>
      <c r="AV30">
        <f>AU30*AR30+AR29</f>
        <v>1.9968206845548886</v>
      </c>
    </row>
    <row r="31" spans="1:48" x14ac:dyDescent="0.35">
      <c r="A31">
        <v>-4</v>
      </c>
      <c r="B31">
        <v>1.9962665226576988</v>
      </c>
      <c r="C31">
        <f>B32-B31</f>
        <v>2.7620880591316954E-3</v>
      </c>
      <c r="F31">
        <v>-4</v>
      </c>
      <c r="G31">
        <v>1.9962665226576988</v>
      </c>
      <c r="H31">
        <v>3.7939800924771197E-5</v>
      </c>
      <c r="I31">
        <f>SQRT($F$29^2+($I$29*H31)^2)</f>
        <v>1.0000000000344197E-2</v>
      </c>
      <c r="J31">
        <f>1/I31</f>
        <v>99.999999996558032</v>
      </c>
      <c r="K31">
        <f>F31/I31</f>
        <v>-399.99999998623213</v>
      </c>
      <c r="L31">
        <f>G31/I31</f>
        <v>199.62665225889879</v>
      </c>
      <c r="M31">
        <f>(F31-$O$40-$O$41*G31)^2/I31^2</f>
        <v>361348.62800339662</v>
      </c>
      <c r="N31" t="s">
        <v>55</v>
      </c>
      <c r="O31">
        <f t="array" ref="O31:P32">MMULT(TRANSPOSE(J31:K39),J31:K39)</f>
        <v>89999.999998955114</v>
      </c>
      <c r="P31">
        <v>2.6396955945529044E-6</v>
      </c>
      <c r="Y31">
        <v>-3</v>
      </c>
      <c r="Z31" s="7">
        <v>1.9990286107168584</v>
      </c>
      <c r="AA31">
        <v>0.02</v>
      </c>
      <c r="AB31">
        <v>1.7054145943277208E-5</v>
      </c>
      <c r="AC31">
        <f t="shared" ref="AC31:AC36" si="23">SQRT(AB31^2+($AC$28*AA31)^2)*60.7170724223515</f>
        <v>2.9482842184134074E-3</v>
      </c>
      <c r="AD31">
        <f t="shared" ref="AD31:AD36" si="24">1/AC31</f>
        <v>339.18032520560075</v>
      </c>
      <c r="AE31">
        <f t="shared" ref="AE31:AE36" si="25">Y31/AC31</f>
        <v>-1017.5409756168023</v>
      </c>
      <c r="AF31">
        <f t="shared" ref="AF31:AF36" si="26">Z31/AC31</f>
        <v>678.03117427824429</v>
      </c>
      <c r="AG31">
        <f t="shared" ref="AG31:AG36" si="27">(Z31-$AN$29-$AN$30*Y31)^2/AC31^2</f>
        <v>0.16618628647550751</v>
      </c>
    </row>
    <row r="32" spans="1:48" x14ac:dyDescent="0.35">
      <c r="A32">
        <v>-3</v>
      </c>
      <c r="B32">
        <v>1.9990286107168305</v>
      </c>
      <c r="C32">
        <f t="shared" ref="C32:C38" si="28">B33-B32</f>
        <v>4.9015401771028699E-3</v>
      </c>
      <c r="F32">
        <v>-3</v>
      </c>
      <c r="G32">
        <v>1.9990286107168305</v>
      </c>
      <c r="H32">
        <v>8.6325915262090402E-6</v>
      </c>
      <c r="I32">
        <f t="shared" ref="I32:I39" si="29">SQRT($F$29^2+($I$29*H32)^2)</f>
        <v>1.0000000000017819E-2</v>
      </c>
      <c r="J32">
        <f t="shared" ref="J32:J39" si="30">1/I32</f>
        <v>99.99999999982181</v>
      </c>
      <c r="K32">
        <f t="shared" ref="K32:K39" si="31">F32/I32</f>
        <v>-299.99999999946544</v>
      </c>
      <c r="L32">
        <f t="shared" ref="L32:L39" si="32">G32/I32</f>
        <v>199.90286107132684</v>
      </c>
      <c r="M32">
        <f t="shared" ref="M32:M39" si="33">(F32-$O$40-$O$41*G32)^2/I32^2</f>
        <v>251124.67219450782</v>
      </c>
      <c r="O32">
        <v>2.6396955945529044E-6</v>
      </c>
      <c r="P32">
        <v>599999.9999875027</v>
      </c>
      <c r="Y32">
        <v>-2</v>
      </c>
      <c r="Z32" s="7">
        <v>2.0039301508939351</v>
      </c>
      <c r="AA32">
        <v>0.02</v>
      </c>
      <c r="AB32">
        <v>1.6933495669724919E-5</v>
      </c>
      <c r="AC32">
        <f t="shared" si="23"/>
        <v>2.945719376565938E-3</v>
      </c>
      <c r="AD32">
        <f t="shared" si="24"/>
        <v>339.47564997375292</v>
      </c>
      <c r="AE32">
        <f t="shared" si="25"/>
        <v>-678.95129994750585</v>
      </c>
      <c r="AF32">
        <f t="shared" si="26"/>
        <v>680.28549047671936</v>
      </c>
      <c r="AG32">
        <f t="shared" si="27"/>
        <v>0.2344864123773881</v>
      </c>
      <c r="AI32" t="s">
        <v>56</v>
      </c>
      <c r="AJ32">
        <f t="array" ref="AJ32:AJ33">MMULT(TRANSPOSE(AD30:AE36),AF30:AF36)</f>
        <v>1570070.7578437896</v>
      </c>
      <c r="AM32" t="s">
        <v>69</v>
      </c>
      <c r="AN32">
        <f>+SUM(AG30:AG36)/(COUNT(AG30:AG36)-2)</f>
        <v>0.99999999999999944</v>
      </c>
    </row>
    <row r="33" spans="1:40" x14ac:dyDescent="0.35">
      <c r="A33">
        <v>-2</v>
      </c>
      <c r="B33">
        <v>2.0039301508939333</v>
      </c>
      <c r="C33">
        <f t="shared" si="28"/>
        <v>2.5117375392138541E-3</v>
      </c>
      <c r="F33">
        <v>-2</v>
      </c>
      <c r="G33">
        <v>2.0039301508939333</v>
      </c>
      <c r="H33">
        <v>8.6672786222544933E-6</v>
      </c>
      <c r="I33">
        <f t="shared" si="29"/>
        <v>1.0000000000017963E-2</v>
      </c>
      <c r="J33">
        <f t="shared" si="30"/>
        <v>99.999999999820361</v>
      </c>
      <c r="K33">
        <f t="shared" si="31"/>
        <v>-199.99999999964072</v>
      </c>
      <c r="L33">
        <f t="shared" si="32"/>
        <v>200.39301508903336</v>
      </c>
      <c r="M33">
        <f t="shared" si="33"/>
        <v>160900.85009789138</v>
      </c>
      <c r="Y33">
        <v>-1</v>
      </c>
      <c r="Z33" s="7">
        <v>2.0064418884331521</v>
      </c>
      <c r="AA33">
        <v>0.02</v>
      </c>
      <c r="AB33">
        <v>1.7029600173168666E-5</v>
      </c>
      <c r="AC33">
        <f t="shared" si="23"/>
        <v>2.9477611182977888E-3</v>
      </c>
      <c r="AD33">
        <f t="shared" si="24"/>
        <v>339.24051504467195</v>
      </c>
      <c r="AE33">
        <f t="shared" si="25"/>
        <v>-339.24051504467195</v>
      </c>
      <c r="AF33">
        <f t="shared" si="26"/>
        <v>680.66637963926667</v>
      </c>
      <c r="AG33">
        <f t="shared" si="27"/>
        <v>0.31902064049518813</v>
      </c>
      <c r="AJ33">
        <v>-500725.85417337134</v>
      </c>
      <c r="AN33">
        <f>SQRT(AN32)</f>
        <v>0.99999999999999978</v>
      </c>
    </row>
    <row r="34" spans="1:40" ht="15" thickBot="1" x14ac:dyDescent="0.4">
      <c r="A34">
        <v>-1</v>
      </c>
      <c r="B34">
        <v>2.0064418884331472</v>
      </c>
      <c r="C34">
        <f t="shared" si="28"/>
        <v>2.449622711551136E-3</v>
      </c>
      <c r="F34">
        <v>-1</v>
      </c>
      <c r="G34">
        <v>2.0064418884331472</v>
      </c>
      <c r="H34">
        <v>8.9350617943312436E-6</v>
      </c>
      <c r="I34">
        <f t="shared" si="29"/>
        <v>1.0000000000019091E-2</v>
      </c>
      <c r="J34">
        <f t="shared" si="30"/>
        <v>99.999999999809091</v>
      </c>
      <c r="K34">
        <f t="shared" si="31"/>
        <v>-99.999999999809091</v>
      </c>
      <c r="L34">
        <f t="shared" si="32"/>
        <v>200.64418884293167</v>
      </c>
      <c r="M34">
        <f t="shared" si="33"/>
        <v>90676.284494729116</v>
      </c>
      <c r="N34" t="s">
        <v>56</v>
      </c>
      <c r="O34">
        <f t="array" ref="O34:O35">MMULT(TRANSPOSE(J31:K39),L31:L39)</f>
        <v>180617.62368800849</v>
      </c>
      <c r="T34" t="s">
        <v>61</v>
      </c>
      <c r="U34">
        <f>((O11-O26)/(O27-O12))</f>
        <v>0.55485673382412914</v>
      </c>
      <c r="Y34">
        <v>0</v>
      </c>
      <c r="Z34" s="7">
        <v>2.0088915111447041</v>
      </c>
      <c r="AA34">
        <v>0.02</v>
      </c>
      <c r="AB34">
        <v>1.7134121859285753E-5</v>
      </c>
      <c r="AC34">
        <f t="shared" si="23"/>
        <v>2.9499931818560881E-3</v>
      </c>
      <c r="AD34">
        <f t="shared" si="24"/>
        <v>338.98383431883599</v>
      </c>
      <c r="AE34">
        <f t="shared" si="25"/>
        <v>0</v>
      </c>
      <c r="AF34">
        <f t="shared" si="26"/>
        <v>680.98174717839242</v>
      </c>
      <c r="AG34">
        <f t="shared" si="27"/>
        <v>0.38961461507492517</v>
      </c>
      <c r="AN34">
        <v>60.717072422351485</v>
      </c>
    </row>
    <row r="35" spans="1:40" ht="15" thickBot="1" x14ac:dyDescent="0.4">
      <c r="A35">
        <v>0</v>
      </c>
      <c r="B35">
        <v>2.0088915111446983</v>
      </c>
      <c r="C35">
        <f t="shared" si="28"/>
        <v>4.2328656637780071E-3</v>
      </c>
      <c r="F35">
        <v>0</v>
      </c>
      <c r="G35">
        <v>2.0088915111446983</v>
      </c>
      <c r="H35">
        <v>1.5393659465539105E-5</v>
      </c>
      <c r="I35">
        <f t="shared" si="29"/>
        <v>1.0000000000056663E-2</v>
      </c>
      <c r="J35">
        <f t="shared" si="30"/>
        <v>99.999999999433371</v>
      </c>
      <c r="K35">
        <f t="shared" si="31"/>
        <v>0</v>
      </c>
      <c r="L35">
        <f t="shared" si="32"/>
        <v>200.88915111333154</v>
      </c>
      <c r="M35">
        <f t="shared" si="33"/>
        <v>40451.493714010488</v>
      </c>
      <c r="O35">
        <v>1312.1220974201715</v>
      </c>
      <c r="T35" s="5" t="s">
        <v>62</v>
      </c>
      <c r="U35" s="6">
        <f>O27*U34+O26</f>
        <v>2.0081995398969781</v>
      </c>
      <c r="Y35">
        <v>3</v>
      </c>
      <c r="Z35" s="7">
        <v>2.0088915111447041</v>
      </c>
      <c r="AA35">
        <v>0.02</v>
      </c>
      <c r="AB35">
        <v>1.7134121859285753E-5</v>
      </c>
      <c r="AC35">
        <f t="shared" si="23"/>
        <v>2.9499931818560881E-3</v>
      </c>
      <c r="AD35">
        <f t="shared" si="24"/>
        <v>338.98383431883599</v>
      </c>
      <c r="AE35">
        <f t="shared" si="25"/>
        <v>1016.951502956508</v>
      </c>
      <c r="AF35">
        <f t="shared" si="26"/>
        <v>680.98174717839242</v>
      </c>
      <c r="AG35">
        <f t="shared" si="27"/>
        <v>2.8478523613056645</v>
      </c>
      <c r="AI35" t="s">
        <v>57</v>
      </c>
      <c r="AJ35">
        <f t="array" ref="AJ35:AK36">MINVERSE(AJ29:AK30)</f>
        <v>1.296078247095324E-6</v>
      </c>
      <c r="AK35">
        <v>5.5687965693234681E-8</v>
      </c>
    </row>
    <row r="36" spans="1:40" x14ac:dyDescent="0.35">
      <c r="A36">
        <v>1</v>
      </c>
      <c r="B36">
        <v>2.0131243768084763</v>
      </c>
      <c r="C36">
        <f t="shared" si="28"/>
        <v>-6.6824883753291431E-3</v>
      </c>
      <c r="F36">
        <v>1</v>
      </c>
      <c r="G36">
        <v>2.0131243768084763</v>
      </c>
      <c r="H36">
        <v>8.1208922674002905E-6</v>
      </c>
      <c r="I36">
        <f t="shared" si="29"/>
        <v>1.0000000000015771E-2</v>
      </c>
      <c r="J36">
        <f t="shared" si="30"/>
        <v>99.999999999842288</v>
      </c>
      <c r="K36">
        <f t="shared" si="31"/>
        <v>99.999999999842288</v>
      </c>
      <c r="L36">
        <f t="shared" si="32"/>
        <v>201.31243768053014</v>
      </c>
      <c r="M36">
        <f t="shared" si="33"/>
        <v>10226.567526997471</v>
      </c>
      <c r="Y36">
        <v>4</v>
      </c>
      <c r="Z36" s="7">
        <v>2.0187459087772237</v>
      </c>
      <c r="AA36">
        <v>0.02</v>
      </c>
      <c r="AB36">
        <v>1.7137107596439623E-5</v>
      </c>
      <c r="AC36">
        <f t="shared" si="23"/>
        <v>2.9500571181103404E-3</v>
      </c>
      <c r="AD36">
        <f t="shared" si="24"/>
        <v>338.97648756053582</v>
      </c>
      <c r="AE36">
        <f t="shared" si="25"/>
        <v>1355.9059502421433</v>
      </c>
      <c r="AF36">
        <f t="shared" si="26"/>
        <v>684.30739743450522</v>
      </c>
      <c r="AG36">
        <f t="shared" si="27"/>
        <v>0.77849065387196359</v>
      </c>
      <c r="AJ36">
        <v>5.5687965693234674E-8</v>
      </c>
      <c r="AK36">
        <v>1.7007476431015034E-7</v>
      </c>
    </row>
    <row r="37" spans="1:40" x14ac:dyDescent="0.35">
      <c r="A37">
        <v>2</v>
      </c>
      <c r="B37">
        <v>2.0064418884331472</v>
      </c>
      <c r="C37">
        <f t="shared" si="28"/>
        <v>2.4496227115573532E-3</v>
      </c>
      <c r="D37">
        <f>B39-B36</f>
        <v>5.6215319687478171E-3</v>
      </c>
      <c r="F37">
        <v>2</v>
      </c>
      <c r="G37">
        <v>2.0064418884331472</v>
      </c>
      <c r="H37">
        <v>8.9350617943312436E-6</v>
      </c>
      <c r="I37">
        <f t="shared" si="29"/>
        <v>1.0000000000019091E-2</v>
      </c>
      <c r="J37">
        <f t="shared" si="30"/>
        <v>99.999999999809091</v>
      </c>
      <c r="K37">
        <f t="shared" si="31"/>
        <v>199.99999999961818</v>
      </c>
      <c r="L37">
        <f t="shared" si="32"/>
        <v>200.64418884293167</v>
      </c>
      <c r="M37">
        <f t="shared" si="33"/>
        <v>1.2656954993867371</v>
      </c>
      <c r="N37" t="s">
        <v>57</v>
      </c>
      <c r="O37">
        <f t="array" ref="O37:P38">MINVERSE(_xlfn.ANCHORARRAY(O31))</f>
        <v>1.111111111124011E-5</v>
      </c>
      <c r="P37">
        <v>-4.8883251752565421E-17</v>
      </c>
      <c r="Z37" s="7"/>
    </row>
    <row r="38" spans="1:40" x14ac:dyDescent="0.35">
      <c r="A38">
        <v>3</v>
      </c>
      <c r="B38">
        <v>2.0088915111447045</v>
      </c>
      <c r="C38">
        <f t="shared" si="28"/>
        <v>9.854397632519607E-3</v>
      </c>
      <c r="F38">
        <v>3</v>
      </c>
      <c r="G38">
        <v>2.0088915111447045</v>
      </c>
      <c r="H38">
        <v>8.15910564740193E-6</v>
      </c>
      <c r="I38">
        <f t="shared" si="29"/>
        <v>1.000000000001592E-2</v>
      </c>
      <c r="J38">
        <f t="shared" si="30"/>
        <v>99.999999999840796</v>
      </c>
      <c r="K38">
        <f t="shared" si="31"/>
        <v>299.9999999995224</v>
      </c>
      <c r="L38">
        <f t="shared" si="32"/>
        <v>200.88915111415065</v>
      </c>
      <c r="M38">
        <f t="shared" si="33"/>
        <v>9776.1534944541108</v>
      </c>
      <c r="O38">
        <v>-4.8883251752565415E-17</v>
      </c>
      <c r="P38">
        <v>1.6666666667013815E-6</v>
      </c>
      <c r="T38" t="s">
        <v>73</v>
      </c>
      <c r="U38" s="4">
        <f>4*3.14159^2*1.0006/U35^2</f>
        <v>9.7950301046228905</v>
      </c>
      <c r="V38">
        <f>SQRT(P27^2+P12^2-2*Q12^2-2*Q27^2)</f>
        <v>1.2974333618143486E-3</v>
      </c>
      <c r="Z38" s="7"/>
    </row>
    <row r="39" spans="1:40" x14ac:dyDescent="0.35">
      <c r="A39">
        <v>4</v>
      </c>
      <c r="B39">
        <v>2.0187459087772242</v>
      </c>
      <c r="F39">
        <v>4</v>
      </c>
      <c r="G39">
        <v>2.0187459087772242</v>
      </c>
      <c r="H39">
        <v>8.160527427064735E-6</v>
      </c>
      <c r="I39">
        <f t="shared" si="29"/>
        <v>1.0000000000015925E-2</v>
      </c>
      <c r="J39">
        <f t="shared" si="30"/>
        <v>99.999999999840753</v>
      </c>
      <c r="K39">
        <f t="shared" si="31"/>
        <v>399.99999999936301</v>
      </c>
      <c r="L39">
        <f t="shared" si="32"/>
        <v>201.87459087740092</v>
      </c>
      <c r="M39">
        <f t="shared" si="33"/>
        <v>39550.182932078387</v>
      </c>
      <c r="U39">
        <v>9.7908000000000008</v>
      </c>
    </row>
    <row r="40" spans="1:40" x14ac:dyDescent="0.35">
      <c r="N40" t="s">
        <v>58</v>
      </c>
      <c r="O40">
        <f t="array" ref="O40:O41">MMULT(_xlfn.ANCHORARRAY(O37),_xlfn.ANCHORARRAY(O34))</f>
        <v>2.0068624854455521</v>
      </c>
      <c r="P40">
        <f>SQRT(O37)</f>
        <v>3.3333333333526831E-3</v>
      </c>
    </row>
    <row r="41" spans="1:40" x14ac:dyDescent="0.35">
      <c r="O41">
        <v>2.1868701535833254E-3</v>
      </c>
      <c r="P41">
        <f>SQRT(P38)</f>
        <v>1.2909944487492506E-3</v>
      </c>
    </row>
    <row r="43" spans="1:40" x14ac:dyDescent="0.35">
      <c r="N43" t="s">
        <v>59</v>
      </c>
    </row>
    <row r="44" spans="1:40" x14ac:dyDescent="0.35">
      <c r="F44">
        <v>0.01</v>
      </c>
      <c r="I44">
        <v>2.8740859854056444E-3</v>
      </c>
    </row>
    <row r="45" spans="1:40" x14ac:dyDescent="0.35">
      <c r="F45" t="s">
        <v>31</v>
      </c>
      <c r="G45" t="s">
        <v>49</v>
      </c>
      <c r="H45" t="s">
        <v>50</v>
      </c>
      <c r="I45" t="s">
        <v>32</v>
      </c>
      <c r="J45" t="s">
        <v>33</v>
      </c>
      <c r="K45" t="s">
        <v>34</v>
      </c>
      <c r="L45" t="s">
        <v>35</v>
      </c>
      <c r="M45" t="s">
        <v>36</v>
      </c>
    </row>
    <row r="46" spans="1:40" x14ac:dyDescent="0.35">
      <c r="F46">
        <v>-4</v>
      </c>
      <c r="G46">
        <v>1.9962665226576988</v>
      </c>
      <c r="H46">
        <v>3.7939800924771197E-5</v>
      </c>
      <c r="I46">
        <f>SQRT($F$44^2+($I$44*H46)^2)</f>
        <v>1.0000000000594511E-2</v>
      </c>
      <c r="J46">
        <f>1/I46</f>
        <v>99.999999994054889</v>
      </c>
      <c r="K46">
        <f>F46/I46</f>
        <v>-399.99999997621956</v>
      </c>
      <c r="L46">
        <f>G46/I46</f>
        <v>199.62665225390185</v>
      </c>
      <c r="N46" t="s">
        <v>55</v>
      </c>
      <c r="O46">
        <f t="array" ref="O46:P47">MMULT(TRANSPOSE(J46:K52),J46:K52)</f>
        <v>69999.999998316183</v>
      </c>
      <c r="P46">
        <v>-9999.9999955218955</v>
      </c>
    </row>
    <row r="47" spans="1:40" x14ac:dyDescent="0.35">
      <c r="F47">
        <v>-3</v>
      </c>
      <c r="G47">
        <v>1.9990286107168305</v>
      </c>
      <c r="H47">
        <v>8.6325915262090402E-6</v>
      </c>
      <c r="I47">
        <f t="shared" ref="I47:I51" si="34">SQRT($F$44^2+($I$44*H47)^2)</f>
        <v>1.0000000000030779E-2</v>
      </c>
      <c r="J47">
        <f t="shared" ref="J47:J52" si="35">1/I47</f>
        <v>99.999999999692207</v>
      </c>
      <c r="K47">
        <f t="shared" ref="K47:K52" si="36">F47/I47</f>
        <v>-299.99999999907664</v>
      </c>
      <c r="L47">
        <f t="shared" ref="L47:L52" si="37">G47/I47</f>
        <v>199.90286107106775</v>
      </c>
      <c r="O47">
        <v>-9999.9999955218955</v>
      </c>
      <c r="P47">
        <v>469999.99997906573</v>
      </c>
    </row>
    <row r="48" spans="1:40" x14ac:dyDescent="0.35">
      <c r="F48">
        <v>-1</v>
      </c>
      <c r="G48">
        <v>2.0030884277980401</v>
      </c>
      <c r="H48">
        <v>8.6672786222544933E-6</v>
      </c>
      <c r="I48">
        <f t="shared" si="34"/>
        <v>1.0000000000031027E-2</v>
      </c>
      <c r="J48">
        <f t="shared" si="35"/>
        <v>99.99999999968972</v>
      </c>
      <c r="K48">
        <f t="shared" si="36"/>
        <v>-99.99999999968972</v>
      </c>
      <c r="L48">
        <f t="shared" si="37"/>
        <v>200.3088427791825</v>
      </c>
    </row>
    <row r="49" spans="5:20" x14ac:dyDescent="0.35">
      <c r="F49">
        <v>0</v>
      </c>
      <c r="G49">
        <v>2.0064418884331472</v>
      </c>
      <c r="H49">
        <v>8.9350617943312436E-6</v>
      </c>
      <c r="I49">
        <f t="shared" si="34"/>
        <v>1.0000000000032974E-2</v>
      </c>
      <c r="J49">
        <f t="shared" si="35"/>
        <v>99.999999999670266</v>
      </c>
      <c r="K49">
        <f t="shared" si="36"/>
        <v>0</v>
      </c>
      <c r="L49">
        <f t="shared" si="37"/>
        <v>200.64418884265311</v>
      </c>
      <c r="N49" t="s">
        <v>56</v>
      </c>
      <c r="O49">
        <f t="array" ref="O49:O50">MMULT(TRANSPOSE(J46:K52),L46:L52)</f>
        <v>140460.59707981214</v>
      </c>
    </row>
    <row r="50" spans="5:20" x14ac:dyDescent="0.35">
      <c r="E50">
        <v>2.0088915111447001</v>
      </c>
      <c r="F50">
        <v>1</v>
      </c>
      <c r="G50">
        <v>2.00946072463947</v>
      </c>
      <c r="H50">
        <v>1.5393659465539105E-5</v>
      </c>
      <c r="I50">
        <f t="shared" si="34"/>
        <v>1.0000000000097872E-2</v>
      </c>
      <c r="J50">
        <f t="shared" si="35"/>
        <v>99.999999999021284</v>
      </c>
      <c r="K50">
        <f t="shared" si="36"/>
        <v>99.999999999021284</v>
      </c>
      <c r="L50">
        <f t="shared" si="37"/>
        <v>200.94607246198032</v>
      </c>
      <c r="O50">
        <v>-18747.412742359476</v>
      </c>
    </row>
    <row r="51" spans="5:20" x14ac:dyDescent="0.35">
      <c r="F51">
        <v>2</v>
      </c>
      <c r="G51">
        <v>2.0130278927401202</v>
      </c>
      <c r="H51">
        <v>8.1208922674002905E-6</v>
      </c>
      <c r="I51">
        <f t="shared" si="34"/>
        <v>1.0000000000027239E-2</v>
      </c>
      <c r="J51">
        <f t="shared" si="35"/>
        <v>99.999999999727606</v>
      </c>
      <c r="K51">
        <f t="shared" si="36"/>
        <v>199.99999999945521</v>
      </c>
      <c r="L51">
        <f t="shared" si="37"/>
        <v>201.3027892734637</v>
      </c>
    </row>
    <row r="52" spans="5:20" x14ac:dyDescent="0.35">
      <c r="F52">
        <v>4</v>
      </c>
      <c r="G52">
        <v>2.0187456413326408</v>
      </c>
      <c r="H52">
        <v>8.160527427064735E-6</v>
      </c>
      <c r="I52">
        <f>SQRT($F$44^2+($I$44*H52)^2)</f>
        <v>1.0000000000027504E-2</v>
      </c>
      <c r="J52">
        <f t="shared" si="35"/>
        <v>99.999999999724963</v>
      </c>
      <c r="K52">
        <f t="shared" si="36"/>
        <v>399.99999999889985</v>
      </c>
      <c r="L52">
        <f t="shared" si="37"/>
        <v>201.87456413270883</v>
      </c>
      <c r="N52" t="s">
        <v>57</v>
      </c>
      <c r="O52" cm="1">
        <f t="array" ref="O52:P53">MINVERSE(_xlfn.ANCHORARRAY(O46))</f>
        <v>1.4329268292991479E-5</v>
      </c>
      <c r="P52">
        <v>3.0487804866410483E-7</v>
      </c>
      <c r="S52" t="s">
        <v>67</v>
      </c>
    </row>
    <row r="53" spans="5:20" x14ac:dyDescent="0.35">
      <c r="O53">
        <v>3.0487804866410477E-7</v>
      </c>
      <c r="P53">
        <v>2.1341463415530908E-6</v>
      </c>
    </row>
    <row r="54" spans="5:20" x14ac:dyDescent="0.35">
      <c r="S54" t="s">
        <v>66</v>
      </c>
    </row>
    <row r="55" spans="5:20" x14ac:dyDescent="0.35">
      <c r="N55" t="s">
        <v>58</v>
      </c>
      <c r="O55" cm="1">
        <f t="array" ref="O55:O56">MMULT(_xlfn.ANCHORARRAY(O52),_xlfn.ANCHORARRAY(O49))</f>
        <v>2.0069819055360125</v>
      </c>
      <c r="P55">
        <f>SQRT(O52)</f>
        <v>3.7854019988624033E-3</v>
      </c>
      <c r="R55">
        <v>2.00703110789481</v>
      </c>
    </row>
    <row r="56" spans="5:20" x14ac:dyDescent="0.35">
      <c r="O56">
        <v>2.8136304341959059E-3</v>
      </c>
      <c r="P56">
        <f>SQRT(P53)</f>
        <v>1.4608717745076365E-3</v>
      </c>
      <c r="R56">
        <v>2.7887858317091063E-3</v>
      </c>
    </row>
    <row r="61" spans="5:20" x14ac:dyDescent="0.35">
      <c r="F61">
        <v>0.01</v>
      </c>
      <c r="I61">
        <v>2.5713857924625216E-3</v>
      </c>
    </row>
    <row r="62" spans="5:20" x14ac:dyDescent="0.35">
      <c r="F62" s="8" t="s">
        <v>31</v>
      </c>
      <c r="G62" s="8" t="s">
        <v>49</v>
      </c>
      <c r="H62" t="s">
        <v>50</v>
      </c>
      <c r="I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55</v>
      </c>
      <c r="O62">
        <f t="array" ref="O62:P63">MMULT(TRANSPOSE(J63:K68),J63:K68)</f>
        <v>59999.999882738921</v>
      </c>
      <c r="P62">
        <v>-89999.99959684287</v>
      </c>
      <c r="R62" t="s">
        <v>57</v>
      </c>
      <c r="S62" cm="1">
        <f t="array" ref="S62:T63">MINVERSE(_xlfn.ANCHORARRAY(O62))</f>
        <v>2.9523809538837317E-5</v>
      </c>
      <c r="T62">
        <v>8.5714285813764223E-6</v>
      </c>
    </row>
    <row r="63" spans="5:20" x14ac:dyDescent="0.35">
      <c r="F63" s="8">
        <v>-4</v>
      </c>
      <c r="G63" s="8">
        <v>1.9962665226577001</v>
      </c>
      <c r="H63">
        <f>'U -4'!$N$14</f>
        <v>3.7962272446999043E-4</v>
      </c>
      <c r="I63">
        <f>SQRT($F$61^2+($I$61*H63)^2)</f>
        <v>1.0000000047644075E-2</v>
      </c>
      <c r="J63">
        <f>1/I63</f>
        <v>99.999999523559254</v>
      </c>
      <c r="K63">
        <f>F63/I63</f>
        <v>-399.99999809423701</v>
      </c>
      <c r="L63">
        <f>G63/I63</f>
        <v>199.6266513146673</v>
      </c>
      <c r="M63">
        <f>(F63-$S$65-$S$66*I63)^2/H63^2</f>
        <v>250343175.35872993</v>
      </c>
      <c r="O63">
        <v>-89999.99959684287</v>
      </c>
      <c r="P63">
        <v>309999.99840935896</v>
      </c>
      <c r="S63">
        <v>8.5714285813764206E-6</v>
      </c>
      <c r="T63">
        <v>5.7142857353471701E-6</v>
      </c>
    </row>
    <row r="64" spans="5:20" x14ac:dyDescent="0.35">
      <c r="F64" s="8">
        <v>-3</v>
      </c>
      <c r="G64" s="8">
        <v>1.99902861071683</v>
      </c>
      <c r="H64">
        <f>'U -3'!$N$14</f>
        <v>8.1731807394098418E-5</v>
      </c>
      <c r="I64">
        <f t="shared" ref="I64:I70" si="38">SQRT($F$61^2+($I$61*H64)^2)</f>
        <v>1.0000000002208445E-2</v>
      </c>
      <c r="J64">
        <f t="shared" ref="J64:J70" si="39">1/I64</f>
        <v>99.99999997791555</v>
      </c>
      <c r="K64">
        <f t="shared" ref="K64:K70" si="40">F64/I64</f>
        <v>-299.99999993374666</v>
      </c>
      <c r="L64">
        <f t="shared" ref="L64:L70" si="41">G64/I64</f>
        <v>199.90286102753555</v>
      </c>
      <c r="M64">
        <f t="shared" ref="M64:M70" si="42">(F64-$S$65-$S$66*I64)^2/H64^2</f>
        <v>3752173159.3582349</v>
      </c>
    </row>
    <row r="65" spans="6:28" x14ac:dyDescent="0.35">
      <c r="F65" s="8">
        <v>-2</v>
      </c>
      <c r="G65" s="8">
        <v>2.0013007762116599</v>
      </c>
      <c r="H65">
        <f>'U -2'!$N$14</f>
        <v>8.1384045560488276E-5</v>
      </c>
      <c r="I65">
        <f t="shared" si="38"/>
        <v>1.0000000002189693E-2</v>
      </c>
      <c r="J65">
        <f t="shared" si="39"/>
        <v>99.999999978103062</v>
      </c>
      <c r="K65">
        <f t="shared" si="40"/>
        <v>-199.99999995620612</v>
      </c>
      <c r="L65">
        <f t="shared" si="41"/>
        <v>200.13007757734366</v>
      </c>
      <c r="M65">
        <f t="shared" si="42"/>
        <v>2423525216.3147378</v>
      </c>
      <c r="N65" t="s">
        <v>56</v>
      </c>
      <c r="O65">
        <f t="array" ref="O65:O66">MMULT(TRANSPOSE(J63:K68),L63:L68)</f>
        <v>120155.86927031724</v>
      </c>
      <c r="R65" t="s">
        <v>58</v>
      </c>
      <c r="S65" s="8">
        <f t="array" ref="S65:S66">MMULT(S62:T63,O65:O66)</f>
        <v>2.0064549034180761</v>
      </c>
      <c r="T65">
        <f>SQRT(S62)</f>
        <v>5.4335816492289239E-3</v>
      </c>
      <c r="V65" s="8" t="s">
        <v>62</v>
      </c>
      <c r="W65" s="8">
        <f>(S65*O27-O26*S66)/(O27-S66)</f>
        <v>2.0085884746964968</v>
      </c>
      <c r="X65" s="8" t="s">
        <v>75</v>
      </c>
      <c r="Y65" s="8">
        <f>(4*PI()^2*1.0006)/W65^2</f>
        <v>9.7912536739416343</v>
      </c>
      <c r="AA65">
        <v>9.7908000000000008</v>
      </c>
    </row>
    <row r="66" spans="6:28" x14ac:dyDescent="0.35">
      <c r="F66" s="8">
        <v>-1</v>
      </c>
      <c r="G66" s="8">
        <v>2.0030884277980401</v>
      </c>
      <c r="H66">
        <f>'U -1'!$N$14</f>
        <v>8.1372269176772919E-5</v>
      </c>
      <c r="I66">
        <f t="shared" si="38"/>
        <v>1.0000000002189058E-2</v>
      </c>
      <c r="J66">
        <f t="shared" si="39"/>
        <v>99.999999978109415</v>
      </c>
      <c r="K66">
        <f t="shared" si="40"/>
        <v>-99.999999978109415</v>
      </c>
      <c r="L66">
        <f t="shared" si="41"/>
        <v>200.30884273595524</v>
      </c>
      <c r="M66">
        <f t="shared" si="42"/>
        <v>1365098415.2615252</v>
      </c>
      <c r="O66">
        <v>-179783.81097877002</v>
      </c>
      <c r="S66" s="8">
        <v>2.5713855613884729E-3</v>
      </c>
      <c r="T66">
        <f>SQRT(T63)</f>
        <v>2.3904572230741068E-3</v>
      </c>
      <c r="U66">
        <f>SQRT(S63)</f>
        <v>2.9277002205445181E-3</v>
      </c>
      <c r="W66" s="14">
        <f>SQRT(S66^2*T66^2+O27^2*P27^2-2*S66^2*O27^2*(Q27^2*U66^2))</f>
        <v>6.1495007785744639E-6</v>
      </c>
      <c r="Y66" s="9">
        <f>SQRT(0.0001^2+W66^2)</f>
        <v>1.001889033766998E-4</v>
      </c>
    </row>
    <row r="67" spans="6:28" x14ac:dyDescent="0.35">
      <c r="F67" s="8">
        <v>0</v>
      </c>
      <c r="G67" s="8">
        <v>2.0064418884331499</v>
      </c>
      <c r="H67">
        <f>'U 0'!$N$14</f>
        <v>8.1719011238354697E-5</v>
      </c>
      <c r="I67">
        <f t="shared" si="38"/>
        <v>1.0000000002207755E-2</v>
      </c>
      <c r="J67">
        <f t="shared" si="39"/>
        <v>99.999999977922457</v>
      </c>
      <c r="K67">
        <f t="shared" si="40"/>
        <v>0</v>
      </c>
      <c r="L67">
        <f t="shared" si="41"/>
        <v>200.64418879901766</v>
      </c>
      <c r="M67">
        <f t="shared" si="42"/>
        <v>602870080.56619811</v>
      </c>
    </row>
    <row r="68" spans="6:28" x14ac:dyDescent="0.35">
      <c r="F68" s="8">
        <v>1</v>
      </c>
      <c r="G68" s="8">
        <v>2.00946072463947</v>
      </c>
      <c r="H68">
        <f>'U +1'!$N$14</f>
        <v>8.14179099405239E-5</v>
      </c>
      <c r="I68">
        <f t="shared" si="38"/>
        <v>1.0000000002191515E-2</v>
      </c>
      <c r="J68">
        <f t="shared" si="39"/>
        <v>99.999999978084858</v>
      </c>
      <c r="K68">
        <f t="shared" si="40"/>
        <v>99.999999978084858</v>
      </c>
      <c r="L68">
        <f t="shared" si="41"/>
        <v>200.94607241990937</v>
      </c>
      <c r="M68">
        <f t="shared" si="42"/>
        <v>152816740.56336668</v>
      </c>
      <c r="AB68" s="4"/>
    </row>
    <row r="69" spans="6:28" x14ac:dyDescent="0.35">
      <c r="F69" s="8">
        <v>2</v>
      </c>
      <c r="G69" s="8">
        <v>2.0130278927401202</v>
      </c>
      <c r="H69">
        <f>'U +2'!$N$14</f>
        <v>8.1372269176772919E-5</v>
      </c>
      <c r="I69">
        <f t="shared" si="38"/>
        <v>1.0000000002189058E-2</v>
      </c>
      <c r="J69">
        <f t="shared" si="39"/>
        <v>99.999999978109415</v>
      </c>
      <c r="K69">
        <f t="shared" si="40"/>
        <v>199.99999995621883</v>
      </c>
      <c r="L69">
        <f t="shared" si="41"/>
        <v>201.30278922994566</v>
      </c>
      <c r="M69">
        <f t="shared" si="42"/>
        <v>6342.783590894619</v>
      </c>
      <c r="O69" s="3" t="s">
        <v>59</v>
      </c>
      <c r="P69">
        <f>SUM(M63:M70)/(COUNT(M63:M70)-2)</f>
        <v>1523638104.2516956</v>
      </c>
      <c r="R69" t="s">
        <v>60</v>
      </c>
      <c r="S69">
        <f>SQRT(P69)</f>
        <v>39033.807196476439</v>
      </c>
      <c r="AA69" s="3"/>
    </row>
    <row r="70" spans="6:28" x14ac:dyDescent="0.35">
      <c r="F70" s="8">
        <v>4</v>
      </c>
      <c r="G70" s="8">
        <v>2.0187456413326408</v>
      </c>
      <c r="H70">
        <f>'U +4'!$N$14</f>
        <v>8.1726636136752483E-5</v>
      </c>
      <c r="I70">
        <f t="shared" si="38"/>
        <v>1.0000000002208166E-2</v>
      </c>
      <c r="J70">
        <f t="shared" si="39"/>
        <v>99.999999977918336</v>
      </c>
      <c r="K70">
        <f t="shared" si="40"/>
        <v>399.99999991167334</v>
      </c>
      <c r="L70">
        <f t="shared" si="41"/>
        <v>201.87456408868681</v>
      </c>
      <c r="M70">
        <f t="shared" si="42"/>
        <v>594995495.30379009</v>
      </c>
    </row>
    <row r="74" spans="6:28" x14ac:dyDescent="0.35">
      <c r="P74" s="10"/>
    </row>
    <row r="75" spans="6:28" x14ac:dyDescent="0.35">
      <c r="N75">
        <v>-4</v>
      </c>
      <c r="O75">
        <v>2.0013007762116621</v>
      </c>
      <c r="P75" s="11">
        <f>'U -4'!$N$14</f>
        <v>3.7962272446999043E-4</v>
      </c>
      <c r="Q75">
        <v>-4</v>
      </c>
      <c r="R75">
        <v>1.9962665226577001</v>
      </c>
      <c r="S75" s="11">
        <f>'D -4'!$N$14</f>
        <v>8.1303872392189417E-5</v>
      </c>
    </row>
    <row r="76" spans="6:28" x14ac:dyDescent="0.35">
      <c r="N76">
        <v>-3</v>
      </c>
      <c r="O76">
        <v>2.0030884277980414</v>
      </c>
      <c r="P76" s="11">
        <f>'U -3'!$N$14</f>
        <v>8.1731807394098418E-5</v>
      </c>
      <c r="Q76">
        <v>-3</v>
      </c>
      <c r="R76">
        <v>1.99902861071683</v>
      </c>
      <c r="S76" s="11">
        <f>'D -3'!$N$14</f>
        <v>8.1273636137775017E-5</v>
      </c>
    </row>
    <row r="77" spans="6:28" x14ac:dyDescent="0.35">
      <c r="N77">
        <v>-2</v>
      </c>
      <c r="O77">
        <v>2.0046117725481953</v>
      </c>
      <c r="P77" s="11">
        <f>'U -2'!$N$14</f>
        <v>8.1384045560488276E-5</v>
      </c>
      <c r="Q77">
        <v>-2</v>
      </c>
      <c r="R77">
        <v>2.0013007762116599</v>
      </c>
      <c r="S77" s="11">
        <f>'D -2'!$N$14</f>
        <v>8.1150466997753965E-5</v>
      </c>
    </row>
    <row r="78" spans="6:28" x14ac:dyDescent="0.35">
      <c r="N78">
        <v>-1</v>
      </c>
      <c r="O78">
        <v>2.0064791732083078</v>
      </c>
      <c r="P78" s="11">
        <f>'U -1'!$N$14</f>
        <v>8.1372269176772919E-5</v>
      </c>
      <c r="Q78">
        <v>-1</v>
      </c>
      <c r="R78">
        <v>2.0030884277980401</v>
      </c>
      <c r="S78" s="11">
        <f>'D -1'!$N$14</f>
        <v>1.0274799886556041E-4</v>
      </c>
    </row>
    <row r="79" spans="6:28" x14ac:dyDescent="0.35">
      <c r="N79">
        <v>0</v>
      </c>
      <c r="O79">
        <v>2.0079511572584052</v>
      </c>
      <c r="P79" s="11">
        <f>'U 0'!$N$14</f>
        <v>8.1719011238354697E-5</v>
      </c>
      <c r="Q79">
        <v>0</v>
      </c>
      <c r="R79">
        <v>2.0064418884331499</v>
      </c>
      <c r="S79" s="11">
        <f>'D 0'!$N$14</f>
        <v>8.1339750924523045E-5</v>
      </c>
    </row>
    <row r="80" spans="6:28" x14ac:dyDescent="0.35">
      <c r="N80">
        <v>1</v>
      </c>
      <c r="O80">
        <v>2.0088915111447001</v>
      </c>
      <c r="P80" s="11">
        <f>'U +1'!$N$14</f>
        <v>8.14179099405239E-5</v>
      </c>
      <c r="Q80">
        <v>1</v>
      </c>
      <c r="R80">
        <v>2.00946072463947</v>
      </c>
      <c r="S80" s="11">
        <f>'D +1'!$N$14</f>
        <v>8.1119418848236185E-5</v>
      </c>
    </row>
    <row r="81" spans="14:19" x14ac:dyDescent="0.35">
      <c r="N81">
        <v>2</v>
      </c>
      <c r="O81">
        <v>2.0100730496694701</v>
      </c>
      <c r="P81" s="11">
        <f>'U +2'!$N$14</f>
        <v>8.1372269176772919E-5</v>
      </c>
      <c r="Q81">
        <v>2</v>
      </c>
      <c r="R81">
        <v>2.0130278927401202</v>
      </c>
      <c r="S81" s="11">
        <f>'D +2'!$N$14</f>
        <v>8.1205840199521522E-5</v>
      </c>
    </row>
    <row r="82" spans="14:19" x14ac:dyDescent="0.35">
      <c r="N82">
        <v>3</v>
      </c>
      <c r="O82">
        <v>2.0113060933588018</v>
      </c>
      <c r="P82" s="11">
        <f>'U +3'!$N$14</f>
        <v>1.5393086985669019E-4</v>
      </c>
      <c r="Q82">
        <v>3</v>
      </c>
      <c r="R82" s="13" t="s">
        <v>76</v>
      </c>
      <c r="S82" s="11">
        <f>'D +3'!$N$14</f>
        <v>8.0972917335560591E-5</v>
      </c>
    </row>
    <row r="83" spans="14:19" x14ac:dyDescent="0.35">
      <c r="N83">
        <v>4</v>
      </c>
      <c r="O83">
        <v>2.013027892740118</v>
      </c>
      <c r="P83" s="11">
        <f>'U +4'!$N$14</f>
        <v>8.1726636136752483E-5</v>
      </c>
      <c r="Q83">
        <v>4</v>
      </c>
      <c r="R83">
        <v>2.0187456413326408</v>
      </c>
      <c r="S83" s="11">
        <f>'D +4'!$N$14</f>
        <v>8.1148090655578614E-5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Rough</vt:lpstr>
      <vt:lpstr>U -4</vt:lpstr>
      <vt:lpstr>U -3</vt:lpstr>
      <vt:lpstr>U -2</vt:lpstr>
      <vt:lpstr>U -1</vt:lpstr>
      <vt:lpstr>U 0</vt:lpstr>
      <vt:lpstr>U +1</vt:lpstr>
      <vt:lpstr>U +2</vt:lpstr>
      <vt:lpstr>U +3</vt:lpstr>
      <vt:lpstr>U +4</vt:lpstr>
      <vt:lpstr>D -4</vt:lpstr>
      <vt:lpstr>D -3</vt:lpstr>
      <vt:lpstr>D -2</vt:lpstr>
      <vt:lpstr>D -1</vt:lpstr>
      <vt:lpstr>D 0</vt:lpstr>
      <vt:lpstr>D +1</vt:lpstr>
      <vt:lpstr>D +2</vt:lpstr>
      <vt:lpstr>D +3</vt:lpstr>
      <vt:lpstr>D +4</vt:lpstr>
      <vt:lpstr>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Grimes</dc:creator>
  <cp:lastModifiedBy>Corbin Rochlle</cp:lastModifiedBy>
  <dcterms:created xsi:type="dcterms:W3CDTF">2022-02-24T22:43:18Z</dcterms:created>
  <dcterms:modified xsi:type="dcterms:W3CDTF">2022-05-02T23:42:26Z</dcterms:modified>
</cp:coreProperties>
</file>