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b21af\Documents\Diss\1.1_DataphysAnalyse\Paper\240423_TEI25\Supplementary Material\"/>
    </mc:Choice>
  </mc:AlternateContent>
  <xr:revisionPtr revIDLastSave="0" documentId="13_ncr:1_{D9E1B1C9-93E3-4A53-8959-E7C213F567F6}" xr6:coauthVersionLast="47" xr6:coauthVersionMax="47" xr10:uidLastSave="{00000000-0000-0000-0000-000000000000}"/>
  <bookViews>
    <workbookView xWindow="-98" yWindow="-98" windowWidth="19396" windowHeight="10546" xr2:uid="{A762B951-E731-3645-8D69-CEF240186EE3}"/>
  </bookViews>
  <sheets>
    <sheet name="additional &amp; alternativ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5" i="1" l="1"/>
  <c r="M65" i="1"/>
  <c r="L45" i="1"/>
  <c r="F45" i="1" l="1"/>
  <c r="M67" i="1"/>
  <c r="M66" i="1"/>
  <c r="M50" i="1"/>
  <c r="M64" i="1"/>
  <c r="M74" i="1"/>
  <c r="N75" i="1" s="1"/>
  <c r="M51" i="1"/>
  <c r="M63" i="1"/>
  <c r="M52" i="1"/>
  <c r="G50" i="1"/>
  <c r="G51" i="1"/>
  <c r="G58" i="1"/>
  <c r="G72" i="1"/>
  <c r="G57" i="1"/>
  <c r="G55" i="1"/>
  <c r="G61" i="1"/>
  <c r="G71" i="1"/>
  <c r="G54" i="1"/>
  <c r="G53" i="1"/>
  <c r="G70" i="1"/>
  <c r="G69" i="1"/>
  <c r="G68" i="1"/>
  <c r="G60" i="1"/>
  <c r="G52" i="1"/>
  <c r="G67" i="1"/>
  <c r="G66" i="1"/>
  <c r="G65" i="1"/>
  <c r="G64" i="1"/>
  <c r="G63" i="1"/>
  <c r="Q45" i="1"/>
  <c r="P45" i="1"/>
  <c r="O45" i="1"/>
  <c r="N45" i="1"/>
  <c r="M45" i="1"/>
  <c r="K45" i="1"/>
  <c r="J45" i="1"/>
  <c r="I45" i="1"/>
  <c r="H45" i="1"/>
  <c r="G45" i="1"/>
  <c r="G76" i="1" l="1"/>
  <c r="N56" i="1"/>
  <c r="H62" i="1"/>
  <c r="H59" i="1"/>
  <c r="J59" i="1" s="1"/>
  <c r="H56" i="1"/>
  <c r="H73" i="1"/>
  <c r="J73" i="1" s="1"/>
  <c r="P75" i="1"/>
  <c r="N73" i="1"/>
  <c r="N76" i="1" l="1"/>
  <c r="H76" i="1"/>
  <c r="I59" i="1" s="1"/>
  <c r="P73" i="1"/>
  <c r="P56" i="1"/>
  <c r="J56" i="1"/>
  <c r="J62" i="1"/>
  <c r="M76" i="1"/>
  <c r="O75" i="1" s="1"/>
  <c r="I73" i="1" l="1"/>
  <c r="O56" i="1"/>
  <c r="I56" i="1"/>
  <c r="O73" i="1"/>
  <c r="I62" i="1"/>
</calcChain>
</file>

<file path=xl/sharedStrings.xml><?xml version="1.0" encoding="utf-8"?>
<sst xmlns="http://schemas.openxmlformats.org/spreadsheetml/2006/main" count="152" uniqueCount="76">
  <si>
    <t>Nowhere Data Landscape</t>
  </si>
  <si>
    <t xml:space="preserve">Sound Chair </t>
  </si>
  <si>
    <t>Historical Abstract: CPI 1995</t>
  </si>
  <si>
    <t>Perpetual (Tropical) Sunshine</t>
  </si>
  <si>
    <t>Global Tobacco Production</t>
  </si>
  <si>
    <t>SMS to Paper Airplanes</t>
  </si>
  <si>
    <t>Touching Air</t>
  </si>
  <si>
    <t>front-back</t>
  </si>
  <si>
    <t>painful</t>
  </si>
  <si>
    <t>bright-dark</t>
  </si>
  <si>
    <t>hard-soft</t>
  </si>
  <si>
    <t>heavy-light</t>
  </si>
  <si>
    <t>smooth-rough</t>
  </si>
  <si>
    <t>path</t>
  </si>
  <si>
    <t>blockage</t>
  </si>
  <si>
    <t>big-small</t>
  </si>
  <si>
    <t>straight</t>
  </si>
  <si>
    <t>clean-dirty</t>
  </si>
  <si>
    <t>near-far</t>
  </si>
  <si>
    <t>left-right</t>
  </si>
  <si>
    <t>up-down</t>
  </si>
  <si>
    <t>balance</t>
  </si>
  <si>
    <t>contact</t>
  </si>
  <si>
    <t>linkage</t>
  </si>
  <si>
    <t>warm-cold</t>
  </si>
  <si>
    <t>splitting</t>
  </si>
  <si>
    <t>object</t>
  </si>
  <si>
    <t>good taste-bad taste</t>
  </si>
  <si>
    <t>name</t>
  </si>
  <si>
    <t>author</t>
  </si>
  <si>
    <t>year</t>
  </si>
  <si>
    <t>URL</t>
  </si>
  <si>
    <t>unknown</t>
  </si>
  <si>
    <t>http://dataphys.org/list/marshall-islands-stick-charts/</t>
  </si>
  <si>
    <t>Live Wire (Dangling String)</t>
  </si>
  <si>
    <t>Natalie Jeremijenko</t>
  </si>
  <si>
    <t>http://tech90s.walkerart.org/nj/transcript/nj_04.htm</t>
  </si>
  <si>
    <t>Loren Madsen</t>
  </si>
  <si>
    <t>http://www.newloren.com/lorenmadsen_2014/data_art.html</t>
  </si>
  <si>
    <t>fabric | ch</t>
  </si>
  <si>
    <t>http://www.fabric.ch/pts/pts_project_0.html</t>
  </si>
  <si>
    <t>Ralf Baecker</t>
  </si>
  <si>
    <t>http://www.rlfbckr.org/work/nowher</t>
  </si>
  <si>
    <t>www.plummerfernandez.com/Sound-Chair</t>
  </si>
  <si>
    <t xml:space="preserve">http://www.joshuacallaghan.com/Graphs.htm
</t>
  </si>
  <si>
    <t>Chrisian Laesser</t>
  </si>
  <si>
    <t>http://www.christiangross.info/sms-to-paper-airplanes</t>
  </si>
  <si>
    <t>http://www.stefanieposavec.co.uk/data/#/airtransformed</t>
  </si>
  <si>
    <t>Stefanie Posavec,
Miriam Quick</t>
  </si>
  <si>
    <t>Matthew Plummer-Fernandez</t>
  </si>
  <si>
    <t>Image Schemas
additional</t>
  </si>
  <si>
    <t>Image Schemas
use differently</t>
  </si>
  <si>
    <t>sensory modalities</t>
  </si>
  <si>
    <t>sight</t>
  </si>
  <si>
    <t>touch</t>
  </si>
  <si>
    <t>sound</t>
  </si>
  <si>
    <t>taste</t>
  </si>
  <si>
    <t>smell</t>
  </si>
  <si>
    <t>absolute</t>
  </si>
  <si>
    <t>relative</t>
  </si>
  <si>
    <t>ATTRIBUTE</t>
  </si>
  <si>
    <t>SPACE</t>
  </si>
  <si>
    <t>MULTIPLICITY</t>
  </si>
  <si>
    <t>FORCE</t>
  </si>
  <si>
    <t>BASIC</t>
  </si>
  <si>
    <t>%</t>
  </si>
  <si>
    <t>Marshall Island Stick Charts</t>
  </si>
  <si>
    <t>Group</t>
  </si>
  <si>
    <t xml:space="preserve">Image Schema </t>
  </si>
  <si>
    <t>Image Schema</t>
  </si>
  <si>
    <t>nr.</t>
  </si>
  <si>
    <t>total</t>
  </si>
  <si>
    <t>Molalla River Meander</t>
  </si>
  <si>
    <t>https://www.adriensegal.com/molalla-meander</t>
  </si>
  <si>
    <t xml:space="preserve">Adrien Segal </t>
  </si>
  <si>
    <t>Joshua Callaghan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</si>
</sst>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9" fontId="9" fillId="0" borderId="0" applyFont="0" applyFill="0" applyBorder="0" applyAlignment="0" applyProtection="0"/>
  </cellStyleXfs>
  <cellXfs count="88">
    <xf numFmtId="0" fontId="0" fillId="0" borderId="0" xfId="0"/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0" fontId="1" fillId="0" borderId="0" xfId="0" applyFont="1" applyAlignment="1">
      <alignment horizontal="left"/>
    </xf>
    <xf numFmtId="0" fontId="2" fillId="2" borderId="12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 wrapText="1"/>
    </xf>
    <xf numFmtId="0" fontId="2" fillId="2" borderId="6" xfId="0" applyFont="1" applyFill="1" applyBorder="1" applyAlignment="1">
      <alignment horizontal="left" wrapText="1"/>
    </xf>
    <xf numFmtId="0" fontId="4" fillId="2" borderId="12" xfId="0" applyFont="1" applyFill="1" applyBorder="1" applyAlignment="1">
      <alignment horizontal="left" wrapText="1"/>
    </xf>
    <xf numFmtId="0" fontId="4" fillId="2" borderId="6" xfId="0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8" fillId="0" borderId="0" xfId="1" applyFont="1" applyAlignment="1">
      <alignment horizontal="left"/>
    </xf>
    <xf numFmtId="0" fontId="2" fillId="0" borderId="1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4" fillId="0" borderId="0" xfId="0" applyFont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4" fillId="0" borderId="3" xfId="0" applyFont="1" applyBorder="1" applyAlignment="1">
      <alignment horizontal="left" wrapText="1"/>
    </xf>
    <xf numFmtId="0" fontId="4" fillId="0" borderId="5" xfId="0" applyFont="1" applyBorder="1" applyAlignment="1">
      <alignment horizontal="left" wrapText="1"/>
    </xf>
    <xf numFmtId="0" fontId="2" fillId="0" borderId="12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9" fontId="4" fillId="0" borderId="0" xfId="2" applyFont="1" applyAlignment="1">
      <alignment horizontal="left" wrapText="1"/>
    </xf>
    <xf numFmtId="9" fontId="2" fillId="0" borderId="0" xfId="2" applyFont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2" fillId="0" borderId="5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4" fillId="0" borderId="4" xfId="0" applyFont="1" applyBorder="1" applyAlignment="1">
      <alignment horizontal="left" wrapText="1"/>
    </xf>
    <xf numFmtId="0" fontId="2" fillId="0" borderId="2" xfId="0" applyFont="1" applyBorder="1" applyAlignment="1">
      <alignment horizontal="left"/>
    </xf>
    <xf numFmtId="0" fontId="2" fillId="2" borderId="5" xfId="0" applyFont="1" applyFill="1" applyBorder="1" applyAlignment="1">
      <alignment horizontal="left" wrapText="1"/>
    </xf>
    <xf numFmtId="9" fontId="2" fillId="0" borderId="5" xfId="2" applyFont="1" applyBorder="1" applyAlignment="1">
      <alignment horizontal="left" wrapText="1"/>
    </xf>
    <xf numFmtId="9" fontId="2" fillId="0" borderId="0" xfId="2" applyFont="1" applyBorder="1" applyAlignment="1">
      <alignment horizontal="left" wrapText="1"/>
    </xf>
    <xf numFmtId="9" fontId="4" fillId="0" borderId="5" xfId="2" applyFont="1" applyBorder="1" applyAlignment="1">
      <alignment horizontal="left" wrapText="1"/>
    </xf>
    <xf numFmtId="0" fontId="4" fillId="0" borderId="6" xfId="0" applyFont="1" applyBorder="1" applyAlignment="1">
      <alignment horizontal="left" wrapText="1"/>
    </xf>
    <xf numFmtId="0" fontId="2" fillId="2" borderId="4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 wrapText="1"/>
    </xf>
    <xf numFmtId="0" fontId="4" fillId="2" borderId="4" xfId="0" applyFont="1" applyFill="1" applyBorder="1" applyAlignment="1">
      <alignment horizontal="left" wrapText="1"/>
    </xf>
    <xf numFmtId="9" fontId="4" fillId="2" borderId="4" xfId="2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left"/>
    </xf>
    <xf numFmtId="0" fontId="2" fillId="0" borderId="7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49" fontId="2" fillId="0" borderId="7" xfId="0" applyNumberFormat="1" applyFont="1" applyBorder="1" applyAlignment="1">
      <alignment horizontal="left" wrapText="1"/>
    </xf>
    <xf numFmtId="0" fontId="4" fillId="0" borderId="7" xfId="0" applyFont="1" applyBorder="1" applyAlignment="1">
      <alignment horizontal="left" wrapText="1"/>
    </xf>
    <xf numFmtId="0" fontId="4" fillId="0" borderId="9" xfId="0" applyFont="1" applyBorder="1" applyAlignment="1">
      <alignment horizontal="left" wrapText="1"/>
    </xf>
    <xf numFmtId="0" fontId="4" fillId="2" borderId="8" xfId="0" applyFont="1" applyFill="1" applyBorder="1" applyAlignment="1">
      <alignment horizontal="left" wrapText="1"/>
    </xf>
    <xf numFmtId="0" fontId="8" fillId="0" borderId="6" xfId="1" applyFont="1" applyBorder="1" applyAlignment="1">
      <alignment horizontal="left"/>
    </xf>
    <xf numFmtId="0" fontId="8" fillId="0" borderId="4" xfId="1" applyFont="1" applyBorder="1" applyAlignment="1">
      <alignment horizontal="left"/>
    </xf>
    <xf numFmtId="0" fontId="8" fillId="0" borderId="0" xfId="1" applyFont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0" xfId="0" applyFont="1" applyBorder="1" applyAlignment="1">
      <alignment horizontal="left" wrapText="1"/>
    </xf>
    <xf numFmtId="9" fontId="2" fillId="2" borderId="4" xfId="2" applyFont="1" applyFill="1" applyBorder="1" applyAlignment="1">
      <alignment horizontal="left" wrapText="1"/>
    </xf>
    <xf numFmtId="0" fontId="3" fillId="0" borderId="7" xfId="0" applyFont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2" xfId="0" applyFont="1" applyBorder="1" applyAlignment="1">
      <alignment horizontal="left" wrapText="1"/>
    </xf>
    <xf numFmtId="0" fontId="2" fillId="0" borderId="6" xfId="0" applyFont="1" applyBorder="1" applyAlignment="1">
      <alignment horizontal="left" wrapText="1"/>
    </xf>
    <xf numFmtId="0" fontId="4" fillId="0" borderId="12" xfId="0" applyFont="1" applyBorder="1" applyAlignment="1">
      <alignment horizontal="left" wrapText="1"/>
    </xf>
    <xf numFmtId="0" fontId="2" fillId="2" borderId="14" xfId="0" applyFont="1" applyFill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 wrapText="1"/>
    </xf>
    <xf numFmtId="0" fontId="4" fillId="2" borderId="2" xfId="0" applyFont="1" applyFill="1" applyBorder="1" applyAlignment="1">
      <alignment horizontal="left" wrapText="1"/>
    </xf>
    <xf numFmtId="0" fontId="2" fillId="2" borderId="8" xfId="0" applyFont="1" applyFill="1" applyBorder="1" applyAlignment="1">
      <alignment horizontal="left" wrapText="1"/>
    </xf>
    <xf numFmtId="9" fontId="2" fillId="2" borderId="5" xfId="2" applyFont="1" applyFill="1" applyBorder="1" applyAlignment="1">
      <alignment horizontal="left" wrapText="1"/>
    </xf>
    <xf numFmtId="0" fontId="0" fillId="2" borderId="4" xfId="0" applyFill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5" fillId="0" borderId="5" xfId="0" applyFont="1" applyBorder="1" applyAlignment="1">
      <alignment horizontal="center"/>
    </xf>
  </cellXfs>
  <cellStyles count="3">
    <cellStyle name="Link" xfId="1" builtinId="8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driensegal.com/molalla-meander" TargetMode="External"/><Relationship Id="rId3" Type="http://schemas.openxmlformats.org/officeDocument/2006/relationships/hyperlink" Target="http://www.fabric.ch/pts/pts_project_0.html" TargetMode="External"/><Relationship Id="rId7" Type="http://schemas.openxmlformats.org/officeDocument/2006/relationships/hyperlink" Target="http://www.christiangross.info/sms-to-paper-airplanes" TargetMode="External"/><Relationship Id="rId2" Type="http://schemas.openxmlformats.org/officeDocument/2006/relationships/hyperlink" Target="http://www.newloren.com/lorenmadsen_2014/data_art.html" TargetMode="External"/><Relationship Id="rId1" Type="http://schemas.openxmlformats.org/officeDocument/2006/relationships/hyperlink" Target="http://tech90s.walkerart.org/nj/transcript/nj_04.htm" TargetMode="External"/><Relationship Id="rId6" Type="http://schemas.openxmlformats.org/officeDocument/2006/relationships/hyperlink" Target="http://www.joshuacallaghan.com/Graphs.htm" TargetMode="External"/><Relationship Id="rId5" Type="http://schemas.openxmlformats.org/officeDocument/2006/relationships/hyperlink" Target="http://www.plummerfernandez.com/Sound-Chair" TargetMode="External"/><Relationship Id="rId4" Type="http://schemas.openxmlformats.org/officeDocument/2006/relationships/hyperlink" Target="http://www.rlfbckr.org/work/nowher" TargetMode="External"/><Relationship Id="rId9" Type="http://schemas.openxmlformats.org/officeDocument/2006/relationships/hyperlink" Target="http://www.stefanieposavec.co.uk/dat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3DF35-C6CC-6844-83DF-9BD204CC7CBC}">
  <dimension ref="A1:Q184"/>
  <sheetViews>
    <sheetView tabSelected="1" zoomScale="120" zoomScaleNormal="120" workbookViewId="0">
      <pane ySplit="1" topLeftCell="A72" activePane="bottomLeft" state="frozen"/>
      <selection pane="bottomLeft" activeCell="D79" sqref="D79"/>
    </sheetView>
  </sheetViews>
  <sheetFormatPr baseColWidth="10" defaultRowHeight="15.75" x14ac:dyDescent="0.5"/>
  <cols>
    <col min="1" max="1" width="2.875" style="14" customWidth="1"/>
    <col min="2" max="2" width="17.375" style="68" customWidth="1"/>
    <col min="3" max="3" width="17.5" style="33" customWidth="1"/>
    <col min="4" max="4" width="3.5" style="14" customWidth="1"/>
    <col min="5" max="5" width="9.1875" style="14" customWidth="1"/>
    <col min="6" max="6" width="9.5" style="30" customWidth="1"/>
    <col min="7" max="7" width="3.5" style="17" customWidth="1"/>
    <col min="8" max="8" width="3.6875" style="17" customWidth="1"/>
    <col min="9" max="9" width="4" style="17" customWidth="1"/>
    <col min="10" max="10" width="3.375" style="17" customWidth="1"/>
    <col min="11" max="11" width="3.5" style="17" customWidth="1"/>
    <col min="12" max="12" width="10.6875" style="18"/>
    <col min="13" max="13" width="3.375" style="19" customWidth="1"/>
    <col min="14" max="14" width="3.6875" style="19" customWidth="1"/>
    <col min="15" max="15" width="4.125" style="19" customWidth="1"/>
    <col min="16" max="16" width="3.375" style="19" customWidth="1"/>
    <col min="17" max="17" width="3.625" style="19" customWidth="1"/>
    <col min="18" max="16384" width="11" style="13"/>
  </cols>
  <sheetData>
    <row r="1" spans="1:17" s="6" customFormat="1" ht="22.15" x14ac:dyDescent="0.5">
      <c r="A1" s="3" t="s">
        <v>70</v>
      </c>
      <c r="B1" s="66" t="s">
        <v>28</v>
      </c>
      <c r="C1" s="32" t="s">
        <v>29</v>
      </c>
      <c r="D1" s="3" t="s">
        <v>30</v>
      </c>
      <c r="E1" s="3" t="s">
        <v>31</v>
      </c>
      <c r="F1" s="4" t="s">
        <v>50</v>
      </c>
      <c r="G1" s="85" t="s">
        <v>52</v>
      </c>
      <c r="H1" s="85"/>
      <c r="I1" s="85"/>
      <c r="J1" s="85"/>
      <c r="K1" s="86"/>
      <c r="L1" s="5" t="s">
        <v>51</v>
      </c>
      <c r="M1" s="87" t="s">
        <v>52</v>
      </c>
      <c r="N1" s="87"/>
      <c r="O1" s="87"/>
      <c r="P1" s="87"/>
      <c r="Q1" s="87"/>
    </row>
    <row r="2" spans="1:17" x14ac:dyDescent="0.5">
      <c r="A2" s="75"/>
      <c r="B2" s="67"/>
      <c r="C2" s="7"/>
      <c r="D2" s="8"/>
      <c r="E2" s="8"/>
      <c r="F2" s="9"/>
      <c r="G2" s="10" t="s">
        <v>53</v>
      </c>
      <c r="H2" s="10" t="s">
        <v>54</v>
      </c>
      <c r="I2" s="10" t="s">
        <v>55</v>
      </c>
      <c r="J2" s="10" t="s">
        <v>56</v>
      </c>
      <c r="K2" s="10" t="s">
        <v>57</v>
      </c>
      <c r="L2" s="11"/>
      <c r="M2" s="12" t="s">
        <v>53</v>
      </c>
      <c r="N2" s="12" t="s">
        <v>54</v>
      </c>
      <c r="O2" s="12" t="s">
        <v>55</v>
      </c>
      <c r="P2" s="12" t="s">
        <v>56</v>
      </c>
      <c r="Q2" s="12" t="s">
        <v>57</v>
      </c>
    </row>
    <row r="3" spans="1:17" x14ac:dyDescent="0.5">
      <c r="A3" s="14">
        <v>1</v>
      </c>
      <c r="B3" s="68" t="s">
        <v>0</v>
      </c>
      <c r="C3" s="33" t="s">
        <v>41</v>
      </c>
      <c r="D3" s="14">
        <v>2006</v>
      </c>
      <c r="E3" s="15" t="s">
        <v>42</v>
      </c>
      <c r="F3" s="16" t="s">
        <v>7</v>
      </c>
      <c r="G3" s="17">
        <v>1</v>
      </c>
      <c r="H3" s="17">
        <v>1</v>
      </c>
    </row>
    <row r="4" spans="1:17" x14ac:dyDescent="0.5">
      <c r="F4" s="16" t="s">
        <v>19</v>
      </c>
      <c r="G4" s="17">
        <v>1</v>
      </c>
      <c r="H4" s="17">
        <v>1</v>
      </c>
    </row>
    <row r="5" spans="1:17" x14ac:dyDescent="0.5">
      <c r="A5" s="25">
        <v>2</v>
      </c>
      <c r="B5" s="71" t="s">
        <v>1</v>
      </c>
      <c r="C5" s="24" t="s">
        <v>49</v>
      </c>
      <c r="D5" s="25">
        <v>2007</v>
      </c>
      <c r="E5" s="60" t="s">
        <v>43</v>
      </c>
      <c r="F5" s="72" t="s">
        <v>8</v>
      </c>
      <c r="G5" s="73"/>
      <c r="H5" s="73">
        <v>1</v>
      </c>
      <c r="I5" s="73"/>
      <c r="J5" s="73"/>
      <c r="K5" s="73"/>
      <c r="L5" s="74" t="s">
        <v>20</v>
      </c>
      <c r="M5" s="48">
        <v>1</v>
      </c>
      <c r="N5" s="48">
        <v>1</v>
      </c>
      <c r="O5" s="48"/>
      <c r="P5" s="48"/>
      <c r="Q5" s="48"/>
    </row>
    <row r="6" spans="1:17" x14ac:dyDescent="0.5">
      <c r="F6" s="16" t="s">
        <v>9</v>
      </c>
      <c r="G6" s="17">
        <v>1</v>
      </c>
      <c r="L6" s="18" t="s">
        <v>15</v>
      </c>
      <c r="M6" s="19">
        <v>1</v>
      </c>
      <c r="N6" s="19">
        <v>1</v>
      </c>
    </row>
    <row r="7" spans="1:17" x14ac:dyDescent="0.5">
      <c r="F7" s="16" t="s">
        <v>10</v>
      </c>
      <c r="G7" s="17">
        <v>1</v>
      </c>
      <c r="H7" s="17">
        <v>1</v>
      </c>
      <c r="L7" s="18" t="s">
        <v>20</v>
      </c>
      <c r="M7" s="19">
        <v>1</v>
      </c>
      <c r="N7" s="19">
        <v>1</v>
      </c>
    </row>
    <row r="8" spans="1:17" x14ac:dyDescent="0.5">
      <c r="F8" s="16" t="s">
        <v>11</v>
      </c>
      <c r="G8" s="17">
        <v>1</v>
      </c>
      <c r="H8" s="17">
        <v>1</v>
      </c>
      <c r="L8" s="18" t="s">
        <v>18</v>
      </c>
      <c r="M8" s="19">
        <v>1</v>
      </c>
    </row>
    <row r="9" spans="1:17" x14ac:dyDescent="0.5">
      <c r="F9" s="16" t="s">
        <v>12</v>
      </c>
      <c r="G9" s="17">
        <v>1</v>
      </c>
      <c r="H9" s="17">
        <v>1</v>
      </c>
    </row>
    <row r="10" spans="1:17" x14ac:dyDescent="0.5">
      <c r="B10" s="69"/>
      <c r="C10" s="36"/>
      <c r="D10" s="31"/>
      <c r="E10" s="31"/>
      <c r="F10" s="20" t="s">
        <v>7</v>
      </c>
      <c r="G10" s="21">
        <v>1</v>
      </c>
      <c r="H10" s="21"/>
      <c r="I10" s="21"/>
      <c r="J10" s="21"/>
      <c r="K10" s="21"/>
      <c r="L10" s="22"/>
      <c r="M10" s="23"/>
      <c r="N10" s="23"/>
      <c r="O10" s="23"/>
      <c r="P10" s="23"/>
      <c r="Q10" s="23"/>
    </row>
    <row r="11" spans="1:17" x14ac:dyDescent="0.5">
      <c r="A11" s="76">
        <v>3</v>
      </c>
      <c r="B11" s="68" t="s">
        <v>66</v>
      </c>
      <c r="C11" s="34" t="s">
        <v>32</v>
      </c>
      <c r="D11" s="35">
        <v>1862</v>
      </c>
      <c r="E11" s="35" t="s">
        <v>33</v>
      </c>
      <c r="F11" s="33" t="s">
        <v>13</v>
      </c>
      <c r="G11" s="14">
        <v>1</v>
      </c>
      <c r="H11" s="14">
        <v>1</v>
      </c>
      <c r="I11" s="14"/>
      <c r="J11" s="14"/>
      <c r="K11" s="14"/>
      <c r="L11" s="26" t="s">
        <v>26</v>
      </c>
      <c r="M11" s="27">
        <v>1</v>
      </c>
      <c r="N11" s="27">
        <v>1</v>
      </c>
      <c r="O11" s="27"/>
      <c r="P11" s="27"/>
      <c r="Q11" s="27"/>
    </row>
    <row r="12" spans="1:17" x14ac:dyDescent="0.5">
      <c r="F12" s="16" t="s">
        <v>14</v>
      </c>
      <c r="G12" s="17">
        <v>1</v>
      </c>
      <c r="H12" s="17">
        <v>1</v>
      </c>
    </row>
    <row r="13" spans="1:17" x14ac:dyDescent="0.5">
      <c r="F13" s="16" t="s">
        <v>15</v>
      </c>
      <c r="G13" s="17">
        <v>1</v>
      </c>
      <c r="H13" s="17">
        <v>1</v>
      </c>
    </row>
    <row r="14" spans="1:17" x14ac:dyDescent="0.5">
      <c r="F14" s="16" t="s">
        <v>9</v>
      </c>
      <c r="G14" s="17">
        <v>1</v>
      </c>
    </row>
    <row r="15" spans="1:17" x14ac:dyDescent="0.5">
      <c r="F15" s="16" t="s">
        <v>10</v>
      </c>
      <c r="H15" s="17">
        <v>1</v>
      </c>
    </row>
    <row r="16" spans="1:17" x14ac:dyDescent="0.5">
      <c r="F16" s="16" t="s">
        <v>11</v>
      </c>
      <c r="H16" s="17">
        <v>1</v>
      </c>
    </row>
    <row r="17" spans="1:17" x14ac:dyDescent="0.5">
      <c r="F17" s="16" t="s">
        <v>8</v>
      </c>
      <c r="H17" s="17">
        <v>1</v>
      </c>
    </row>
    <row r="18" spans="1:17" x14ac:dyDescent="0.5">
      <c r="B18" s="69"/>
      <c r="F18" s="20" t="s">
        <v>12</v>
      </c>
      <c r="G18" s="21">
        <v>1</v>
      </c>
      <c r="H18" s="21">
        <v>1</v>
      </c>
      <c r="I18" s="21"/>
      <c r="J18" s="21"/>
      <c r="K18" s="21"/>
      <c r="L18" s="22"/>
      <c r="M18" s="23"/>
      <c r="N18" s="23"/>
      <c r="O18" s="23"/>
      <c r="P18" s="23"/>
      <c r="Q18" s="23"/>
    </row>
    <row r="19" spans="1:17" x14ac:dyDescent="0.5">
      <c r="A19" s="76">
        <v>4</v>
      </c>
      <c r="B19" s="70" t="s">
        <v>34</v>
      </c>
      <c r="C19" s="38" t="s">
        <v>35</v>
      </c>
      <c r="D19" s="37">
        <v>1995</v>
      </c>
      <c r="E19" s="61" t="s">
        <v>36</v>
      </c>
      <c r="F19" s="39"/>
      <c r="G19" s="40"/>
      <c r="H19" s="40"/>
      <c r="I19" s="40"/>
      <c r="J19" s="40"/>
      <c r="K19" s="40"/>
      <c r="L19" s="41"/>
      <c r="M19" s="42"/>
      <c r="N19" s="42"/>
      <c r="O19" s="42"/>
      <c r="P19" s="42"/>
      <c r="Q19" s="42"/>
    </row>
    <row r="20" spans="1:17" x14ac:dyDescent="0.5">
      <c r="A20" s="76">
        <v>5</v>
      </c>
      <c r="B20" s="70" t="s">
        <v>2</v>
      </c>
      <c r="C20" s="43" t="s">
        <v>37</v>
      </c>
      <c r="D20" s="37">
        <v>1995</v>
      </c>
      <c r="E20" s="61" t="s">
        <v>38</v>
      </c>
      <c r="F20" s="39" t="s">
        <v>16</v>
      </c>
      <c r="G20" s="40">
        <v>1</v>
      </c>
      <c r="H20" s="40">
        <v>1</v>
      </c>
      <c r="I20" s="40"/>
      <c r="J20" s="40"/>
      <c r="K20" s="40"/>
      <c r="L20" s="41"/>
      <c r="M20" s="42"/>
      <c r="N20" s="42"/>
      <c r="O20" s="42"/>
      <c r="P20" s="42"/>
      <c r="Q20" s="42"/>
    </row>
    <row r="21" spans="1:17" x14ac:dyDescent="0.5">
      <c r="A21" s="76">
        <v>6</v>
      </c>
      <c r="B21" s="70" t="s">
        <v>3</v>
      </c>
      <c r="C21" s="43" t="s">
        <v>39</v>
      </c>
      <c r="D21" s="37">
        <v>2005</v>
      </c>
      <c r="E21" s="61" t="s">
        <v>40</v>
      </c>
      <c r="F21" s="39"/>
      <c r="G21" s="40"/>
      <c r="H21" s="40"/>
      <c r="I21" s="40"/>
      <c r="J21" s="40"/>
      <c r="K21" s="40"/>
      <c r="L21" s="41" t="s">
        <v>20</v>
      </c>
      <c r="M21" s="42">
        <v>1</v>
      </c>
      <c r="N21" s="42">
        <v>1</v>
      </c>
      <c r="O21" s="42"/>
      <c r="P21" s="42"/>
      <c r="Q21" s="42"/>
    </row>
    <row r="22" spans="1:17" x14ac:dyDescent="0.5">
      <c r="A22" s="76">
        <v>7</v>
      </c>
      <c r="B22" s="70" t="s">
        <v>4</v>
      </c>
      <c r="C22" s="43" t="s">
        <v>75</v>
      </c>
      <c r="D22" s="37">
        <v>2008</v>
      </c>
      <c r="E22" s="61" t="s">
        <v>44</v>
      </c>
      <c r="F22" s="39" t="s">
        <v>17</v>
      </c>
      <c r="G22" s="40">
        <v>1</v>
      </c>
      <c r="H22" s="40">
        <v>1</v>
      </c>
      <c r="I22" s="40"/>
      <c r="J22" s="40"/>
      <c r="K22" s="40"/>
      <c r="L22" s="41"/>
      <c r="M22" s="42"/>
      <c r="N22" s="42"/>
      <c r="O22" s="42"/>
      <c r="P22" s="42"/>
      <c r="Q22" s="42"/>
    </row>
    <row r="23" spans="1:17" x14ac:dyDescent="0.5">
      <c r="A23" s="76">
        <v>8</v>
      </c>
      <c r="B23" s="68" t="s">
        <v>5</v>
      </c>
      <c r="C23" s="33" t="s">
        <v>45</v>
      </c>
      <c r="D23" s="14">
        <v>2011</v>
      </c>
      <c r="E23" s="62" t="s">
        <v>46</v>
      </c>
      <c r="F23" s="16" t="s">
        <v>18</v>
      </c>
      <c r="G23" s="17">
        <v>1</v>
      </c>
      <c r="H23" s="17">
        <v>1</v>
      </c>
      <c r="L23" s="18" t="s">
        <v>26</v>
      </c>
      <c r="M23" s="19">
        <v>1</v>
      </c>
      <c r="N23" s="19">
        <v>1</v>
      </c>
    </row>
    <row r="24" spans="1:17" x14ac:dyDescent="0.5">
      <c r="F24" s="16" t="s">
        <v>19</v>
      </c>
      <c r="G24" s="17">
        <v>1</v>
      </c>
      <c r="L24" s="18" t="s">
        <v>15</v>
      </c>
      <c r="M24" s="19">
        <v>1</v>
      </c>
    </row>
    <row r="25" spans="1:17" x14ac:dyDescent="0.5">
      <c r="F25" s="16" t="s">
        <v>20</v>
      </c>
      <c r="G25" s="17">
        <v>1</v>
      </c>
    </row>
    <row r="26" spans="1:17" x14ac:dyDescent="0.5">
      <c r="F26" s="16" t="s">
        <v>9</v>
      </c>
      <c r="G26" s="17">
        <v>1</v>
      </c>
    </row>
    <row r="27" spans="1:17" x14ac:dyDescent="0.5">
      <c r="F27" s="16" t="s">
        <v>10</v>
      </c>
      <c r="G27" s="17">
        <v>1</v>
      </c>
      <c r="H27" s="17">
        <v>1</v>
      </c>
    </row>
    <row r="28" spans="1:17" x14ac:dyDescent="0.5">
      <c r="F28" s="16" t="s">
        <v>11</v>
      </c>
      <c r="G28" s="17">
        <v>1</v>
      </c>
      <c r="H28" s="17">
        <v>1</v>
      </c>
    </row>
    <row r="29" spans="1:17" ht="22.15" x14ac:dyDescent="0.5">
      <c r="F29" s="16" t="s">
        <v>27</v>
      </c>
      <c r="K29" s="17">
        <v>1</v>
      </c>
    </row>
    <row r="30" spans="1:17" x14ac:dyDescent="0.5">
      <c r="F30" s="16" t="s">
        <v>12</v>
      </c>
      <c r="G30" s="17">
        <v>1</v>
      </c>
      <c r="H30" s="17">
        <v>1</v>
      </c>
    </row>
    <row r="31" spans="1:17" x14ac:dyDescent="0.5">
      <c r="F31" s="16" t="s">
        <v>17</v>
      </c>
      <c r="G31" s="17">
        <v>1</v>
      </c>
    </row>
    <row r="32" spans="1:17" x14ac:dyDescent="0.5">
      <c r="F32" s="16" t="s">
        <v>21</v>
      </c>
      <c r="G32" s="17">
        <v>1</v>
      </c>
    </row>
    <row r="33" spans="1:17" x14ac:dyDescent="0.5">
      <c r="F33" s="16" t="s">
        <v>22</v>
      </c>
      <c r="G33" s="17">
        <v>1</v>
      </c>
    </row>
    <row r="34" spans="1:17" x14ac:dyDescent="0.5">
      <c r="F34" s="16" t="s">
        <v>23</v>
      </c>
      <c r="G34" s="17">
        <v>1</v>
      </c>
      <c r="H34" s="17">
        <v>1</v>
      </c>
    </row>
    <row r="35" spans="1:17" x14ac:dyDescent="0.5">
      <c r="F35" s="16" t="s">
        <v>16</v>
      </c>
      <c r="G35" s="17">
        <v>1</v>
      </c>
      <c r="H35" s="17">
        <v>1</v>
      </c>
    </row>
    <row r="36" spans="1:17" x14ac:dyDescent="0.5">
      <c r="F36" s="16" t="s">
        <v>24</v>
      </c>
      <c r="G36" s="17">
        <v>1</v>
      </c>
    </row>
    <row r="37" spans="1:17" x14ac:dyDescent="0.5">
      <c r="B37" s="69"/>
      <c r="F37" s="20" t="s">
        <v>8</v>
      </c>
      <c r="G37" s="21">
        <v>1</v>
      </c>
      <c r="H37" s="21">
        <v>1</v>
      </c>
      <c r="I37" s="21"/>
      <c r="J37" s="21"/>
      <c r="K37" s="21"/>
      <c r="L37" s="22"/>
      <c r="M37" s="23"/>
      <c r="N37" s="23"/>
      <c r="O37" s="23"/>
      <c r="P37" s="23"/>
      <c r="Q37" s="23"/>
    </row>
    <row r="38" spans="1:17" x14ac:dyDescent="0.5">
      <c r="A38" s="76">
        <v>9</v>
      </c>
      <c r="B38" s="70" t="s">
        <v>72</v>
      </c>
      <c r="C38" s="43" t="s">
        <v>74</v>
      </c>
      <c r="D38" s="37">
        <v>2012</v>
      </c>
      <c r="E38" s="61" t="s">
        <v>73</v>
      </c>
      <c r="F38" s="39"/>
      <c r="G38" s="40"/>
      <c r="H38" s="40"/>
      <c r="I38" s="40"/>
      <c r="J38" s="40"/>
      <c r="K38" s="40"/>
      <c r="L38" s="41"/>
      <c r="M38" s="42"/>
      <c r="N38" s="42"/>
      <c r="O38" s="42"/>
      <c r="P38" s="42"/>
      <c r="Q38" s="42"/>
    </row>
    <row r="39" spans="1:17" ht="22.15" x14ac:dyDescent="0.5">
      <c r="A39" s="76">
        <v>10</v>
      </c>
      <c r="B39" s="68" t="s">
        <v>6</v>
      </c>
      <c r="C39" s="16" t="s">
        <v>48</v>
      </c>
      <c r="D39" s="14">
        <v>2015</v>
      </c>
      <c r="E39" s="62" t="s">
        <v>47</v>
      </c>
      <c r="F39" s="16" t="s">
        <v>10</v>
      </c>
      <c r="H39" s="17">
        <v>1</v>
      </c>
      <c r="L39" s="18" t="s">
        <v>11</v>
      </c>
      <c r="N39" s="19">
        <v>1</v>
      </c>
    </row>
    <row r="40" spans="1:17" x14ac:dyDescent="0.5">
      <c r="F40" s="16" t="s">
        <v>12</v>
      </c>
      <c r="G40" s="17">
        <v>1</v>
      </c>
      <c r="H40" s="17">
        <v>1</v>
      </c>
      <c r="L40" s="18" t="s">
        <v>11</v>
      </c>
      <c r="M40" s="19">
        <v>1</v>
      </c>
      <c r="N40" s="19">
        <v>1</v>
      </c>
    </row>
    <row r="41" spans="1:17" x14ac:dyDescent="0.5">
      <c r="F41" s="16" t="s">
        <v>17</v>
      </c>
      <c r="G41" s="17">
        <v>1</v>
      </c>
      <c r="H41" s="17">
        <v>1</v>
      </c>
      <c r="L41" s="18" t="s">
        <v>7</v>
      </c>
      <c r="M41" s="19">
        <v>1</v>
      </c>
      <c r="N41" s="19">
        <v>1</v>
      </c>
    </row>
    <row r="42" spans="1:17" x14ac:dyDescent="0.5">
      <c r="F42" s="16" t="s">
        <v>25</v>
      </c>
      <c r="G42" s="17">
        <v>1</v>
      </c>
      <c r="H42" s="17">
        <v>1</v>
      </c>
      <c r="L42" s="18" t="s">
        <v>24</v>
      </c>
      <c r="M42" s="19">
        <v>1</v>
      </c>
    </row>
    <row r="43" spans="1:17" x14ac:dyDescent="0.5">
      <c r="F43" s="16"/>
      <c r="L43" s="18" t="s">
        <v>9</v>
      </c>
      <c r="M43" s="19">
        <v>1</v>
      </c>
    </row>
    <row r="44" spans="1:17" x14ac:dyDescent="0.5">
      <c r="B44" s="69"/>
      <c r="C44" s="36"/>
      <c r="D44" s="31"/>
      <c r="E44" s="31"/>
      <c r="F44" s="20"/>
      <c r="G44" s="21"/>
      <c r="H44" s="21"/>
      <c r="I44" s="21"/>
      <c r="J44" s="21"/>
      <c r="K44" s="21"/>
      <c r="L44" s="22" t="s">
        <v>16</v>
      </c>
      <c r="M44" s="23">
        <v>1</v>
      </c>
      <c r="N44" s="23">
        <v>1</v>
      </c>
      <c r="O44" s="23"/>
      <c r="P44" s="23"/>
      <c r="Q44" s="23"/>
    </row>
    <row r="45" spans="1:17" x14ac:dyDescent="0.5">
      <c r="A45" s="80">
        <f>COUNTA(A3:A44)</f>
        <v>10</v>
      </c>
      <c r="B45" s="78" t="s">
        <v>71</v>
      </c>
      <c r="C45" s="79"/>
      <c r="D45" s="49"/>
      <c r="E45" s="49"/>
      <c r="F45" s="80">
        <f>COUNTA(F3:F44)</f>
        <v>37</v>
      </c>
      <c r="G45" s="50">
        <f>SUM(G2:G44)</f>
        <v>31</v>
      </c>
      <c r="H45" s="50">
        <f>SUM(H2:H44)</f>
        <v>26</v>
      </c>
      <c r="I45" s="50">
        <f>SUM(I2:I44)</f>
        <v>0</v>
      </c>
      <c r="J45" s="50">
        <f>SUM(J2:J44)</f>
        <v>0</v>
      </c>
      <c r="K45" s="50">
        <f>SUM(K2:K44)</f>
        <v>1</v>
      </c>
      <c r="L45" s="81">
        <f>COUNTA(L3:L44)</f>
        <v>14</v>
      </c>
      <c r="M45" s="51">
        <f>SUM(M2:M44)</f>
        <v>13</v>
      </c>
      <c r="N45" s="51">
        <f>SUM(N2:N44)</f>
        <v>10</v>
      </c>
      <c r="O45" s="51">
        <f>SUM(O2:O44)</f>
        <v>0</v>
      </c>
      <c r="P45" s="51">
        <f>SUM(P2:P44)</f>
        <v>0</v>
      </c>
      <c r="Q45" s="51">
        <f>SUM(Q2:Q44)</f>
        <v>0</v>
      </c>
    </row>
    <row r="46" spans="1:17" x14ac:dyDescent="0.5">
      <c r="A46" s="25"/>
      <c r="F46" s="16"/>
    </row>
    <row r="47" spans="1:17" x14ac:dyDescent="0.5">
      <c r="A47" s="77"/>
      <c r="F47" s="16"/>
    </row>
    <row r="48" spans="1:17" x14ac:dyDescent="0.5">
      <c r="A48" s="77"/>
      <c r="E48" s="77"/>
      <c r="F48" s="16"/>
      <c r="K48" s="64"/>
    </row>
    <row r="49" spans="5:17" ht="22.15" x14ac:dyDescent="0.5">
      <c r="E49" s="49" t="s">
        <v>67</v>
      </c>
      <c r="F49" s="82" t="s">
        <v>68</v>
      </c>
      <c r="G49" s="50"/>
      <c r="H49" s="50" t="s">
        <v>58</v>
      </c>
      <c r="I49" s="50" t="s">
        <v>65</v>
      </c>
      <c r="J49" s="50" t="s">
        <v>59</v>
      </c>
      <c r="K49" s="50"/>
      <c r="L49" s="81" t="s">
        <v>69</v>
      </c>
      <c r="M49" s="51"/>
      <c r="N49" s="51" t="s">
        <v>58</v>
      </c>
      <c r="O49" s="51" t="s">
        <v>65</v>
      </c>
      <c r="P49" s="51" t="s">
        <v>59</v>
      </c>
      <c r="Q49" s="51"/>
    </row>
    <row r="50" spans="5:17" ht="15" customHeight="1" x14ac:dyDescent="0.5">
      <c r="E50" s="14" t="s">
        <v>61</v>
      </c>
      <c r="F50" s="54" t="s">
        <v>7</v>
      </c>
      <c r="G50" s="17">
        <f>COUNTIF(F2:F44,F50)</f>
        <v>2</v>
      </c>
      <c r="H50" s="13"/>
      <c r="I50" s="13"/>
      <c r="J50" s="13"/>
      <c r="L50" s="57" t="s">
        <v>7</v>
      </c>
      <c r="M50" s="19">
        <f>COUNTIF(L3:L44,L50)</f>
        <v>1</v>
      </c>
    </row>
    <row r="51" spans="5:17" x14ac:dyDescent="0.5">
      <c r="F51" s="54" t="s">
        <v>19</v>
      </c>
      <c r="G51" s="17">
        <f>COUNTIF(F2:F44,F51)</f>
        <v>2</v>
      </c>
      <c r="H51" s="13"/>
      <c r="I51" s="13"/>
      <c r="J51" s="13"/>
      <c r="L51" s="57" t="s">
        <v>18</v>
      </c>
      <c r="M51" s="19">
        <f>COUNTIF(L3:L44,L51)</f>
        <v>1</v>
      </c>
    </row>
    <row r="52" spans="5:17" ht="13.05" customHeight="1" x14ac:dyDescent="0.5">
      <c r="F52" s="54" t="s">
        <v>13</v>
      </c>
      <c r="G52" s="17">
        <f>COUNTIF(F2:F44,F52)</f>
        <v>1</v>
      </c>
      <c r="H52" s="1"/>
      <c r="J52" s="1"/>
      <c r="L52" s="57" t="s">
        <v>20</v>
      </c>
      <c r="M52" s="19">
        <f>COUNTIF(L3:L44,L52)</f>
        <v>3</v>
      </c>
      <c r="N52" s="1"/>
      <c r="P52" s="28"/>
    </row>
    <row r="53" spans="5:17" x14ac:dyDescent="0.5">
      <c r="F53" s="54" t="s">
        <v>18</v>
      </c>
      <c r="G53" s="17">
        <f>COUNTIF(F2:F44,F53)</f>
        <v>1</v>
      </c>
      <c r="H53" s="13"/>
      <c r="I53" s="13"/>
      <c r="J53" s="13"/>
      <c r="L53" s="57"/>
    </row>
    <row r="54" spans="5:17" x14ac:dyDescent="0.5">
      <c r="F54" s="54" t="s">
        <v>20</v>
      </c>
      <c r="G54" s="17">
        <f>COUNTIF(F2:F44,F54)</f>
        <v>1</v>
      </c>
      <c r="I54" s="29"/>
      <c r="L54" s="57"/>
      <c r="P54" s="28"/>
    </row>
    <row r="55" spans="5:17" x14ac:dyDescent="0.5">
      <c r="E55" s="31"/>
      <c r="F55" s="55" t="s">
        <v>22</v>
      </c>
      <c r="G55" s="21">
        <f>COUNTIF(F2:F44,F55)</f>
        <v>1</v>
      </c>
      <c r="H55" s="21"/>
      <c r="I55" s="45"/>
      <c r="J55" s="21"/>
      <c r="K55" s="21"/>
      <c r="L55" s="58"/>
      <c r="M55" s="23"/>
      <c r="N55" s="23"/>
      <c r="O55" s="23"/>
      <c r="P55" s="47"/>
      <c r="Q55" s="23"/>
    </row>
    <row r="56" spans="5:17" x14ac:dyDescent="0.5">
      <c r="E56" s="49"/>
      <c r="F56" s="82" t="s">
        <v>71</v>
      </c>
      <c r="G56" s="84"/>
      <c r="H56" s="50">
        <f>SUM(G50,G51,G52,G53,G54,G55,)</f>
        <v>8</v>
      </c>
      <c r="I56" s="65">
        <f>H56/H76</f>
        <v>0.21621621621621623</v>
      </c>
      <c r="J56" s="50">
        <f>H56/10</f>
        <v>0.8</v>
      </c>
      <c r="K56" s="50"/>
      <c r="L56" s="82" t="s">
        <v>71</v>
      </c>
      <c r="M56" s="51"/>
      <c r="N56" s="51">
        <f>SUM(M52,M51,M50,)</f>
        <v>5</v>
      </c>
      <c r="O56" s="52">
        <f>N56/M76</f>
        <v>0.35714285714285715</v>
      </c>
      <c r="P56" s="51">
        <f>N56/10</f>
        <v>0.5</v>
      </c>
      <c r="Q56" s="51"/>
    </row>
    <row r="57" spans="5:17" x14ac:dyDescent="0.5">
      <c r="E57" s="14" t="s">
        <v>62</v>
      </c>
      <c r="F57" s="54" t="s">
        <v>23</v>
      </c>
      <c r="G57" s="17">
        <f>COUNTIF(F2:F44,F57)</f>
        <v>1</v>
      </c>
      <c r="I57" s="29"/>
      <c r="L57" s="57"/>
    </row>
    <row r="58" spans="5:17" x14ac:dyDescent="0.5">
      <c r="F58" s="54" t="s">
        <v>25</v>
      </c>
      <c r="G58" s="21">
        <f>COUNTIF(F2:F44,F58)</f>
        <v>1</v>
      </c>
      <c r="I58" s="29"/>
      <c r="K58" s="21"/>
      <c r="L58" s="58"/>
      <c r="M58" s="23"/>
      <c r="N58" s="23"/>
      <c r="O58" s="23"/>
      <c r="P58" s="47"/>
      <c r="Q58" s="23"/>
    </row>
    <row r="59" spans="5:17" x14ac:dyDescent="0.5">
      <c r="E59" s="49"/>
      <c r="F59" s="82" t="s">
        <v>71</v>
      </c>
      <c r="G59" s="50"/>
      <c r="H59" s="50">
        <f>SUM(G57,G58)</f>
        <v>2</v>
      </c>
      <c r="I59" s="65">
        <f>H59/H76</f>
        <v>5.4054054054054057E-2</v>
      </c>
      <c r="J59" s="50">
        <f>H59/7</f>
        <v>0.2857142857142857</v>
      </c>
      <c r="K59" s="50"/>
      <c r="L59" s="59"/>
      <c r="M59" s="51"/>
      <c r="N59" s="51"/>
      <c r="O59" s="51"/>
      <c r="P59" s="51"/>
      <c r="Q59" s="51"/>
    </row>
    <row r="60" spans="5:17" x14ac:dyDescent="0.5">
      <c r="E60" s="14" t="s">
        <v>63</v>
      </c>
      <c r="F60" s="54" t="s">
        <v>14</v>
      </c>
      <c r="G60" s="17">
        <f>COUNTIF(F2:F44,F60)</f>
        <v>1</v>
      </c>
      <c r="I60" s="46"/>
      <c r="L60" s="57"/>
    </row>
    <row r="61" spans="5:17" x14ac:dyDescent="0.5">
      <c r="E61" s="31"/>
      <c r="F61" s="55" t="s">
        <v>21</v>
      </c>
      <c r="G61" s="21">
        <f>COUNTIF(F2:F44,F61)</f>
        <v>1</v>
      </c>
      <c r="H61" s="21"/>
      <c r="I61" s="45"/>
      <c r="J61" s="21"/>
      <c r="K61" s="21"/>
      <c r="L61" s="58"/>
      <c r="M61" s="23"/>
      <c r="N61" s="23"/>
      <c r="O61" s="23"/>
      <c r="P61" s="47"/>
      <c r="Q61" s="23"/>
    </row>
    <row r="62" spans="5:17" x14ac:dyDescent="0.5">
      <c r="E62" s="53"/>
      <c r="F62" s="82" t="s">
        <v>71</v>
      </c>
      <c r="G62" s="44"/>
      <c r="H62" s="44">
        <f>SUM(G60,G61,)</f>
        <v>2</v>
      </c>
      <c r="I62" s="83">
        <f>H62/H76</f>
        <v>5.4054054054054057E-2</v>
      </c>
      <c r="J62" s="44">
        <f>H62/11</f>
        <v>0.18181818181818182</v>
      </c>
      <c r="K62" s="50"/>
      <c r="L62" s="59"/>
      <c r="M62" s="51"/>
      <c r="N62" s="51"/>
      <c r="O62" s="51"/>
      <c r="P62" s="52"/>
      <c r="Q62" s="51"/>
    </row>
    <row r="63" spans="5:17" x14ac:dyDescent="0.5">
      <c r="E63" s="1" t="s">
        <v>60</v>
      </c>
      <c r="F63" s="54" t="s">
        <v>8</v>
      </c>
      <c r="G63" s="17">
        <f>COUNTIF(F2:F44,F63)</f>
        <v>3</v>
      </c>
      <c r="I63" s="29"/>
      <c r="L63" s="57" t="s">
        <v>15</v>
      </c>
      <c r="M63" s="19">
        <f>COUNTIF(L3:L44,L63)</f>
        <v>2</v>
      </c>
      <c r="O63" s="1"/>
      <c r="P63" s="1"/>
    </row>
    <row r="64" spans="5:17" ht="13.05" customHeight="1" x14ac:dyDescent="0.5">
      <c r="F64" s="54" t="s">
        <v>9</v>
      </c>
      <c r="G64" s="17">
        <f>COUNTIF(F2:F44,F64)</f>
        <v>3</v>
      </c>
      <c r="H64" s="1"/>
      <c r="I64" s="29"/>
      <c r="J64" s="1"/>
      <c r="L64" s="57" t="s">
        <v>11</v>
      </c>
      <c r="M64" s="19">
        <f>COUNTIF(L3:L44,L64)</f>
        <v>2</v>
      </c>
    </row>
    <row r="65" spans="5:16" x14ac:dyDescent="0.5">
      <c r="F65" s="54" t="s">
        <v>10</v>
      </c>
      <c r="G65" s="17">
        <f>COUNTIF(F2:F44,F65)</f>
        <v>4</v>
      </c>
      <c r="L65" s="57" t="s">
        <v>24</v>
      </c>
      <c r="M65" s="19">
        <f>COUNTIF(L3:L44,L65)</f>
        <v>1</v>
      </c>
    </row>
    <row r="66" spans="5:16" ht="12" customHeight="1" x14ac:dyDescent="0.5">
      <c r="F66" s="54" t="s">
        <v>11</v>
      </c>
      <c r="G66" s="17">
        <f>COUNTIF(F2:F44,F66)</f>
        <v>3</v>
      </c>
      <c r="H66" s="1"/>
      <c r="I66" s="29"/>
      <c r="J66" s="1"/>
      <c r="L66" s="57" t="s">
        <v>9</v>
      </c>
      <c r="M66" s="19">
        <f>COUNTIF(L3:L44,L66)</f>
        <v>1</v>
      </c>
    </row>
    <row r="67" spans="5:16" x14ac:dyDescent="0.5">
      <c r="F67" s="54" t="s">
        <v>12</v>
      </c>
      <c r="G67" s="17">
        <f>COUNTIF(F2:F44,F67)</f>
        <v>4</v>
      </c>
      <c r="H67" s="13"/>
      <c r="I67" s="13"/>
      <c r="J67" s="13"/>
      <c r="L67" s="57" t="s">
        <v>16</v>
      </c>
      <c r="M67" s="19">
        <f>COUNTIF(L3:L44,L67)</f>
        <v>1</v>
      </c>
    </row>
    <row r="68" spans="5:16" x14ac:dyDescent="0.5">
      <c r="F68" s="54" t="s">
        <v>15</v>
      </c>
      <c r="G68" s="17">
        <f>COUNTIF(F2:F44,F68)</f>
        <v>1</v>
      </c>
      <c r="L68" s="57"/>
    </row>
    <row r="69" spans="5:16" x14ac:dyDescent="0.5">
      <c r="F69" s="54" t="s">
        <v>16</v>
      </c>
      <c r="G69" s="17">
        <f>COUNTIF(F2:F44,F69)</f>
        <v>2</v>
      </c>
      <c r="L69" s="57"/>
    </row>
    <row r="70" spans="5:16" x14ac:dyDescent="0.5">
      <c r="F70" s="54" t="s">
        <v>17</v>
      </c>
      <c r="G70" s="17">
        <f>COUNTIF(F2:F44,F70)</f>
        <v>3</v>
      </c>
      <c r="L70" s="57"/>
    </row>
    <row r="71" spans="5:16" ht="22.15" x14ac:dyDescent="0.5">
      <c r="F71" s="54" t="s">
        <v>27</v>
      </c>
      <c r="G71" s="17">
        <f>COUNTIF(F2:F44,F71)</f>
        <v>1</v>
      </c>
      <c r="L71" s="57"/>
    </row>
    <row r="72" spans="5:16" x14ac:dyDescent="0.5">
      <c r="F72" s="54" t="s">
        <v>24</v>
      </c>
      <c r="G72" s="17">
        <f>COUNTIF(F2:F44,F72)</f>
        <v>1</v>
      </c>
      <c r="K72" s="21"/>
      <c r="L72" s="58"/>
      <c r="M72" s="23"/>
      <c r="N72" s="23"/>
      <c r="O72" s="23"/>
      <c r="P72" s="23"/>
    </row>
    <row r="73" spans="5:16" x14ac:dyDescent="0.5">
      <c r="E73" s="49"/>
      <c r="F73" s="82" t="s">
        <v>71</v>
      </c>
      <c r="G73" s="50"/>
      <c r="H73" s="50">
        <f>SUM(G63,G64,G65,G66,G67,G68,G69,G70,G71,G72,)</f>
        <v>25</v>
      </c>
      <c r="I73" s="65">
        <f>H73/H76</f>
        <v>0.67567567567567566</v>
      </c>
      <c r="J73" s="50">
        <f>H73/9</f>
        <v>2.7777777777777777</v>
      </c>
      <c r="K73" s="50"/>
      <c r="L73" s="82" t="s">
        <v>71</v>
      </c>
      <c r="M73" s="51"/>
      <c r="N73" s="51">
        <f>SUM(M63,M64,M65,M66,M67,)</f>
        <v>7</v>
      </c>
      <c r="O73" s="52">
        <f>N73/M76</f>
        <v>0.5</v>
      </c>
      <c r="P73" s="51">
        <f>N73/9</f>
        <v>0.77777777777777779</v>
      </c>
    </row>
    <row r="74" spans="5:16" x14ac:dyDescent="0.5">
      <c r="E74" s="14" t="s">
        <v>64</v>
      </c>
      <c r="F74" s="56"/>
      <c r="L74" s="57" t="s">
        <v>26</v>
      </c>
      <c r="M74" s="19">
        <f>COUNTIF(L3:L44,L74)</f>
        <v>2</v>
      </c>
      <c r="N74" s="2"/>
      <c r="P74" s="28"/>
    </row>
    <row r="75" spans="5:16" x14ac:dyDescent="0.5">
      <c r="F75" s="56"/>
      <c r="L75" s="57"/>
      <c r="N75" s="19">
        <f>SUM(M74)</f>
        <v>2</v>
      </c>
      <c r="O75" s="28">
        <f>N75/M76</f>
        <v>0.14285714285714285</v>
      </c>
      <c r="P75" s="19">
        <f>N75/2</f>
        <v>1</v>
      </c>
    </row>
    <row r="76" spans="5:16" x14ac:dyDescent="0.5">
      <c r="E76" s="49"/>
      <c r="F76" s="82" t="s">
        <v>71</v>
      </c>
      <c r="G76" s="50">
        <f>SUM(G50:G72)</f>
        <v>37</v>
      </c>
      <c r="H76" s="50">
        <f>SUM(H73,H56,H59,H62, )</f>
        <v>37</v>
      </c>
      <c r="I76" s="50"/>
      <c r="J76" s="65"/>
      <c r="K76" s="50"/>
      <c r="L76" s="82" t="s">
        <v>71</v>
      </c>
      <c r="M76" s="51">
        <f>SUM(N75,N56,N73,)</f>
        <v>14</v>
      </c>
      <c r="N76" s="51">
        <f>SUM(N50:N75)</f>
        <v>14</v>
      </c>
      <c r="O76" s="51"/>
      <c r="P76" s="52"/>
    </row>
    <row r="80" spans="5:16" x14ac:dyDescent="0.5">
      <c r="F80" s="63"/>
    </row>
    <row r="81" spans="6:6" x14ac:dyDescent="0.5">
      <c r="F81" s="63"/>
    </row>
    <row r="82" spans="6:6" x14ac:dyDescent="0.5">
      <c r="F82" s="63"/>
    </row>
    <row r="83" spans="6:6" x14ac:dyDescent="0.5">
      <c r="F83" s="63"/>
    </row>
    <row r="92" spans="6:6" x14ac:dyDescent="0.5">
      <c r="F92" s="16"/>
    </row>
    <row r="93" spans="6:6" x14ac:dyDescent="0.5">
      <c r="F93" s="16"/>
    </row>
    <row r="94" spans="6:6" x14ac:dyDescent="0.5">
      <c r="F94" s="16"/>
    </row>
    <row r="95" spans="6:6" x14ac:dyDescent="0.5">
      <c r="F95" s="16"/>
    </row>
    <row r="96" spans="6:6" x14ac:dyDescent="0.5">
      <c r="F96" s="16"/>
    </row>
    <row r="97" spans="6:6" x14ac:dyDescent="0.5">
      <c r="F97" s="16"/>
    </row>
    <row r="98" spans="6:6" x14ac:dyDescent="0.5">
      <c r="F98" s="16"/>
    </row>
    <row r="99" spans="6:6" x14ac:dyDescent="0.5">
      <c r="F99" s="16"/>
    </row>
    <row r="100" spans="6:6" x14ac:dyDescent="0.5">
      <c r="F100" s="16"/>
    </row>
    <row r="101" spans="6:6" x14ac:dyDescent="0.5">
      <c r="F101" s="16"/>
    </row>
    <row r="102" spans="6:6" x14ac:dyDescent="0.5">
      <c r="F102" s="16"/>
    </row>
    <row r="103" spans="6:6" x14ac:dyDescent="0.5">
      <c r="F103" s="16"/>
    </row>
    <row r="104" spans="6:6" x14ac:dyDescent="0.5">
      <c r="F104" s="16"/>
    </row>
    <row r="105" spans="6:6" x14ac:dyDescent="0.5">
      <c r="F105" s="16"/>
    </row>
    <row r="106" spans="6:6" x14ac:dyDescent="0.5">
      <c r="F106" s="16"/>
    </row>
    <row r="107" spans="6:6" x14ac:dyDescent="0.5">
      <c r="F107" s="16"/>
    </row>
    <row r="108" spans="6:6" x14ac:dyDescent="0.5">
      <c r="F108" s="16"/>
    </row>
    <row r="109" spans="6:6" x14ac:dyDescent="0.5">
      <c r="F109" s="16"/>
    </row>
    <row r="110" spans="6:6" x14ac:dyDescent="0.5">
      <c r="F110" s="16"/>
    </row>
    <row r="121" spans="6:6" x14ac:dyDescent="0.5">
      <c r="F121" s="16"/>
    </row>
    <row r="122" spans="6:6" x14ac:dyDescent="0.5">
      <c r="F122" s="16"/>
    </row>
    <row r="123" spans="6:6" x14ac:dyDescent="0.5">
      <c r="F123" s="16"/>
    </row>
    <row r="124" spans="6:6" x14ac:dyDescent="0.5">
      <c r="F124" s="16"/>
    </row>
    <row r="125" spans="6:6" x14ac:dyDescent="0.5">
      <c r="F125" s="16"/>
    </row>
    <row r="126" spans="6:6" x14ac:dyDescent="0.5">
      <c r="F126" s="16"/>
    </row>
    <row r="127" spans="6:6" x14ac:dyDescent="0.5">
      <c r="F127" s="16"/>
    </row>
    <row r="128" spans="6:6" x14ac:dyDescent="0.5">
      <c r="F128" s="16"/>
    </row>
    <row r="129" spans="6:6" x14ac:dyDescent="0.5">
      <c r="F129" s="16"/>
    </row>
    <row r="130" spans="6:6" x14ac:dyDescent="0.5">
      <c r="F130" s="16"/>
    </row>
    <row r="131" spans="6:6" x14ac:dyDescent="0.5">
      <c r="F131" s="16"/>
    </row>
    <row r="132" spans="6:6" x14ac:dyDescent="0.5">
      <c r="F132" s="16"/>
    </row>
    <row r="133" spans="6:6" x14ac:dyDescent="0.5">
      <c r="F133" s="16"/>
    </row>
    <row r="134" spans="6:6" x14ac:dyDescent="0.5">
      <c r="F134" s="16"/>
    </row>
    <row r="135" spans="6:6" x14ac:dyDescent="0.5">
      <c r="F135" s="16"/>
    </row>
    <row r="136" spans="6:6" x14ac:dyDescent="0.5">
      <c r="F136" s="16"/>
    </row>
    <row r="137" spans="6:6" x14ac:dyDescent="0.5">
      <c r="F137" s="16"/>
    </row>
    <row r="138" spans="6:6" x14ac:dyDescent="0.5">
      <c r="F138" s="16"/>
    </row>
    <row r="139" spans="6:6" x14ac:dyDescent="0.5">
      <c r="F139" s="16"/>
    </row>
    <row r="140" spans="6:6" x14ac:dyDescent="0.5">
      <c r="F140" s="16"/>
    </row>
    <row r="141" spans="6:6" x14ac:dyDescent="0.5">
      <c r="F141" s="16"/>
    </row>
    <row r="142" spans="6:6" x14ac:dyDescent="0.5">
      <c r="F142" s="16"/>
    </row>
    <row r="143" spans="6:6" x14ac:dyDescent="0.5">
      <c r="F143" s="16"/>
    </row>
    <row r="144" spans="6:6" x14ac:dyDescent="0.5">
      <c r="F144" s="16"/>
    </row>
    <row r="145" spans="6:6" x14ac:dyDescent="0.5">
      <c r="F145" s="16"/>
    </row>
    <row r="146" spans="6:6" x14ac:dyDescent="0.5">
      <c r="F146" s="16"/>
    </row>
    <row r="147" spans="6:6" x14ac:dyDescent="0.5">
      <c r="F147" s="16"/>
    </row>
    <row r="148" spans="6:6" x14ac:dyDescent="0.5">
      <c r="F148" s="16"/>
    </row>
    <row r="149" spans="6:6" x14ac:dyDescent="0.5">
      <c r="F149" s="16"/>
    </row>
    <row r="150" spans="6:6" x14ac:dyDescent="0.5">
      <c r="F150" s="16"/>
    </row>
    <row r="151" spans="6:6" x14ac:dyDescent="0.5">
      <c r="F151" s="16"/>
    </row>
    <row r="152" spans="6:6" x14ac:dyDescent="0.5">
      <c r="F152" s="16"/>
    </row>
    <row r="153" spans="6:6" x14ac:dyDescent="0.5">
      <c r="F153" s="16"/>
    </row>
    <row r="154" spans="6:6" x14ac:dyDescent="0.5">
      <c r="F154" s="16"/>
    </row>
    <row r="155" spans="6:6" x14ac:dyDescent="0.5">
      <c r="F155" s="16"/>
    </row>
    <row r="156" spans="6:6" x14ac:dyDescent="0.5">
      <c r="F156" s="16"/>
    </row>
    <row r="157" spans="6:6" x14ac:dyDescent="0.5">
      <c r="F157" s="16"/>
    </row>
    <row r="158" spans="6:6" x14ac:dyDescent="0.5">
      <c r="F158" s="16"/>
    </row>
    <row r="159" spans="6:6" x14ac:dyDescent="0.5">
      <c r="F159" s="16"/>
    </row>
    <row r="160" spans="6:6" x14ac:dyDescent="0.5">
      <c r="F160" s="16"/>
    </row>
    <row r="161" spans="6:6" x14ac:dyDescent="0.5">
      <c r="F161" s="16"/>
    </row>
    <row r="162" spans="6:6" x14ac:dyDescent="0.5">
      <c r="F162" s="16"/>
    </row>
    <row r="163" spans="6:6" x14ac:dyDescent="0.5">
      <c r="F163" s="16"/>
    </row>
    <row r="164" spans="6:6" x14ac:dyDescent="0.5">
      <c r="F164" s="16"/>
    </row>
    <row r="165" spans="6:6" x14ac:dyDescent="0.5">
      <c r="F165" s="16"/>
    </row>
    <row r="166" spans="6:6" x14ac:dyDescent="0.5">
      <c r="F166" s="16"/>
    </row>
    <row r="167" spans="6:6" x14ac:dyDescent="0.5">
      <c r="F167" s="16"/>
    </row>
    <row r="168" spans="6:6" x14ac:dyDescent="0.5">
      <c r="F168" s="16"/>
    </row>
    <row r="169" spans="6:6" x14ac:dyDescent="0.5">
      <c r="F169" s="16"/>
    </row>
    <row r="170" spans="6:6" x14ac:dyDescent="0.5">
      <c r="F170" s="16"/>
    </row>
    <row r="171" spans="6:6" x14ac:dyDescent="0.5">
      <c r="F171" s="16"/>
    </row>
    <row r="172" spans="6:6" x14ac:dyDescent="0.5">
      <c r="F172" s="16"/>
    </row>
    <row r="173" spans="6:6" x14ac:dyDescent="0.5">
      <c r="F173" s="16"/>
    </row>
    <row r="174" spans="6:6" x14ac:dyDescent="0.5">
      <c r="F174" s="16"/>
    </row>
    <row r="175" spans="6:6" x14ac:dyDescent="0.5">
      <c r="F175" s="16"/>
    </row>
    <row r="176" spans="6:6" x14ac:dyDescent="0.5">
      <c r="F176" s="16"/>
    </row>
    <row r="177" spans="6:6" x14ac:dyDescent="0.5">
      <c r="F177" s="16"/>
    </row>
    <row r="178" spans="6:6" x14ac:dyDescent="0.5">
      <c r="F178" s="16"/>
    </row>
    <row r="179" spans="6:6" x14ac:dyDescent="0.5">
      <c r="F179" s="16"/>
    </row>
    <row r="180" spans="6:6" x14ac:dyDescent="0.5">
      <c r="F180" s="16"/>
    </row>
    <row r="181" spans="6:6" x14ac:dyDescent="0.5">
      <c r="F181" s="16"/>
    </row>
    <row r="182" spans="6:6" x14ac:dyDescent="0.5">
      <c r="F182" s="16"/>
    </row>
    <row r="183" spans="6:6" x14ac:dyDescent="0.5">
      <c r="F183" s="16"/>
    </row>
    <row r="184" spans="6:6" x14ac:dyDescent="0.5">
      <c r="F184" s="16"/>
    </row>
  </sheetData>
  <mergeCells count="2">
    <mergeCell ref="G1:K1"/>
    <mergeCell ref="M1:Q1"/>
  </mergeCells>
  <hyperlinks>
    <hyperlink ref="E19" r:id="rId1" xr:uid="{C7D256DC-B007-E344-84E3-F503C9D260B4}"/>
    <hyperlink ref="E20" r:id="rId2" xr:uid="{4874AB5E-7456-E549-901E-1111CE9E1A0C}"/>
    <hyperlink ref="E21" r:id="rId3" xr:uid="{4BFC8304-5817-9441-8DF8-6A7D3BC419A4}"/>
    <hyperlink ref="E3" r:id="rId4" xr:uid="{4D025EE8-583B-0A48-AF5C-4EB8E8204817}"/>
    <hyperlink ref="E5" r:id="rId5" xr:uid="{1AEBADCD-AE4A-C745-AA05-DE78D4A90A85}"/>
    <hyperlink ref="E22" r:id="rId6" xr:uid="{843F4015-7C3A-1A48-ABC4-13E5B0B1C961}"/>
    <hyperlink ref="E23" r:id="rId7" xr:uid="{03405D84-213D-5C42-8393-3F9DDA618382}"/>
    <hyperlink ref="E38" r:id="rId8" xr:uid="{D8AB3CFA-A010-8343-8BD8-33058AAE7A3E}"/>
    <hyperlink ref="E39" r:id="rId9" location="/airtransformed" xr:uid="{127CF4C7-6365-4040-8612-5F333171A2AA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additional &amp; alternative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Cordula Baur</cp:lastModifiedBy>
  <dcterms:created xsi:type="dcterms:W3CDTF">2023-04-19T13:33:08Z</dcterms:created>
  <dcterms:modified xsi:type="dcterms:W3CDTF">2024-07-24T11:05:28Z</dcterms:modified>
</cp:coreProperties>
</file>