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e1ca1018ad5470/CNRS/Nuball2/RootReader/136/"/>
    </mc:Choice>
  </mc:AlternateContent>
  <xr:revisionPtr revIDLastSave="10" documentId="8_{9E2A03AD-BAAA-439F-847A-99D36FFBD130}" xr6:coauthVersionLast="36" xr6:coauthVersionMax="36" xr10:uidLastSave="{D284006D-5AF8-4AE3-9489-2B1DD146A388}"/>
  <bookViews>
    <workbookView xWindow="0" yWindow="0" windowWidth="17256" windowHeight="6096" activeTab="2" xr2:uid="{3AC7206B-DDBB-475C-BADB-C77A1597379F}"/>
  </bookViews>
  <sheets>
    <sheet name="Ge3" sheetId="3" r:id="rId1"/>
    <sheet name="Ge22" sheetId="4" r:id="rId2"/>
    <sheet name="Ge27" sheetId="1" r:id="rId3"/>
    <sheet name="Ge30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 a="1"/>
  <c r="P15" i="1" s="1"/>
  <c r="L15" i="1" a="1"/>
  <c r="L15" i="1" s="1"/>
  <c r="G15" i="1" a="1"/>
  <c r="G15" i="1" s="1"/>
  <c r="I15" i="1" a="1"/>
  <c r="I15" i="1" s="1"/>
  <c r="B8" i="2"/>
  <c r="B9" i="2"/>
  <c r="B10" i="2"/>
  <c r="B13" i="2"/>
  <c r="B7" i="2"/>
  <c r="G6" i="2"/>
  <c r="F5" i="3"/>
  <c r="I7" i="1"/>
  <c r="I8" i="1"/>
  <c r="I9" i="1"/>
  <c r="I10" i="1"/>
  <c r="I11" i="1"/>
  <c r="I12" i="1"/>
  <c r="I13" i="1"/>
  <c r="H7" i="1"/>
  <c r="N7" i="1" s="1"/>
  <c r="H8" i="1"/>
  <c r="J8" i="1" s="1"/>
  <c r="H9" i="1"/>
  <c r="N9" i="1" s="1"/>
  <c r="H10" i="1"/>
  <c r="J10" i="1" s="1"/>
  <c r="H11" i="1"/>
  <c r="N11" i="1" s="1"/>
  <c r="H12" i="1"/>
  <c r="R12" i="1" s="1"/>
  <c r="H13" i="1"/>
  <c r="I6" i="1"/>
  <c r="J6" i="1"/>
  <c r="S7" i="1"/>
  <c r="S8" i="1"/>
  <c r="S9" i="1"/>
  <c r="S10" i="1"/>
  <c r="S11" i="1"/>
  <c r="S12" i="1"/>
  <c r="S13" i="1"/>
  <c r="S6" i="1"/>
  <c r="R7" i="1"/>
  <c r="R8" i="1"/>
  <c r="R9" i="1"/>
  <c r="R10" i="1"/>
  <c r="R11" i="1"/>
  <c r="R13" i="1"/>
  <c r="R6" i="1"/>
  <c r="Q7" i="1"/>
  <c r="Q8" i="1"/>
  <c r="Q9" i="1"/>
  <c r="Q10" i="1"/>
  <c r="Q11" i="1"/>
  <c r="Q12" i="1"/>
  <c r="Q13" i="1"/>
  <c r="Q6" i="1"/>
  <c r="P7" i="1"/>
  <c r="P8" i="1"/>
  <c r="P9" i="1"/>
  <c r="P10" i="1"/>
  <c r="P11" i="1"/>
  <c r="P12" i="1"/>
  <c r="P13" i="1"/>
  <c r="P6" i="1"/>
  <c r="O7" i="1"/>
  <c r="O8" i="1"/>
  <c r="O9" i="1"/>
  <c r="O10" i="1"/>
  <c r="O11" i="1"/>
  <c r="O12" i="1"/>
  <c r="O13" i="1"/>
  <c r="O6" i="1"/>
  <c r="H6" i="1"/>
  <c r="K7" i="1"/>
  <c r="K8" i="1"/>
  <c r="M8" i="1" s="1"/>
  <c r="K9" i="1"/>
  <c r="K10" i="1"/>
  <c r="M10" i="1" s="1"/>
  <c r="K11" i="1"/>
  <c r="K12" i="1"/>
  <c r="K13" i="1"/>
  <c r="K6" i="1"/>
  <c r="M6" i="1" s="1"/>
  <c r="L13" i="1"/>
  <c r="M12" i="1"/>
  <c r="N13" i="1"/>
  <c r="M13" i="1"/>
  <c r="G6" i="1"/>
  <c r="F7" i="1"/>
  <c r="F8" i="1"/>
  <c r="F9" i="1"/>
  <c r="F10" i="1"/>
  <c r="F11" i="1"/>
  <c r="G11" i="1" s="1"/>
  <c r="F12" i="1"/>
  <c r="F13" i="1"/>
  <c r="F6" i="1"/>
  <c r="J13" i="1"/>
  <c r="G7" i="1"/>
  <c r="G9" i="1"/>
  <c r="G10" i="1"/>
  <c r="G12" i="1"/>
  <c r="G8" i="1"/>
  <c r="G13" i="1"/>
  <c r="L3" i="1"/>
  <c r="J12" i="1" l="1"/>
  <c r="J11" i="1"/>
  <c r="J9" i="1"/>
  <c r="M7" i="1"/>
  <c r="M11" i="1"/>
  <c r="M9" i="1"/>
  <c r="L12" i="1"/>
  <c r="N12" i="1"/>
  <c r="L11" i="1"/>
  <c r="L10" i="1"/>
  <c r="N10" i="1"/>
  <c r="L9" i="1"/>
  <c r="L8" i="1"/>
  <c r="N8" i="1"/>
  <c r="L7" i="1"/>
  <c r="L6" i="1"/>
  <c r="N6" i="1"/>
  <c r="J7" i="1"/>
</calcChain>
</file>

<file path=xl/sharedStrings.xml><?xml version="1.0" encoding="utf-8"?>
<sst xmlns="http://schemas.openxmlformats.org/spreadsheetml/2006/main" count="19" uniqueCount="14">
  <si>
    <t>E</t>
  </si>
  <si>
    <t>ADC</t>
  </si>
  <si>
    <t>E ordre 1</t>
  </si>
  <si>
    <t>Résidus ordre 1</t>
  </si>
  <si>
    <t>Correction à l'ordre 1</t>
  </si>
  <si>
    <t>E ordre 2</t>
  </si>
  <si>
    <t>Résidus ordre 2</t>
  </si>
  <si>
    <t>E ordre 3</t>
  </si>
  <si>
    <t>Résidus ordre 3</t>
  </si>
  <si>
    <t>Correction à l'ordre 2</t>
  </si>
  <si>
    <t>E ordre 4</t>
  </si>
  <si>
    <t>Résidus ordre 4</t>
  </si>
  <si>
    <t>Correction à l'ordre 3</t>
  </si>
  <si>
    <t>Moyenne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</si>
</sst>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'Ge3'!$C$5:$C$8</c:f>
              <c:numCache>
                <c:formatCode>General</c:formatCode>
                <c:ptCount val="4"/>
                <c:pt idx="0">
                  <c:v>511</c:v>
                </c:pt>
                <c:pt idx="1">
                  <c:v>642</c:v>
                </c:pt>
                <c:pt idx="2">
                  <c:v>1779</c:v>
                </c:pt>
                <c:pt idx="3">
                  <c:v>5104</c:v>
                </c:pt>
              </c:numCache>
            </c:numRef>
          </c:xVal>
          <c:yVal>
            <c:numRef>
              <c:f>'Ge3'!$D$5:$D$8</c:f>
              <c:numCache>
                <c:formatCode>General</c:formatCode>
                <c:ptCount val="4"/>
                <c:pt idx="0">
                  <c:v>591</c:v>
                </c:pt>
                <c:pt idx="1">
                  <c:v>744.7</c:v>
                </c:pt>
                <c:pt idx="2">
                  <c:v>2074.5</c:v>
                </c:pt>
                <c:pt idx="3">
                  <c:v>5964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A-4204-95C8-3EFD67EF8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51760"/>
        <c:axId val="659986720"/>
      </c:scatterChart>
      <c:valAx>
        <c:axId val="27555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986720"/>
        <c:crosses val="autoZero"/>
        <c:crossBetween val="midCat"/>
      </c:valAx>
      <c:valAx>
        <c:axId val="6599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55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'Ge3'!$D$5:$D$8</c:f>
              <c:numCache>
                <c:formatCode>General</c:formatCode>
                <c:ptCount val="4"/>
                <c:pt idx="0">
                  <c:v>591</c:v>
                </c:pt>
                <c:pt idx="1">
                  <c:v>744.7</c:v>
                </c:pt>
                <c:pt idx="2">
                  <c:v>2074.5</c:v>
                </c:pt>
                <c:pt idx="3">
                  <c:v>5964</c:v>
                </c:pt>
              </c:numCache>
            </c:numRef>
          </c:xVal>
          <c:yVal>
            <c:numRef>
              <c:f>'Ge3'!$C$5:$C$8</c:f>
              <c:numCache>
                <c:formatCode>General</c:formatCode>
                <c:ptCount val="4"/>
                <c:pt idx="0">
                  <c:v>511</c:v>
                </c:pt>
                <c:pt idx="1">
                  <c:v>642</c:v>
                </c:pt>
                <c:pt idx="2">
                  <c:v>1779</c:v>
                </c:pt>
                <c:pt idx="3">
                  <c:v>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D8-4E95-B54E-79C991896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51760"/>
        <c:axId val="659986720"/>
      </c:scatterChart>
      <c:valAx>
        <c:axId val="27555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986720"/>
        <c:crosses val="autoZero"/>
        <c:crossBetween val="midCat"/>
      </c:valAx>
      <c:valAx>
        <c:axId val="6599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55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Etalonnage 1er</a:t>
            </a:r>
            <a:r>
              <a:rPr lang="fr-FR" baseline="0"/>
              <a:t> ordre</a:t>
            </a:r>
            <a:endParaRPr lang="fr-FR"/>
          </a:p>
        </c:rich>
      </c:tx>
      <c:layout>
        <c:manualLayout>
          <c:xMode val="edge"/>
          <c:yMode val="edge"/>
          <c:x val="0.32372902525115393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389899538419767"/>
                  <c:y val="-3.2824074074074075E-2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'Ge27'!$D$6:$D$13</c:f>
              <c:numCache>
                <c:formatCode>General</c:formatCode>
                <c:ptCount val="8"/>
                <c:pt idx="0">
                  <c:v>168680</c:v>
                </c:pt>
                <c:pt idx="1">
                  <c:v>212030</c:v>
                </c:pt>
                <c:pt idx="2">
                  <c:v>335491</c:v>
                </c:pt>
                <c:pt idx="3">
                  <c:v>587700</c:v>
                </c:pt>
                <c:pt idx="4">
                  <c:v>730000</c:v>
                </c:pt>
                <c:pt idx="5">
                  <c:v>1148000</c:v>
                </c:pt>
                <c:pt idx="6">
                  <c:v>1687500</c:v>
                </c:pt>
                <c:pt idx="7">
                  <c:v>1855000</c:v>
                </c:pt>
              </c:numCache>
            </c:numRef>
          </c:xVal>
          <c:y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68-4541-88DC-3778A7E7E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83568"/>
        <c:axId val="285308096"/>
      </c:scatterChart>
      <c:valAx>
        <c:axId val="28308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308096"/>
        <c:crosses val="autoZero"/>
        <c:crossBetween val="midCat"/>
      </c:valAx>
      <c:valAx>
        <c:axId val="2853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30835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Etalonnage</a:t>
            </a:r>
            <a:r>
              <a:rPr lang="fr-FR" baseline="0"/>
              <a:t> inverse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'Ge27'!$E$6:$E$12</c:f>
              <c:numCache>
                <c:formatCode>General</c:formatCode>
                <c:ptCount val="7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</c:numCache>
            </c:numRef>
          </c:xVal>
          <c:yVal>
            <c:numRef>
              <c:f>'Ge27'!$D$6:$D$12</c:f>
              <c:numCache>
                <c:formatCode>General</c:formatCode>
                <c:ptCount val="7"/>
                <c:pt idx="0">
                  <c:v>168680</c:v>
                </c:pt>
                <c:pt idx="1">
                  <c:v>212030</c:v>
                </c:pt>
                <c:pt idx="2">
                  <c:v>335491</c:v>
                </c:pt>
                <c:pt idx="3">
                  <c:v>587700</c:v>
                </c:pt>
                <c:pt idx="4">
                  <c:v>730000</c:v>
                </c:pt>
                <c:pt idx="5">
                  <c:v>1148000</c:v>
                </c:pt>
                <c:pt idx="6">
                  <c:v>1687500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2-4317-BEC3-CB2EF000B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83568"/>
        <c:axId val="285308096"/>
      </c:scatterChart>
      <c:valAx>
        <c:axId val="28308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308096"/>
        <c:crosses val="autoZero"/>
        <c:crossBetween val="midCat"/>
      </c:valAx>
      <c:valAx>
        <c:axId val="2853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30835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Résidus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324781277340333"/>
          <c:y val="0.14325994592506761"/>
          <c:w val="0.67700306211723538"/>
          <c:h val="0.75552321602905081"/>
        </c:manualLayout>
      </c:layout>
      <c:scatterChart>
        <c:scatterStyle val="lineMarker"/>
        <c:varyColors val="0"/>
        <c:ser>
          <c:idx val="0"/>
          <c:order val="0"/>
          <c:tx>
            <c:v>ordre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'Ge27'!$G$6:$G$13</c:f>
              <c:numCache>
                <c:formatCode>General</c:formatCode>
                <c:ptCount val="8"/>
                <c:pt idx="0">
                  <c:v>-0.65067559999999958</c:v>
                </c:pt>
                <c:pt idx="1">
                  <c:v>-0.64104322499997579</c:v>
                </c:pt>
                <c:pt idx="2">
                  <c:v>1.6900352675000931</c:v>
                </c:pt>
                <c:pt idx="3">
                  <c:v>1.8280750000030821E-2</c:v>
                </c:pt>
                <c:pt idx="4">
                  <c:v>0.21334850000039296</c:v>
                </c:pt>
                <c:pt idx="5">
                  <c:v>-1.8156864999996287</c:v>
                </c:pt>
                <c:pt idx="6">
                  <c:v>3.5995422500000132</c:v>
                </c:pt>
                <c:pt idx="7">
                  <c:v>-2.4138389999998253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4BE-4D5C-AFAE-2F43404004D6}"/>
            </c:ext>
          </c:extLst>
        </c:ser>
        <c:ser>
          <c:idx val="1"/>
          <c:order val="1"/>
          <c:tx>
            <c:v>ordre 2</c:v>
          </c:tx>
          <c:spPr>
            <a:ln w="19050">
              <a:noFill/>
            </a:ln>
          </c:spPr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'Ge27'!$I$6:$I$13</c:f>
              <c:numCache>
                <c:formatCode>General</c:formatCode>
                <c:ptCount val="8"/>
                <c:pt idx="0">
                  <c:v>-0.55232257159224218</c:v>
                </c:pt>
                <c:pt idx="1">
                  <c:v>-0.56638394357833022</c:v>
                </c:pt>
                <c:pt idx="2">
                  <c:v>1.7041351484167535</c:v>
                </c:pt>
                <c:pt idx="3">
                  <c:v>-5.949320256536339E-2</c:v>
                </c:pt>
                <c:pt idx="4">
                  <c:v>0.1026024687212157</c:v>
                </c:pt>
                <c:pt idx="5">
                  <c:v>-1.9445856251218174</c:v>
                </c:pt>
                <c:pt idx="6">
                  <c:v>3.6207988930591455</c:v>
                </c:pt>
                <c:pt idx="7">
                  <c:v>-2.3061691291404713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4BE-4D5C-AFAE-2F43404004D6}"/>
            </c:ext>
          </c:extLst>
        </c:ser>
        <c:ser>
          <c:idx val="2"/>
          <c:order val="2"/>
          <c:tx>
            <c:v>ordre 3</c:v>
          </c:tx>
          <c:spPr>
            <a:ln w="19050">
              <a:noFill/>
            </a:ln>
          </c:spPr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'Ge27'!$L$6:$L$13</c:f>
              <c:numCache>
                <c:formatCode>General</c:formatCode>
                <c:ptCount val="8"/>
                <c:pt idx="0">
                  <c:v>-0.75040836012385626</c:v>
                </c:pt>
                <c:pt idx="1">
                  <c:v>-0.65078789674578275</c:v>
                </c:pt>
                <c:pt idx="2">
                  <c:v>1.8480190170977266</c:v>
                </c:pt>
                <c:pt idx="3">
                  <c:v>0.19512930976611642</c:v>
                </c:pt>
                <c:pt idx="4">
                  <c:v>0.27026454985116288</c:v>
                </c:pt>
                <c:pt idx="5">
                  <c:v>-2.2549003903923222</c:v>
                </c:pt>
                <c:pt idx="6">
                  <c:v>3.3996941839586725</c:v>
                </c:pt>
                <c:pt idx="7">
                  <c:v>-2.0570157894599106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4BE-4D5C-AFAE-2F43404004D6}"/>
            </c:ext>
          </c:extLst>
        </c:ser>
        <c:ser>
          <c:idx val="3"/>
          <c:order val="3"/>
          <c:tx>
            <c:v>ordre 4</c:v>
          </c:tx>
          <c:spPr>
            <a:ln w="19050">
              <a:noFill/>
            </a:ln>
          </c:spPr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'Ge27'!$P$6:$P$13</c:f>
              <c:numCache>
                <c:formatCode>General</c:formatCode>
                <c:ptCount val="8"/>
                <c:pt idx="0">
                  <c:v>0.60363799528442996</c:v>
                </c:pt>
                <c:pt idx="1">
                  <c:v>-0.73416724599212557</c:v>
                </c:pt>
                <c:pt idx="2">
                  <c:v>-0.27897449391946338</c:v>
                </c:pt>
                <c:pt idx="3">
                  <c:v>-0.63844317282200791</c:v>
                </c:pt>
                <c:pt idx="4">
                  <c:v>1.1175087796659682</c:v>
                </c:pt>
                <c:pt idx="5">
                  <c:v>-0.77771182648029935</c:v>
                </c:pt>
                <c:pt idx="6">
                  <c:v>0.39521743232307927</c:v>
                </c:pt>
                <c:pt idx="7">
                  <c:v>-0.32558342300944787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4BE-4D5C-AFAE-2F4340400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910528"/>
        <c:axId val="540861200"/>
      </c:scatterChart>
      <c:valAx>
        <c:axId val="2719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Energie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861200"/>
        <c:crosses val="autoZero"/>
        <c:crossBetween val="midCat"/>
      </c:valAx>
      <c:valAx>
        <c:axId val="5408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Résidus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1910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Etalonnage 2ème ordre</a:t>
            </a:r>
          </a:p>
        </c:rich>
      </c:tx>
      <c:layout>
        <c:manualLayout>
          <c:xMode val="edge"/>
          <c:yMode val="edge"/>
          <c:x val="0.3237290026246719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438265605148871E-4"/>
                  <c:y val="-1.8935185185185208E-2"/>
                </c:manualLayout>
              </c:layout>
              <c:numFmt formatCode="0.00000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'Ge27'!$D$6:$D$13</c:f>
              <c:numCache>
                <c:formatCode>General</c:formatCode>
                <c:ptCount val="8"/>
                <c:pt idx="0">
                  <c:v>168680</c:v>
                </c:pt>
                <c:pt idx="1">
                  <c:v>212030</c:v>
                </c:pt>
                <c:pt idx="2">
                  <c:v>335491</c:v>
                </c:pt>
                <c:pt idx="3">
                  <c:v>587700</c:v>
                </c:pt>
                <c:pt idx="4">
                  <c:v>730000</c:v>
                </c:pt>
                <c:pt idx="5">
                  <c:v>1148000</c:v>
                </c:pt>
                <c:pt idx="6">
                  <c:v>1687500</c:v>
                </c:pt>
                <c:pt idx="7">
                  <c:v>1855000</c:v>
                </c:pt>
              </c:numCache>
            </c:numRef>
          </c:xVal>
          <c:y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9-48D8-9A8D-C7A879091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83568"/>
        <c:axId val="285308096"/>
      </c:scatterChart>
      <c:valAx>
        <c:axId val="28308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308096"/>
        <c:crosses val="autoZero"/>
        <c:crossBetween val="midCat"/>
      </c:valAx>
      <c:valAx>
        <c:axId val="2853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30835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Correction d'ordre 2 sur l'ordre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'Ge27'!$J$6:$J$13</c:f>
              <c:numCache>
                <c:formatCode>General</c:formatCode>
                <c:ptCount val="8"/>
                <c:pt idx="0">
                  <c:v>9.8353028407757392E-2</c:v>
                </c:pt>
                <c:pt idx="1">
                  <c:v>7.4659281421645574E-2</c:v>
                </c:pt>
                <c:pt idx="2">
                  <c:v>1.4099880916660368E-2</c:v>
                </c:pt>
                <c:pt idx="3">
                  <c:v>-7.7773952565394211E-2</c:v>
                </c:pt>
                <c:pt idx="4">
                  <c:v>-0.11074603127917726</c:v>
                </c:pt>
                <c:pt idx="5">
                  <c:v>-0.12889912512218871</c:v>
                </c:pt>
                <c:pt idx="6">
                  <c:v>2.125664305913233E-2</c:v>
                </c:pt>
                <c:pt idx="7">
                  <c:v>0.10766987085935398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F8-43BD-98E7-A4A1A105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910528"/>
        <c:axId val="540861200"/>
      </c:scatterChart>
      <c:valAx>
        <c:axId val="2719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Energie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861200"/>
        <c:crosses val="autoZero"/>
        <c:crossBetween val="midCat"/>
      </c:valAx>
      <c:valAx>
        <c:axId val="5408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Correction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191052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Etalonnage 3ème ordre</a:t>
            </a:r>
          </a:p>
        </c:rich>
      </c:tx>
      <c:layout>
        <c:manualLayout>
          <c:xMode val="edge"/>
          <c:yMode val="edge"/>
          <c:x val="0.3237290026246719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996097575181743E-2"/>
                  <c:y val="-2.3564814814814816E-2"/>
                </c:manualLayout>
              </c:layout>
              <c:numFmt formatCode="0.00000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'Ge27'!$D$6:$D$13</c:f>
              <c:numCache>
                <c:formatCode>General</c:formatCode>
                <c:ptCount val="8"/>
                <c:pt idx="0">
                  <c:v>168680</c:v>
                </c:pt>
                <c:pt idx="1">
                  <c:v>212030</c:v>
                </c:pt>
                <c:pt idx="2">
                  <c:v>335491</c:v>
                </c:pt>
                <c:pt idx="3">
                  <c:v>587700</c:v>
                </c:pt>
                <c:pt idx="4">
                  <c:v>730000</c:v>
                </c:pt>
                <c:pt idx="5">
                  <c:v>1148000</c:v>
                </c:pt>
                <c:pt idx="6">
                  <c:v>1687500</c:v>
                </c:pt>
                <c:pt idx="7">
                  <c:v>1855000</c:v>
                </c:pt>
              </c:numCache>
            </c:numRef>
          </c:xVal>
          <c:y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4F-4175-B52A-F4A552B9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83568"/>
        <c:axId val="285308096"/>
      </c:scatterChart>
      <c:valAx>
        <c:axId val="28308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308096"/>
        <c:crosses val="autoZero"/>
        <c:crossBetween val="midCat"/>
      </c:valAx>
      <c:valAx>
        <c:axId val="2853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30835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Correction d'ordre 3 sur les ordres 1 e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sur ordre 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0"/>
          </c:trendline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'Ge27'!$N$6:$N$13</c:f>
              <c:numCache>
                <c:formatCode>General</c:formatCode>
                <c:ptCount val="8"/>
                <c:pt idx="0">
                  <c:v>-0.19808578853161407</c:v>
                </c:pt>
                <c:pt idx="1">
                  <c:v>-8.4403953167452528E-2</c:v>
                </c:pt>
                <c:pt idx="2">
                  <c:v>0.14388386868097314</c:v>
                </c:pt>
                <c:pt idx="3">
                  <c:v>0.25462251233147981</c:v>
                </c:pt>
                <c:pt idx="4">
                  <c:v>0.16766208112994718</c:v>
                </c:pt>
                <c:pt idx="5">
                  <c:v>-0.31031476527050472</c:v>
                </c:pt>
                <c:pt idx="6">
                  <c:v>-0.22110470910047297</c:v>
                </c:pt>
                <c:pt idx="7">
                  <c:v>0.24915333968056075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CF-4A3B-9308-8F3F2F1ECBB3}"/>
            </c:ext>
          </c:extLst>
        </c:ser>
        <c:ser>
          <c:idx val="1"/>
          <c:order val="1"/>
          <c:tx>
            <c:v>sur ordre 2</c:v>
          </c:tx>
          <c:spPr>
            <a:ln w="19050">
              <a:noFill/>
            </a:ln>
          </c:spPr>
          <c:trendline>
            <c:trendlineType val="poly"/>
            <c:order val="3"/>
            <c:dispRSqr val="0"/>
            <c:dispEq val="0"/>
          </c:trendline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'Ge27'!$M$6:$M$13</c:f>
              <c:numCache>
                <c:formatCode>General</c:formatCode>
                <c:ptCount val="8"/>
                <c:pt idx="0">
                  <c:v>-9.9732760123856679E-2</c:v>
                </c:pt>
                <c:pt idx="1">
                  <c:v>-9.7446717458069543E-3</c:v>
                </c:pt>
                <c:pt idx="2">
                  <c:v>0.1579837495976335</c:v>
                </c:pt>
                <c:pt idx="3">
                  <c:v>0.1768485597660856</c:v>
                </c:pt>
                <c:pt idx="4">
                  <c:v>5.6916049850769923E-2</c:v>
                </c:pt>
                <c:pt idx="5">
                  <c:v>-0.43921389039269343</c:v>
                </c:pt>
                <c:pt idx="6">
                  <c:v>-0.19984806604134064</c:v>
                </c:pt>
                <c:pt idx="7">
                  <c:v>0.35682321053991473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CF-4A3B-9308-8F3F2F1EC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910528"/>
        <c:axId val="540861200"/>
      </c:scatterChart>
      <c:valAx>
        <c:axId val="2719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Energie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861200"/>
        <c:crosses val="autoZero"/>
        <c:crossBetween val="midCat"/>
      </c:valAx>
      <c:valAx>
        <c:axId val="5408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Correction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1910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Etalonnage 4ème ordre</a:t>
            </a:r>
          </a:p>
        </c:rich>
      </c:tx>
      <c:layout>
        <c:manualLayout>
          <c:xMode val="edge"/>
          <c:yMode val="edge"/>
          <c:x val="0.3237290026246719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1.996097575181743E-2"/>
                  <c:y val="-2.3564814814814816E-2"/>
                </c:manualLayout>
              </c:layout>
              <c:numFmt formatCode="0.00000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'Ge27'!$D$6:$D$13</c:f>
              <c:numCache>
                <c:formatCode>General</c:formatCode>
                <c:ptCount val="8"/>
                <c:pt idx="0">
                  <c:v>168680</c:v>
                </c:pt>
                <c:pt idx="1">
                  <c:v>212030</c:v>
                </c:pt>
                <c:pt idx="2">
                  <c:v>335491</c:v>
                </c:pt>
                <c:pt idx="3">
                  <c:v>587700</c:v>
                </c:pt>
                <c:pt idx="4">
                  <c:v>730000</c:v>
                </c:pt>
                <c:pt idx="5">
                  <c:v>1148000</c:v>
                </c:pt>
                <c:pt idx="6">
                  <c:v>1687500</c:v>
                </c:pt>
                <c:pt idx="7">
                  <c:v>1855000</c:v>
                </c:pt>
              </c:numCache>
            </c:numRef>
          </c:xVal>
          <c:y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2C-406B-95AD-15357955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83568"/>
        <c:axId val="285308096"/>
      </c:scatterChart>
      <c:valAx>
        <c:axId val="28308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308096"/>
        <c:crosses val="autoZero"/>
        <c:crossBetween val="midCat"/>
      </c:valAx>
      <c:valAx>
        <c:axId val="2853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30835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Correction d'ordre 4 sur les ordres 1, 2 et 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sur ordre 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4"/>
            <c:dispRSqr val="0"/>
            <c:dispEq val="0"/>
          </c:trendline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'Ge27'!$Q$6:$Q$13</c:f>
              <c:numCache>
                <c:formatCode>General</c:formatCode>
                <c:ptCount val="8"/>
                <c:pt idx="0">
                  <c:v>1.2543135952844295</c:v>
                </c:pt>
                <c:pt idx="1">
                  <c:v>-9.3124020992149781E-2</c:v>
                </c:pt>
                <c:pt idx="2">
                  <c:v>-1.9690097614195565</c:v>
                </c:pt>
                <c:pt idx="3">
                  <c:v>-0.65672392282203873</c:v>
                </c:pt>
                <c:pt idx="4">
                  <c:v>0.90416027966557522</c:v>
                </c:pt>
                <c:pt idx="5">
                  <c:v>1.0379746735193294</c:v>
                </c:pt>
                <c:pt idx="6">
                  <c:v>-3.2043248176769339</c:v>
                </c:pt>
                <c:pt idx="7">
                  <c:v>2.0882555769903774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66-41E2-97CF-A46C8D67DD0C}"/>
            </c:ext>
          </c:extLst>
        </c:ser>
        <c:ser>
          <c:idx val="1"/>
          <c:order val="1"/>
          <c:tx>
            <c:v>sur ordre 2</c:v>
          </c:tx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'Ge27'!$R$6:$R$13</c:f>
              <c:numCache>
                <c:formatCode>General</c:formatCode>
                <c:ptCount val="8"/>
                <c:pt idx="0">
                  <c:v>1.1559605668766721</c:v>
                </c:pt>
                <c:pt idx="1">
                  <c:v>-0.16778330241379535</c:v>
                </c:pt>
                <c:pt idx="2">
                  <c:v>-1.9831096423362169</c:v>
                </c:pt>
                <c:pt idx="3">
                  <c:v>-0.57894997025664452</c:v>
                </c:pt>
                <c:pt idx="4">
                  <c:v>1.0149063109447525</c:v>
                </c:pt>
                <c:pt idx="5">
                  <c:v>1.1668737986415181</c:v>
                </c:pt>
                <c:pt idx="6">
                  <c:v>-3.2255814607360662</c:v>
                </c:pt>
                <c:pt idx="7">
                  <c:v>1.9805857061310235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66-41E2-97CF-A46C8D67DD0C}"/>
            </c:ext>
          </c:extLst>
        </c:ser>
        <c:ser>
          <c:idx val="2"/>
          <c:order val="2"/>
          <c:tx>
            <c:v>sur ordre 3</c:v>
          </c:tx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'Ge27'!$E$6:$E$13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xVal>
          <c:yVal>
            <c:numRef>
              <c:f>'Ge27'!$S$6:$S$13</c:f>
              <c:numCache>
                <c:formatCode>General</c:formatCode>
                <c:ptCount val="8"/>
                <c:pt idx="0">
                  <c:v>1.3540463554082862</c:v>
                </c:pt>
                <c:pt idx="1">
                  <c:v>-8.3379349246342827E-2</c:v>
                </c:pt>
                <c:pt idx="2">
                  <c:v>-2.12699351101719</c:v>
                </c:pt>
                <c:pt idx="3">
                  <c:v>-0.83357248258812433</c:v>
                </c:pt>
                <c:pt idx="4">
                  <c:v>0.84724422981480529</c:v>
                </c:pt>
                <c:pt idx="5">
                  <c:v>1.4771885639120228</c:v>
                </c:pt>
                <c:pt idx="6">
                  <c:v>-3.0044767516355932</c:v>
                </c:pt>
                <c:pt idx="7">
                  <c:v>1.7314323664504627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66-41E2-97CF-A46C8D67D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910528"/>
        <c:axId val="540861200"/>
      </c:scatterChart>
      <c:valAx>
        <c:axId val="2719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Energie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861200"/>
        <c:crosses val="autoZero"/>
        <c:crossBetween val="midCat"/>
      </c:valAx>
      <c:valAx>
        <c:axId val="5408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Correction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1910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'Ge30'!$D$7:$D$8</c:f>
              <c:numCache>
                <c:formatCode>General</c:formatCode>
                <c:ptCount val="2"/>
                <c:pt idx="0">
                  <c:v>511</c:v>
                </c:pt>
                <c:pt idx="1">
                  <c:v>642.23</c:v>
                </c:pt>
              </c:numCache>
            </c:numRef>
          </c:xVal>
          <c:yVal>
            <c:numRef>
              <c:f>'Ge30'!$C$7:$C$8</c:f>
              <c:numCache>
                <c:formatCode>General</c:formatCode>
                <c:ptCount val="2"/>
                <c:pt idx="0">
                  <c:v>249.4</c:v>
                </c:pt>
                <c:pt idx="1">
                  <c:v>313.5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77-4367-9533-E5866C2CD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520400"/>
        <c:axId val="535277744"/>
      </c:scatterChart>
      <c:valAx>
        <c:axId val="77152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5277744"/>
        <c:crosses val="autoZero"/>
        <c:crossBetween val="midCat"/>
      </c:valAx>
      <c:valAx>
        <c:axId val="5352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152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'Ge30'!$B$7:$B$14</c:f>
              <c:numCache>
                <c:formatCode>General</c:formatCode>
                <c:ptCount val="8"/>
                <c:pt idx="0">
                  <c:v>24940</c:v>
                </c:pt>
                <c:pt idx="1">
                  <c:v>31350</c:v>
                </c:pt>
                <c:pt idx="2">
                  <c:v>49580</c:v>
                </c:pt>
                <c:pt idx="3">
                  <c:v>86880</c:v>
                </c:pt>
                <c:pt idx="6">
                  <c:v>249400</c:v>
                </c:pt>
              </c:numCache>
            </c:numRef>
          </c:xVal>
          <c:yVal>
            <c:numRef>
              <c:f>'Ge30'!$D$7:$D$14</c:f>
              <c:numCache>
                <c:formatCode>General</c:formatCode>
                <c:ptCount val="8"/>
                <c:pt idx="0">
                  <c:v>511</c:v>
                </c:pt>
                <c:pt idx="1">
                  <c:v>642.23</c:v>
                </c:pt>
                <c:pt idx="2">
                  <c:v>1013.67</c:v>
                </c:pt>
                <c:pt idx="3">
                  <c:v>1778.89</c:v>
                </c:pt>
                <c:pt idx="4">
                  <c:v>2209.5</c:v>
                </c:pt>
                <c:pt idx="5">
                  <c:v>3477</c:v>
                </c:pt>
                <c:pt idx="6">
                  <c:v>5104.8900000000003</c:v>
                </c:pt>
                <c:pt idx="7">
                  <c:v>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C-417D-B1DC-B19E63A99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858960"/>
        <c:axId val="952436704"/>
      </c:scatterChart>
      <c:valAx>
        <c:axId val="2728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2436704"/>
        <c:crosses val="autoZero"/>
        <c:crossBetween val="midCat"/>
      </c:valAx>
      <c:valAx>
        <c:axId val="95243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285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6</xdr:row>
      <xdr:rowOff>163830</xdr:rowOff>
    </xdr:from>
    <xdr:to>
      <xdr:col>13</xdr:col>
      <xdr:colOff>762000</xdr:colOff>
      <xdr:row>21</xdr:row>
      <xdr:rowOff>163830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DCED25-1EE8-44EF-911E-C51586FD5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</xdr:colOff>
      <xdr:row>10</xdr:row>
      <xdr:rowOff>30480</xdr:rowOff>
    </xdr:from>
    <xdr:to>
      <xdr:col>9</xdr:col>
      <xdr:colOff>716280</xdr:colOff>
      <xdr:row>25</xdr:row>
      <xdr:rowOff>30480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8BD023B-9D96-44FC-AA3B-7849BF507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20</xdr:row>
      <xdr:rowOff>118110</xdr:rowOff>
    </xdr:from>
    <xdr:to>
      <xdr:col>8</xdr:col>
      <xdr:colOff>373380</xdr:colOff>
      <xdr:row>35</xdr:row>
      <xdr:rowOff>118110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1734142-0B14-4A34-ADEF-1CCEBED30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640080</xdr:colOff>
      <xdr:row>35</xdr:row>
      <xdr:rowOff>160020</xdr:rowOff>
    </xdr:from>
    <xdr:to>
      <xdr:col>20</xdr:col>
      <xdr:colOff>586740</xdr:colOff>
      <xdr:row>50</xdr:row>
      <xdr:rowOff>121920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AE88627-3D8C-4548-AF9B-0835D3E58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236220</xdr:colOff>
      <xdr:row>17</xdr:row>
      <xdr:rowOff>68580</xdr:rowOff>
    </xdr:from>
    <xdr:to>
      <xdr:col>20</xdr:col>
      <xdr:colOff>53340</xdr:colOff>
      <xdr:row>35</xdr:row>
      <xdr:rowOff>64770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661D48-D390-4C19-A3FE-5C0880008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563880</xdr:colOff>
      <xdr:row>25</xdr:row>
      <xdr:rowOff>0</xdr:rowOff>
    </xdr:from>
    <xdr:to>
      <xdr:col>8</xdr:col>
      <xdr:colOff>350520</xdr:colOff>
      <xdr:row>40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732663D-2A7E-4D37-BDB1-4E89146A2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434340</xdr:colOff>
      <xdr:row>19</xdr:row>
      <xdr:rowOff>144780</xdr:rowOff>
    </xdr:from>
    <xdr:to>
      <xdr:col>14</xdr:col>
      <xdr:colOff>251460</xdr:colOff>
      <xdr:row>37</xdr:row>
      <xdr:rowOff>140970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AAA14530-9F06-47F7-89B1-D2887AD5C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563880</xdr:colOff>
      <xdr:row>29</xdr:row>
      <xdr:rowOff>76200</xdr:rowOff>
    </xdr:from>
    <xdr:to>
      <xdr:col>8</xdr:col>
      <xdr:colOff>350520</xdr:colOff>
      <xdr:row>44</xdr:row>
      <xdr:rowOff>76200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9A6E6455-3809-4F0C-A006-0EEB15078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434340</xdr:colOff>
      <xdr:row>22</xdr:row>
      <xdr:rowOff>22860</xdr:rowOff>
    </xdr:from>
    <xdr:to>
      <xdr:col>14</xdr:col>
      <xdr:colOff>251460</xdr:colOff>
      <xdr:row>40</xdr:row>
      <xdr:rowOff>19050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D8BDC459-97B4-4408-B5B1-6E1436E51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518160</xdr:colOff>
      <xdr:row>35</xdr:row>
      <xdr:rowOff>0</xdr:rowOff>
    </xdr:from>
    <xdr:to>
      <xdr:col>8</xdr:col>
      <xdr:colOff>304800</xdr:colOff>
      <xdr:row>50</xdr:row>
      <xdr:rowOff>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4E6904B-E476-4A98-81F5-35464891F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480060</xdr:colOff>
      <xdr:row>24</xdr:row>
      <xdr:rowOff>60960</xdr:rowOff>
    </xdr:from>
    <xdr:to>
      <xdr:col>14</xdr:col>
      <xdr:colOff>297180</xdr:colOff>
      <xdr:row>42</xdr:row>
      <xdr:rowOff>57150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A109EF12-CCF1-410E-9DCA-A7BEBF1BD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662940</xdr:colOff>
      <xdr:row>6</xdr:row>
      <xdr:rowOff>102870</xdr:rowOff>
    </xdr:from>
    <xdr:to>
      <xdr:col>13</xdr:col>
      <xdr:colOff>480060</xdr:colOff>
      <xdr:row>21</xdr:row>
      <xdr:rowOff>102870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A65834C-32D7-4EA5-ABE4-B8B29A8DC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632460</xdr:colOff>
      <xdr:row>8</xdr:row>
      <xdr:rowOff>171450</xdr:rowOff>
    </xdr:from>
    <xdr:to>
      <xdr:col>11</xdr:col>
      <xdr:colOff>449580</xdr:colOff>
      <xdr:row>23</xdr:row>
      <xdr:rowOff>171450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52C1C57-65EB-4DD6-80AF-B27870306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5769-18DB-4945-8D0B-8B3CDC158401}">
  <dimension ref="C5:F8"/>
  <sheetViews>
    <sheetView workbookViewId="0">
      <selection activeCell="H8" sqref="H8"/>
    </sheetView>
  </sheetViews>
  <sheetFormatPr baseColWidth="10" defaultRowHeight="14.4" x14ac:dyDescent="0.3"/>
  <sheetData>
    <row r="5" spans="3:6" x14ac:dyDescent="0.3">
      <c r="C5">
        <v>511</v>
      </c>
      <c r="D5">
        <v>591</v>
      </c>
      <c r="F5">
        <f>5104*1.1698-6</f>
        <v>5964.6592000000001</v>
      </c>
    </row>
    <row r="6" spans="3:6" x14ac:dyDescent="0.3">
      <c r="C6">
        <v>642</v>
      </c>
      <c r="D6">
        <v>744.7</v>
      </c>
    </row>
    <row r="7" spans="3:6" x14ac:dyDescent="0.3">
      <c r="C7">
        <v>1779</v>
      </c>
      <c r="D7">
        <v>2074.5</v>
      </c>
    </row>
    <row r="8" spans="3:6" x14ac:dyDescent="0.3">
      <c r="C8">
        <v>5104</v>
      </c>
      <c r="D8">
        <v>5964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83A5-EE0F-4D29-ADFB-0CFFB5BF5731}">
  <dimension ref="C5:D5"/>
  <sheetViews>
    <sheetView workbookViewId="0">
      <selection activeCell="C15" sqref="C15"/>
    </sheetView>
  </sheetViews>
  <sheetFormatPr baseColWidth="10" defaultRowHeight="14.4" x14ac:dyDescent="0.3"/>
  <sheetData>
    <row r="5" spans="3:4" x14ac:dyDescent="0.3">
      <c r="C5">
        <v>511</v>
      </c>
      <c r="D5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26F-5CDA-40A8-98B9-AB25AD53B219}">
  <dimension ref="C2:S22"/>
  <sheetViews>
    <sheetView tabSelected="1" topLeftCell="B2" workbookViewId="0">
      <selection activeCell="E16" sqref="E16"/>
    </sheetView>
  </sheetViews>
  <sheetFormatPr baseColWidth="10" defaultRowHeight="14.4" x14ac:dyDescent="0.3"/>
  <cols>
    <col min="7" max="7" width="13.44140625" bestFit="1" customWidth="1"/>
    <col min="8" max="8" width="12" bestFit="1" customWidth="1"/>
    <col min="9" max="9" width="13.44140625" bestFit="1" customWidth="1"/>
    <col min="10" max="10" width="18.44140625" bestFit="1" customWidth="1"/>
    <col min="12" max="12" width="13.44140625" bestFit="1" customWidth="1"/>
    <col min="13" max="14" width="18.44140625" bestFit="1" customWidth="1"/>
    <col min="15" max="15" width="12" bestFit="1" customWidth="1"/>
    <col min="16" max="16" width="13.44140625" bestFit="1" customWidth="1"/>
    <col min="17" max="19" width="18.44140625" bestFit="1" customWidth="1"/>
  </cols>
  <sheetData>
    <row r="2" spans="3:19" x14ac:dyDescent="0.3">
      <c r="K2" t="s">
        <v>0</v>
      </c>
      <c r="L2" t="s">
        <v>1</v>
      </c>
    </row>
    <row r="3" spans="3:19" x14ac:dyDescent="0.3">
      <c r="K3">
        <v>3477</v>
      </c>
      <c r="L3">
        <f>K3*330-165</f>
        <v>1147245</v>
      </c>
    </row>
    <row r="5" spans="3:19" x14ac:dyDescent="0.3">
      <c r="D5" t="s">
        <v>1</v>
      </c>
      <c r="E5" t="s">
        <v>0</v>
      </c>
      <c r="F5" t="s">
        <v>2</v>
      </c>
      <c r="G5" t="s">
        <v>3</v>
      </c>
      <c r="H5" t="s">
        <v>5</v>
      </c>
      <c r="I5" t="s">
        <v>6</v>
      </c>
      <c r="J5" t="s">
        <v>4</v>
      </c>
      <c r="K5" t="s">
        <v>7</v>
      </c>
      <c r="L5" t="s">
        <v>8</v>
      </c>
      <c r="M5" t="s">
        <v>4</v>
      </c>
      <c r="N5" t="s">
        <v>9</v>
      </c>
      <c r="O5" t="s">
        <v>10</v>
      </c>
      <c r="P5" t="s">
        <v>11</v>
      </c>
      <c r="Q5" t="s">
        <v>4</v>
      </c>
      <c r="R5" t="s">
        <v>9</v>
      </c>
      <c r="S5" t="s">
        <v>12</v>
      </c>
    </row>
    <row r="6" spans="3:19" x14ac:dyDescent="0.3">
      <c r="D6">
        <v>168680</v>
      </c>
      <c r="E6">
        <v>511</v>
      </c>
      <c r="F6">
        <f>(D6*0.0030274425-0.3196765)</f>
        <v>510.3493244</v>
      </c>
      <c r="G6">
        <f>F6-E6</f>
        <v>-0.65067559999999958</v>
      </c>
      <c r="H6">
        <f>D6*D6*3.3603383697E-13+D6*0.003026768-0.117109963</f>
        <v>510.44767742840776</v>
      </c>
      <c r="I6">
        <f>H6-E6</f>
        <v>-0.55232257159224218</v>
      </c>
      <c r="J6">
        <f>H6-F6</f>
        <v>9.8353028407757392E-2</v>
      </c>
      <c r="K6">
        <f>2.10684186893E-18*D6*D6*D6 - 5.808973829E-12*D6*D6 + 0.00303149987*D6 -0.9486357</f>
        <v>510.24959163987614</v>
      </c>
      <c r="L6">
        <f>K6-E6</f>
        <v>-0.75040836012385626</v>
      </c>
      <c r="M6">
        <f>K6-F6</f>
        <v>-9.9732760123856679E-2</v>
      </c>
      <c r="N6">
        <f>K6-H6</f>
        <v>-0.19808578853161407</v>
      </c>
      <c r="O6">
        <f>D6*D6*D6*D6*3.763929857954E-23 - 1.46813767089E-16*D6*D6*D6 + 0.0000000001872441*D6*D6+0.00294005048*D6+11.02243</f>
        <v>511.60363799528443</v>
      </c>
      <c r="P6">
        <f>O6-E6</f>
        <v>0.60363799528442996</v>
      </c>
      <c r="Q6">
        <f>O6-F6</f>
        <v>1.2543135952844295</v>
      </c>
      <c r="R6">
        <f>O6-H6</f>
        <v>1.1559605668766721</v>
      </c>
      <c r="S6">
        <f>O6-K6</f>
        <v>1.3540463554082862</v>
      </c>
    </row>
    <row r="7" spans="3:19" x14ac:dyDescent="0.3">
      <c r="D7">
        <v>212030</v>
      </c>
      <c r="E7">
        <v>642.23</v>
      </c>
      <c r="F7">
        <f t="shared" ref="F7:F13" si="0">(D7*0.0030274425-0.3196765)</f>
        <v>641.58895677500004</v>
      </c>
      <c r="G7">
        <f t="shared" ref="G7:G12" si="1">F7-E7</f>
        <v>-0.64104322499997579</v>
      </c>
      <c r="H7">
        <f t="shared" ref="H7:H13" si="2">D7*D7*3.3603383697E-13+D7*0.003026768-0.117109963</f>
        <v>641.66361605642169</v>
      </c>
      <c r="I7">
        <f t="shared" ref="I7:I13" si="3">H7-E7</f>
        <v>-0.56638394357833022</v>
      </c>
      <c r="J7">
        <f t="shared" ref="J7:J13" si="4">H7-F7</f>
        <v>7.4659281421645574E-2</v>
      </c>
      <c r="K7">
        <f t="shared" ref="K7:K13" si="5">2.10684186893E-18*D7*D7*D7 - 5.808973829E-12*D7*D7 + 0.00303149987*D7 -0.9486357</f>
        <v>641.57921210325424</v>
      </c>
      <c r="L7">
        <f t="shared" ref="L7:L13" si="6">K7-E7</f>
        <v>-0.65078789674578275</v>
      </c>
      <c r="M7">
        <f t="shared" ref="M7:M13" si="7">K7-F7</f>
        <v>-9.7446717458069543E-3</v>
      </c>
      <c r="N7">
        <f t="shared" ref="N7:N13" si="8">K7-H7</f>
        <v>-8.4403953167452528E-2</v>
      </c>
      <c r="O7">
        <f t="shared" ref="O7:O13" si="9">D7*D7*D7*D7*3.763929857954E-23 - 1.46813767089E-16*D7*D7*D7 + 0.0000000001872441*D7*D7+0.00294005048*D7+11.02243</f>
        <v>641.49583275400789</v>
      </c>
      <c r="P7">
        <f t="shared" ref="P7:P13" si="10">O7-E7</f>
        <v>-0.73416724599212557</v>
      </c>
      <c r="Q7">
        <f t="shared" ref="Q7:Q13" si="11">O7-F7</f>
        <v>-9.3124020992149781E-2</v>
      </c>
      <c r="R7">
        <f t="shared" ref="R7:R13" si="12">O7-H7</f>
        <v>-0.16778330241379535</v>
      </c>
      <c r="S7">
        <f t="shared" ref="S7:S13" si="13">O7-K7</f>
        <v>-8.3379349246342827E-2</v>
      </c>
    </row>
    <row r="8" spans="3:19" x14ac:dyDescent="0.3">
      <c r="D8">
        <v>335491</v>
      </c>
      <c r="E8">
        <v>1013.67</v>
      </c>
      <c r="F8">
        <f t="shared" si="0"/>
        <v>1015.3600352675001</v>
      </c>
      <c r="G8">
        <f t="shared" si="1"/>
        <v>1.6900352675000931</v>
      </c>
      <c r="H8">
        <f t="shared" si="2"/>
        <v>1015.3741351484167</v>
      </c>
      <c r="I8">
        <f t="shared" si="3"/>
        <v>1.7041351484167535</v>
      </c>
      <c r="J8">
        <f t="shared" si="4"/>
        <v>1.4099880916660368E-2</v>
      </c>
      <c r="K8">
        <f t="shared" si="5"/>
        <v>1015.5180190170977</v>
      </c>
      <c r="L8">
        <f t="shared" si="6"/>
        <v>1.8480190170977266</v>
      </c>
      <c r="M8">
        <f t="shared" si="7"/>
        <v>0.1579837495976335</v>
      </c>
      <c r="N8">
        <f t="shared" si="8"/>
        <v>0.14388386868097314</v>
      </c>
      <c r="O8">
        <f t="shared" si="9"/>
        <v>1013.3910255060805</v>
      </c>
      <c r="P8">
        <f t="shared" si="10"/>
        <v>-0.27897449391946338</v>
      </c>
      <c r="Q8">
        <f t="shared" si="11"/>
        <v>-1.9690097614195565</v>
      </c>
      <c r="R8">
        <f t="shared" si="12"/>
        <v>-1.9831096423362169</v>
      </c>
      <c r="S8">
        <f t="shared" si="13"/>
        <v>-2.12699351101719</v>
      </c>
    </row>
    <row r="9" spans="3:19" x14ac:dyDescent="0.3">
      <c r="D9">
        <v>587700</v>
      </c>
      <c r="E9">
        <v>1778.89</v>
      </c>
      <c r="F9">
        <f t="shared" si="0"/>
        <v>1778.9082807500001</v>
      </c>
      <c r="G9">
        <f t="shared" si="1"/>
        <v>1.8280750000030821E-2</v>
      </c>
      <c r="H9">
        <f t="shared" si="2"/>
        <v>1778.8305067974347</v>
      </c>
      <c r="I9">
        <f t="shared" si="3"/>
        <v>-5.949320256536339E-2</v>
      </c>
      <c r="J9">
        <f t="shared" si="4"/>
        <v>-7.7773952565394211E-2</v>
      </c>
      <c r="K9">
        <f t="shared" si="5"/>
        <v>1779.0851293097662</v>
      </c>
      <c r="L9">
        <f t="shared" si="6"/>
        <v>0.19512930976611642</v>
      </c>
      <c r="M9">
        <f t="shared" si="7"/>
        <v>0.1768485597660856</v>
      </c>
      <c r="N9">
        <f t="shared" si="8"/>
        <v>0.25462251233147981</v>
      </c>
      <c r="O9">
        <f t="shared" si="9"/>
        <v>1778.2515568271781</v>
      </c>
      <c r="P9">
        <f t="shared" si="10"/>
        <v>-0.63844317282200791</v>
      </c>
      <c r="Q9">
        <f t="shared" si="11"/>
        <v>-0.65672392282203873</v>
      </c>
      <c r="R9">
        <f t="shared" si="12"/>
        <v>-0.57894997025664452</v>
      </c>
      <c r="S9">
        <f t="shared" si="13"/>
        <v>-0.83357248258812433</v>
      </c>
    </row>
    <row r="10" spans="3:19" x14ac:dyDescent="0.3">
      <c r="D10">
        <v>730000</v>
      </c>
      <c r="E10">
        <v>2209.5</v>
      </c>
      <c r="F10">
        <f t="shared" si="0"/>
        <v>2209.7133485000004</v>
      </c>
      <c r="G10">
        <f t="shared" si="1"/>
        <v>0.21334850000039296</v>
      </c>
      <c r="H10">
        <f t="shared" si="2"/>
        <v>2209.6026024687212</v>
      </c>
      <c r="I10">
        <f t="shared" si="3"/>
        <v>0.1026024687212157</v>
      </c>
      <c r="J10">
        <f t="shared" si="4"/>
        <v>-0.11074603127917726</v>
      </c>
      <c r="K10">
        <f t="shared" si="5"/>
        <v>2209.7702645498512</v>
      </c>
      <c r="L10">
        <f t="shared" si="6"/>
        <v>0.27026454985116288</v>
      </c>
      <c r="M10">
        <f t="shared" si="7"/>
        <v>5.6916049850769923E-2</v>
      </c>
      <c r="N10">
        <f t="shared" si="8"/>
        <v>0.16766208112994718</v>
      </c>
      <c r="O10">
        <f t="shared" si="9"/>
        <v>2210.617508779666</v>
      </c>
      <c r="P10">
        <f t="shared" si="10"/>
        <v>1.1175087796659682</v>
      </c>
      <c r="Q10">
        <f t="shared" si="11"/>
        <v>0.90416027966557522</v>
      </c>
      <c r="R10">
        <f t="shared" si="12"/>
        <v>1.0149063109447525</v>
      </c>
      <c r="S10">
        <f t="shared" si="13"/>
        <v>0.84724422981480529</v>
      </c>
    </row>
    <row r="11" spans="3:19" x14ac:dyDescent="0.3">
      <c r="D11">
        <v>1148000</v>
      </c>
      <c r="E11">
        <v>3477</v>
      </c>
      <c r="F11">
        <f t="shared" si="0"/>
        <v>3475.1843135000004</v>
      </c>
      <c r="G11">
        <f t="shared" si="1"/>
        <v>-1.8156864999996287</v>
      </c>
      <c r="H11">
        <f t="shared" si="2"/>
        <v>3475.0554143748782</v>
      </c>
      <c r="I11">
        <f t="shared" si="3"/>
        <v>-1.9445856251218174</v>
      </c>
      <c r="J11">
        <f t="shared" si="4"/>
        <v>-0.12889912512218871</v>
      </c>
      <c r="K11">
        <f t="shared" si="5"/>
        <v>3474.7450996096077</v>
      </c>
      <c r="L11">
        <f t="shared" si="6"/>
        <v>-2.2549003903923222</v>
      </c>
      <c r="M11">
        <f t="shared" si="7"/>
        <v>-0.43921389039269343</v>
      </c>
      <c r="N11">
        <f t="shared" si="8"/>
        <v>-0.31031476527050472</v>
      </c>
      <c r="O11">
        <f t="shared" si="9"/>
        <v>3476.2222881735197</v>
      </c>
      <c r="P11">
        <f t="shared" si="10"/>
        <v>-0.77771182648029935</v>
      </c>
      <c r="Q11">
        <f t="shared" si="11"/>
        <v>1.0379746735193294</v>
      </c>
      <c r="R11">
        <f t="shared" si="12"/>
        <v>1.1668737986415181</v>
      </c>
      <c r="S11">
        <f t="shared" si="13"/>
        <v>1.4771885639120228</v>
      </c>
    </row>
    <row r="12" spans="3:19" x14ac:dyDescent="0.3">
      <c r="D12">
        <v>1687500</v>
      </c>
      <c r="E12">
        <v>5104.8900000000003</v>
      </c>
      <c r="F12">
        <f t="shared" si="0"/>
        <v>5108.4895422500003</v>
      </c>
      <c r="G12">
        <f t="shared" si="1"/>
        <v>3.5995422500000132</v>
      </c>
      <c r="H12">
        <f t="shared" si="2"/>
        <v>5108.5107988930595</v>
      </c>
      <c r="I12">
        <f t="shared" si="3"/>
        <v>3.6207988930591455</v>
      </c>
      <c r="J12">
        <f t="shared" si="4"/>
        <v>2.125664305913233E-2</v>
      </c>
      <c r="K12">
        <f t="shared" si="5"/>
        <v>5108.289694183959</v>
      </c>
      <c r="L12">
        <f t="shared" si="6"/>
        <v>3.3996941839586725</v>
      </c>
      <c r="M12">
        <f t="shared" si="7"/>
        <v>-0.19984806604134064</v>
      </c>
      <c r="N12">
        <f t="shared" si="8"/>
        <v>-0.22110470910047297</v>
      </c>
      <c r="O12">
        <f t="shared" si="9"/>
        <v>5105.2852174323234</v>
      </c>
      <c r="P12">
        <f t="shared" si="10"/>
        <v>0.39521743232307927</v>
      </c>
      <c r="Q12">
        <f t="shared" si="11"/>
        <v>-3.2043248176769339</v>
      </c>
      <c r="R12">
        <f t="shared" si="12"/>
        <v>-3.2255814607360662</v>
      </c>
      <c r="S12">
        <f t="shared" si="13"/>
        <v>-3.0044767516355932</v>
      </c>
    </row>
    <row r="13" spans="3:19" x14ac:dyDescent="0.3">
      <c r="D13">
        <v>1855000</v>
      </c>
      <c r="E13">
        <v>5618</v>
      </c>
      <c r="F13">
        <f t="shared" si="0"/>
        <v>5615.5861610000002</v>
      </c>
      <c r="G13">
        <f>F13-E13</f>
        <v>-2.4138389999998253</v>
      </c>
      <c r="H13">
        <f t="shared" si="2"/>
        <v>5615.6938308708595</v>
      </c>
      <c r="I13">
        <f t="shared" si="3"/>
        <v>-2.3061691291404713</v>
      </c>
      <c r="J13">
        <f t="shared" si="4"/>
        <v>0.10766987085935398</v>
      </c>
      <c r="K13">
        <f t="shared" si="5"/>
        <v>5615.9429842105401</v>
      </c>
      <c r="L13">
        <f t="shared" si="6"/>
        <v>-2.0570157894599106</v>
      </c>
      <c r="M13">
        <f t="shared" si="7"/>
        <v>0.35682321053991473</v>
      </c>
      <c r="N13">
        <f t="shared" si="8"/>
        <v>0.24915333968056075</v>
      </c>
      <c r="O13">
        <f t="shared" si="9"/>
        <v>5617.6744165769906</v>
      </c>
      <c r="P13">
        <f t="shared" si="10"/>
        <v>-0.32558342300944787</v>
      </c>
      <c r="Q13">
        <f t="shared" si="11"/>
        <v>2.0882555769903774</v>
      </c>
      <c r="R13">
        <f t="shared" si="12"/>
        <v>1.9805857061310235</v>
      </c>
      <c r="S13">
        <f t="shared" si="13"/>
        <v>1.7314323664504627</v>
      </c>
    </row>
    <row r="15" spans="3:19" x14ac:dyDescent="0.3">
      <c r="C15" t="s">
        <v>13</v>
      </c>
      <c r="G15">
        <f t="array" ref="G15">AVERAGE(ABS(G6:G13))</f>
        <v>1.3803063865624949</v>
      </c>
      <c r="I15">
        <f t="array" ref="I15">AVERAGE(ABS(I6:I13))</f>
        <v>1.3570613727744174</v>
      </c>
      <c r="L15">
        <f t="array" ref="L15">AVERAGE(ABS(L6:L13))</f>
        <v>1.4282774371744438</v>
      </c>
      <c r="P15">
        <f t="array" ref="P15">AVERAGE(ABS(P6:P13))</f>
        <v>0.60890554618710269</v>
      </c>
    </row>
    <row r="22" spans="12:12" x14ac:dyDescent="0.3">
      <c r="L22">
        <v>51155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CB5E-6A65-49DF-8744-D68A0FD4DF24}">
  <dimension ref="B6:G14"/>
  <sheetViews>
    <sheetView workbookViewId="0">
      <selection activeCell="B15" sqref="B15"/>
    </sheetView>
  </sheetViews>
  <sheetFormatPr baseColWidth="10" defaultRowHeight="14.4" x14ac:dyDescent="0.3"/>
  <sheetData>
    <row r="6" spans="2:7" x14ac:dyDescent="0.3">
      <c r="F6">
        <v>5104.8900000000003</v>
      </c>
      <c r="G6">
        <f>0.4885*F6-0.2</f>
        <v>2493.5387650000002</v>
      </c>
    </row>
    <row r="7" spans="2:7" x14ac:dyDescent="0.3">
      <c r="B7">
        <f>C7*100</f>
        <v>24940</v>
      </c>
      <c r="C7">
        <v>249.4</v>
      </c>
      <c r="D7">
        <v>511</v>
      </c>
    </row>
    <row r="8" spans="2:7" x14ac:dyDescent="0.3">
      <c r="B8">
        <f t="shared" ref="B8:B15" si="0">C8*100</f>
        <v>31350</v>
      </c>
      <c r="C8">
        <v>313.5</v>
      </c>
      <c r="D8">
        <v>642.23</v>
      </c>
    </row>
    <row r="9" spans="2:7" x14ac:dyDescent="0.3">
      <c r="B9">
        <f t="shared" si="0"/>
        <v>49580</v>
      </c>
      <c r="C9">
        <v>495.8</v>
      </c>
      <c r="D9">
        <v>1013.67</v>
      </c>
    </row>
    <row r="10" spans="2:7" x14ac:dyDescent="0.3">
      <c r="B10">
        <f t="shared" si="0"/>
        <v>86880</v>
      </c>
      <c r="C10">
        <v>868.8</v>
      </c>
      <c r="D10">
        <v>1778.89</v>
      </c>
    </row>
    <row r="11" spans="2:7" x14ac:dyDescent="0.3">
      <c r="D11">
        <v>2209.5</v>
      </c>
    </row>
    <row r="12" spans="2:7" x14ac:dyDescent="0.3">
      <c r="D12">
        <v>3477</v>
      </c>
    </row>
    <row r="13" spans="2:7" x14ac:dyDescent="0.3">
      <c r="B13">
        <f t="shared" si="0"/>
        <v>249400</v>
      </c>
      <c r="C13">
        <v>2494</v>
      </c>
      <c r="D13">
        <v>5104.8900000000003</v>
      </c>
    </row>
    <row r="14" spans="2:7" x14ac:dyDescent="0.3">
      <c r="D14">
        <v>5618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Ge3</vt:lpstr>
      <vt:lpstr>Ge22</vt:lpstr>
      <vt:lpstr>Ge27</vt:lpstr>
      <vt:lpstr>Ge30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$hiver</dc:creator>
  <cp:lastModifiedBy>$hiver</cp:lastModifiedBy>
  <dcterms:created xsi:type="dcterms:W3CDTF">2023-08-11T21:27:38Z</dcterms:created>
  <dcterms:modified xsi:type="dcterms:W3CDTF">2023-08-12T00:45:32Z</dcterms:modified>
</cp:coreProperties>
</file>