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tin Gosling\drive_gmail\Recherche\es.utils\web\tables\"/>
    </mc:Choice>
  </mc:AlternateContent>
  <xr:revisionPtr revIDLastSave="0" documentId="13_ncr:1_{4F2974D1-4358-486B-BB2F-2FA20F2F1302}" xr6:coauthVersionLast="47" xr6:coauthVersionMax="47" xr10:uidLastSave="{00000000-0000-0000-0000-000000000000}"/>
  <bookViews>
    <workbookView xWindow="-108" yWindow="-108" windowWidth="30936" windowHeight="16896" activeTab="5" xr2:uid="{3A80436A-EBC8-4660-8C38-C3E7D350F51B}"/>
  </bookViews>
  <sheets>
    <sheet name="cohen_d" sheetId="1" r:id="rId1"/>
    <sheet name="means_sd" sheetId="2" r:id="rId2"/>
    <sheet name="plot_means" sheetId="3" r:id="rId3"/>
    <sheet name="anova" sheetId="4" r:id="rId4"/>
    <sheet name="change_scores" sheetId="6" r:id="rId5"/>
    <sheet name="paired_anova" sheetId="19" r:id="rId6"/>
    <sheet name="mean_difference_crude" sheetId="5" r:id="rId7"/>
    <sheet name="mean_difference_adjusted" sheetId="18" r:id="rId8"/>
    <sheet name="medians" sheetId="7" r:id="rId9"/>
    <sheet name="ancova_means" sheetId="8" r:id="rId10"/>
    <sheet name="plot_ancova_means" sheetId="16" r:id="rId11"/>
    <sheet name="ancova_statistics" sheetId="9" r:id="rId12"/>
    <sheet name="or" sheetId="10" r:id="rId13"/>
    <sheet name="rr" sheetId="13" r:id="rId14"/>
    <sheet name="contingency" sheetId="11" r:id="rId15"/>
    <sheet name="phi" sheetId="12" r:id="rId16"/>
    <sheet name="user_crude" sheetId="20" r:id="rId17"/>
    <sheet name="user_adjusted" sheetId="21" r:id="rId18"/>
    <sheet name="cor" sheetId="14" r:id="rId19"/>
    <sheet name="irr" sheetId="15" r:id="rId20"/>
    <sheet name="regression" sheetId="1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9" l="1"/>
  <c r="H4" i="19"/>
  <c r="F3" i="19"/>
  <c r="D2" i="19"/>
  <c r="G6" i="4"/>
  <c r="F3" i="17"/>
  <c r="G3" i="17" s="1"/>
  <c r="F2" i="17"/>
  <c r="G2" i="17" s="1"/>
  <c r="I5" i="14"/>
  <c r="H5" i="14"/>
  <c r="I4" i="14"/>
  <c r="H4" i="14"/>
  <c r="J7" i="14"/>
  <c r="J6" i="14"/>
  <c r="J3" i="14"/>
  <c r="J2" i="14"/>
  <c r="E7" i="14"/>
  <c r="E6" i="14"/>
  <c r="C6" i="14"/>
  <c r="D7" i="14"/>
  <c r="D5" i="14"/>
  <c r="C4" i="14"/>
  <c r="D3" i="14"/>
  <c r="C2" i="14"/>
  <c r="E3" i="21"/>
  <c r="G3" i="21" s="1"/>
  <c r="E2" i="21"/>
  <c r="E3" i="20"/>
  <c r="G3" i="20" s="1"/>
  <c r="E2" i="20"/>
  <c r="E4" i="12"/>
  <c r="D3" i="12"/>
  <c r="C2" i="12"/>
  <c r="G4" i="12"/>
  <c r="H4" i="12" s="1"/>
  <c r="G3" i="12"/>
  <c r="H3" i="12" s="1"/>
  <c r="G2" i="12"/>
  <c r="H2" i="12" s="1"/>
  <c r="J4" i="11"/>
  <c r="I4" i="11"/>
  <c r="H4" i="11"/>
  <c r="G4" i="11"/>
  <c r="F2" i="11"/>
  <c r="E2" i="11"/>
  <c r="D3" i="11"/>
  <c r="J3" i="11" s="1"/>
  <c r="D2" i="11"/>
  <c r="C3" i="11"/>
  <c r="I3" i="11" s="1"/>
  <c r="C2" i="11"/>
  <c r="K19" i="13"/>
  <c r="K18" i="13"/>
  <c r="K17" i="13"/>
  <c r="E17" i="13"/>
  <c r="F18" i="13" s="1"/>
  <c r="O16" i="13"/>
  <c r="P16" i="13" s="1"/>
  <c r="O15" i="13"/>
  <c r="P15" i="13" s="1"/>
  <c r="O14" i="13"/>
  <c r="P14" i="13" s="1"/>
  <c r="E14" i="13"/>
  <c r="F15" i="13" s="1"/>
  <c r="M13" i="13"/>
  <c r="N13" i="13" s="1"/>
  <c r="M12" i="13"/>
  <c r="N12" i="13" s="1"/>
  <c r="M11" i="13"/>
  <c r="N11" i="13" s="1"/>
  <c r="E11" i="13"/>
  <c r="K10" i="13"/>
  <c r="K9" i="13"/>
  <c r="K8" i="13"/>
  <c r="E25" i="10"/>
  <c r="E22" i="10"/>
  <c r="E19" i="10"/>
  <c r="E16" i="10"/>
  <c r="E12" i="10"/>
  <c r="E9" i="10"/>
  <c r="E6" i="10"/>
  <c r="E3" i="10"/>
  <c r="E2" i="13"/>
  <c r="E5" i="13"/>
  <c r="E8" i="13"/>
  <c r="C10" i="13"/>
  <c r="H10" i="13" s="1"/>
  <c r="C9" i="13"/>
  <c r="D18" i="13" s="1"/>
  <c r="C8" i="13"/>
  <c r="D17" i="13" s="1"/>
  <c r="O7" i="13"/>
  <c r="P7" i="13" s="1"/>
  <c r="O6" i="13"/>
  <c r="P6" i="13" s="1"/>
  <c r="O5" i="13"/>
  <c r="P5" i="13" s="1"/>
  <c r="C7" i="13"/>
  <c r="G7" i="13" s="1"/>
  <c r="C6" i="13"/>
  <c r="D15" i="13" s="1"/>
  <c r="C5" i="13"/>
  <c r="D14" i="13" s="1"/>
  <c r="M4" i="13"/>
  <c r="N4" i="13" s="1"/>
  <c r="C4" i="13"/>
  <c r="H4" i="13" s="1"/>
  <c r="M3" i="13"/>
  <c r="N3" i="13" s="1"/>
  <c r="C3" i="13"/>
  <c r="D12" i="13" s="1"/>
  <c r="M2" i="13"/>
  <c r="N2" i="13" s="1"/>
  <c r="C2" i="13"/>
  <c r="D11" i="13" s="1"/>
  <c r="O27" i="10"/>
  <c r="M27" i="10" s="1"/>
  <c r="L27" i="10"/>
  <c r="O26" i="10"/>
  <c r="M26" i="10" s="1"/>
  <c r="L26" i="10"/>
  <c r="O25" i="10"/>
  <c r="M25" i="10" s="1"/>
  <c r="L25" i="10"/>
  <c r="K24" i="10"/>
  <c r="K23" i="10"/>
  <c r="K22" i="10"/>
  <c r="O21" i="10"/>
  <c r="P21" i="10" s="1"/>
  <c r="O20" i="10"/>
  <c r="P20" i="10" s="1"/>
  <c r="O19" i="10"/>
  <c r="P19" i="10" s="1"/>
  <c r="M18" i="10"/>
  <c r="N18" i="10" s="1"/>
  <c r="M17" i="10"/>
  <c r="N17" i="10" s="1"/>
  <c r="M16" i="10"/>
  <c r="N16" i="10" s="1"/>
  <c r="O15" i="10"/>
  <c r="P15" i="10" s="1"/>
  <c r="O14" i="10"/>
  <c r="M14" i="10" s="1"/>
  <c r="O13" i="10"/>
  <c r="M13" i="10" s="1"/>
  <c r="O12" i="10"/>
  <c r="M12" i="10" s="1"/>
  <c r="O8" i="10"/>
  <c r="P8" i="10" s="1"/>
  <c r="O7" i="10"/>
  <c r="P7" i="10" s="1"/>
  <c r="O6" i="10"/>
  <c r="P6" i="10" s="1"/>
  <c r="O2" i="10"/>
  <c r="P2" i="10" s="1"/>
  <c r="M5" i="10"/>
  <c r="N5" i="10" s="1"/>
  <c r="M4" i="10"/>
  <c r="N4" i="10" s="1"/>
  <c r="M3" i="10"/>
  <c r="N3" i="10" s="1"/>
  <c r="L12" i="10"/>
  <c r="L14" i="10"/>
  <c r="L13" i="10"/>
  <c r="K11" i="10"/>
  <c r="K10" i="10"/>
  <c r="K9" i="10"/>
  <c r="C14" i="10"/>
  <c r="G14" i="10" s="1"/>
  <c r="C13" i="10"/>
  <c r="D26" i="10" s="1"/>
  <c r="C12" i="10"/>
  <c r="D25" i="10" s="1"/>
  <c r="C11" i="10"/>
  <c r="H11" i="10" s="1"/>
  <c r="C10" i="10"/>
  <c r="D23" i="10" s="1"/>
  <c r="C9" i="10"/>
  <c r="D22" i="10" s="1"/>
  <c r="C8" i="10"/>
  <c r="G8" i="10" s="1"/>
  <c r="C7" i="10"/>
  <c r="D20" i="10" s="1"/>
  <c r="C6" i="10"/>
  <c r="D19" i="10" s="1"/>
  <c r="C5" i="10"/>
  <c r="G5" i="10" s="1"/>
  <c r="C4" i="10"/>
  <c r="D17" i="10" s="1"/>
  <c r="C3" i="10"/>
  <c r="D16" i="10" s="1"/>
  <c r="C2" i="10"/>
  <c r="D15" i="10" s="1"/>
  <c r="J5" i="9"/>
  <c r="I5" i="9" s="1"/>
  <c r="K5" i="9"/>
  <c r="L5" i="9" s="1"/>
  <c r="J6" i="9"/>
  <c r="I6" i="9" s="1"/>
  <c r="K6" i="9"/>
  <c r="L6" i="9" s="1"/>
  <c r="J7" i="9"/>
  <c r="I7" i="9" s="1"/>
  <c r="K7" i="9"/>
  <c r="L7" i="9" s="1"/>
  <c r="K4" i="9"/>
  <c r="L4" i="9" s="1"/>
  <c r="J4" i="9"/>
  <c r="I4" i="9" s="1"/>
  <c r="K3" i="9"/>
  <c r="L3" i="9" s="1"/>
  <c r="J3" i="9"/>
  <c r="I3" i="9" s="1"/>
  <c r="K2" i="9"/>
  <c r="L2" i="9" s="1"/>
  <c r="J2" i="9"/>
  <c r="I2" i="9" s="1"/>
  <c r="H7" i="9"/>
  <c r="F5" i="9"/>
  <c r="G6" i="9"/>
  <c r="E4" i="9"/>
  <c r="D3" i="9"/>
  <c r="C2" i="9"/>
  <c r="Q4" i="16"/>
  <c r="R4" i="16" s="1"/>
  <c r="P4" i="16"/>
  <c r="O4" i="16" s="1"/>
  <c r="C4" i="16"/>
  <c r="D4" i="16" s="1"/>
  <c r="Q3" i="16"/>
  <c r="R3" i="16" s="1"/>
  <c r="P3" i="16"/>
  <c r="O3" i="16" s="1"/>
  <c r="G3" i="16"/>
  <c r="H3" i="16" s="1"/>
  <c r="C3" i="16"/>
  <c r="D3" i="16" s="1"/>
  <c r="Q2" i="16"/>
  <c r="R2" i="16" s="1"/>
  <c r="P2" i="16"/>
  <c r="O2" i="16" s="1"/>
  <c r="F2" i="16"/>
  <c r="E2" i="16"/>
  <c r="C2" i="16"/>
  <c r="D2" i="16" s="1"/>
  <c r="P6" i="8"/>
  <c r="O6" i="8" s="1"/>
  <c r="P5" i="8"/>
  <c r="O5" i="8" s="1"/>
  <c r="P4" i="8"/>
  <c r="O4" i="8" s="1"/>
  <c r="P3" i="8"/>
  <c r="O3" i="8" s="1"/>
  <c r="P2" i="8"/>
  <c r="O2" i="8" s="1"/>
  <c r="Q6" i="8"/>
  <c r="R6" i="8" s="1"/>
  <c r="Q5" i="8"/>
  <c r="R5" i="8" s="1"/>
  <c r="Q4" i="8"/>
  <c r="R4" i="8" s="1"/>
  <c r="Q3" i="8"/>
  <c r="R3" i="8" s="1"/>
  <c r="Q2" i="8"/>
  <c r="R2" i="8" s="1"/>
  <c r="C4" i="8"/>
  <c r="D4" i="8" s="1"/>
  <c r="G3" i="8"/>
  <c r="H3" i="8" s="1"/>
  <c r="F2" i="8"/>
  <c r="E2" i="8"/>
  <c r="C3" i="8"/>
  <c r="D3" i="8" s="1"/>
  <c r="C2" i="8"/>
  <c r="D2" i="8" s="1"/>
  <c r="C5" i="8"/>
  <c r="D5" i="8" s="1"/>
  <c r="N6" i="8"/>
  <c r="M5" i="8"/>
  <c r="C6" i="8"/>
  <c r="D6" i="8" s="1"/>
  <c r="F3" i="7"/>
  <c r="H3" i="7" s="1"/>
  <c r="J3" i="7" s="1"/>
  <c r="E3" i="7"/>
  <c r="G3" i="7" s="1"/>
  <c r="I3" i="7" s="1"/>
  <c r="D4" i="7"/>
  <c r="H4" i="7" s="1"/>
  <c r="L4" i="7" s="1"/>
  <c r="C4" i="7"/>
  <c r="G4" i="7" s="1"/>
  <c r="K4" i="7" s="1"/>
  <c r="D2" i="7"/>
  <c r="F2" i="7" s="1"/>
  <c r="H2" i="7" s="1"/>
  <c r="J2" i="7" s="1"/>
  <c r="L2" i="7" s="1"/>
  <c r="C2" i="7"/>
  <c r="E2" i="7" s="1"/>
  <c r="G2" i="7" s="1"/>
  <c r="I2" i="7" s="1"/>
  <c r="K2" i="7" s="1"/>
  <c r="M4" i="7"/>
  <c r="N4" i="7" s="1"/>
  <c r="M3" i="7"/>
  <c r="N3" i="7" s="1"/>
  <c r="M2" i="7"/>
  <c r="N2" i="7" s="1"/>
  <c r="J4" i="18"/>
  <c r="K4" i="18" s="1"/>
  <c r="J3" i="18"/>
  <c r="K3" i="18" s="1"/>
  <c r="H4" i="18"/>
  <c r="H3" i="18"/>
  <c r="H2" i="18"/>
  <c r="J2" i="18"/>
  <c r="K2" i="18" s="1"/>
  <c r="C4" i="18"/>
  <c r="F4" i="18" s="1"/>
  <c r="E3" i="18"/>
  <c r="C3" i="18"/>
  <c r="D2" i="18"/>
  <c r="C2" i="18"/>
  <c r="H4" i="5"/>
  <c r="I4" i="5" s="1"/>
  <c r="H3" i="5"/>
  <c r="I3" i="5" s="1"/>
  <c r="H2" i="5"/>
  <c r="I2" i="5" s="1"/>
  <c r="E3" i="5"/>
  <c r="C4" i="5"/>
  <c r="F4" i="5" s="1"/>
  <c r="C3" i="5"/>
  <c r="D2" i="5"/>
  <c r="C2" i="5"/>
  <c r="M5" i="19"/>
  <c r="N5" i="19" s="1"/>
  <c r="K5" i="19"/>
  <c r="L5" i="19" s="1"/>
  <c r="M4" i="19"/>
  <c r="N4" i="19" s="1"/>
  <c r="K4" i="19"/>
  <c r="L4" i="19" s="1"/>
  <c r="M3" i="19"/>
  <c r="N3" i="19" s="1"/>
  <c r="K3" i="19"/>
  <c r="L3" i="19" s="1"/>
  <c r="M2" i="19"/>
  <c r="N2" i="19" s="1"/>
  <c r="K2" i="19"/>
  <c r="L2" i="19" s="1"/>
  <c r="I5" i="19"/>
  <c r="G4" i="19"/>
  <c r="E3" i="19"/>
  <c r="C2" i="19"/>
  <c r="Y5" i="6"/>
  <c r="X5" i="6"/>
  <c r="W5" i="6"/>
  <c r="V5" i="6"/>
  <c r="Z5" i="6"/>
  <c r="AA5" i="6" s="1"/>
  <c r="Z4" i="6"/>
  <c r="AA4" i="6" s="1"/>
  <c r="Z3" i="6"/>
  <c r="AA3" i="6" s="1"/>
  <c r="N3" i="6"/>
  <c r="L3" i="6"/>
  <c r="J2" i="6"/>
  <c r="H2" i="6"/>
  <c r="F3" i="6"/>
  <c r="D3" i="6"/>
  <c r="F4" i="6"/>
  <c r="F2" i="6"/>
  <c r="D4" i="6"/>
  <c r="P4" i="6" s="1"/>
  <c r="D2" i="6"/>
  <c r="Z2" i="6"/>
  <c r="AA2" i="6" s="1"/>
  <c r="AB5" i="6"/>
  <c r="AC5" i="6" s="1"/>
  <c r="AB4" i="6"/>
  <c r="AC4" i="6" s="1"/>
  <c r="AB3" i="6"/>
  <c r="AC3" i="6" s="1"/>
  <c r="AB2" i="6"/>
  <c r="AC2" i="6" s="1"/>
  <c r="I8" i="4"/>
  <c r="H7" i="4"/>
  <c r="F5" i="4"/>
  <c r="D3" i="4"/>
  <c r="E4" i="4"/>
  <c r="C2" i="4"/>
  <c r="J8" i="4"/>
  <c r="K8" i="4" s="1"/>
  <c r="J7" i="4"/>
  <c r="K7" i="4" s="1"/>
  <c r="J6" i="4"/>
  <c r="K6" i="4" s="1"/>
  <c r="J5" i="4"/>
  <c r="K5" i="4" s="1"/>
  <c r="J4" i="4"/>
  <c r="K4" i="4" s="1"/>
  <c r="J3" i="4"/>
  <c r="K3" i="4" s="1"/>
  <c r="J2" i="4"/>
  <c r="K2" i="4" s="1"/>
  <c r="H3" i="21" l="1"/>
  <c r="F2" i="21" s="1"/>
  <c r="H3" i="20"/>
  <c r="F2" i="20" s="1"/>
  <c r="F4" i="12"/>
  <c r="F2" i="12"/>
  <c r="F3" i="12"/>
  <c r="D19" i="13"/>
  <c r="D13" i="13"/>
  <c r="D16" i="13"/>
  <c r="F12" i="13"/>
  <c r="F9" i="13"/>
  <c r="F6" i="13"/>
  <c r="G10" i="13"/>
  <c r="H7" i="13"/>
  <c r="F3" i="13"/>
  <c r="G4" i="13"/>
  <c r="F26" i="10"/>
  <c r="F23" i="10"/>
  <c r="F17" i="10"/>
  <c r="F20" i="10"/>
  <c r="D21" i="10"/>
  <c r="D27" i="10"/>
  <c r="D18" i="10"/>
  <c r="D24" i="10"/>
  <c r="H14" i="10"/>
  <c r="G11" i="10"/>
  <c r="H8" i="10"/>
  <c r="H5" i="10"/>
  <c r="F13" i="10"/>
  <c r="F10" i="10"/>
  <c r="F7" i="10"/>
  <c r="F4" i="10"/>
  <c r="L4" i="16"/>
  <c r="K4" i="16"/>
  <c r="J4" i="16"/>
  <c r="I4" i="16"/>
  <c r="I4" i="8"/>
  <c r="L4" i="8"/>
  <c r="K4" i="8"/>
  <c r="J4" i="8"/>
  <c r="G4" i="18"/>
  <c r="G4" i="5"/>
  <c r="Q4" i="6"/>
  <c r="I19" i="13" l="1"/>
  <c r="J19" i="13"/>
  <c r="I16" i="13"/>
  <c r="J16" i="13"/>
  <c r="I13" i="13"/>
  <c r="J13" i="13"/>
  <c r="I27" i="10"/>
  <c r="J27" i="10"/>
  <c r="I24" i="10"/>
  <c r="J24" i="10"/>
  <c r="I21" i="10"/>
  <c r="J21" i="10"/>
  <c r="I18" i="10"/>
  <c r="J18" i="10"/>
</calcChain>
</file>

<file path=xl/sharedStrings.xml><?xml version="1.0" encoding="utf-8"?>
<sst xmlns="http://schemas.openxmlformats.org/spreadsheetml/2006/main" count="395" uniqueCount="209">
  <si>
    <t>cohen_d</t>
  </si>
  <si>
    <t>hedges_g</t>
  </si>
  <si>
    <t>anova_f</t>
  </si>
  <si>
    <t>anova_f_pval</t>
  </si>
  <si>
    <t>student_t</t>
  </si>
  <si>
    <t>student_t_pval</t>
  </si>
  <si>
    <t>etasq</t>
  </si>
  <si>
    <t>md</t>
  </si>
  <si>
    <t>md_sd</t>
  </si>
  <si>
    <t>md_se</t>
  </si>
  <si>
    <t>ancova_t</t>
  </si>
  <si>
    <t>ancova_f</t>
  </si>
  <si>
    <t>ancova_t_pval</t>
  </si>
  <si>
    <t>ancova_f_pval</t>
  </si>
  <si>
    <t>cohen_d_adj</t>
  </si>
  <si>
    <t>etasq_adj</t>
  </si>
  <si>
    <t>logor_se</t>
  </si>
  <si>
    <t>logor_pval</t>
  </si>
  <si>
    <t>baseline_risk</t>
  </si>
  <si>
    <t>small_margin_prop</t>
  </si>
  <si>
    <t>RR</t>
  </si>
  <si>
    <t>phi</t>
  </si>
  <si>
    <t>n_sample</t>
  </si>
  <si>
    <t>n_exp</t>
  </si>
  <si>
    <t>n_cases</t>
  </si>
  <si>
    <t>chisq</t>
  </si>
  <si>
    <t>chisq_pval</t>
  </si>
  <si>
    <t>pt_bis_r</t>
  </si>
  <si>
    <t>pt_bis_r_pval</t>
  </si>
  <si>
    <t>logrr_se</t>
  </si>
  <si>
    <t>logrr_pval</t>
  </si>
  <si>
    <t>pearson_r</t>
  </si>
  <si>
    <t>fisher_z</t>
  </si>
  <si>
    <t>beta_std</t>
  </si>
  <si>
    <t>beta_unstd</t>
  </si>
  <si>
    <t>dv_sd</t>
  </si>
  <si>
    <t>sd_iv</t>
  </si>
  <si>
    <t>unit_increase_iv</t>
  </si>
  <si>
    <t>unit_type</t>
  </si>
  <si>
    <t>ancova_md</t>
  </si>
  <si>
    <t>ancova_md_sd</t>
  </si>
  <si>
    <t>ancova_md_se</t>
  </si>
  <si>
    <t>paired_f</t>
  </si>
  <si>
    <t>paired_f_pval</t>
  </si>
  <si>
    <t>paired_t</t>
  </si>
  <si>
    <t>paired_t_pval</t>
  </si>
  <si>
    <t>measure</t>
  </si>
  <si>
    <t>user_es_measure_crude</t>
  </si>
  <si>
    <t>user_es_crude</t>
  </si>
  <si>
    <t>user_se_crude</t>
  </si>
  <si>
    <t>user_es_measure_adj</t>
  </si>
  <si>
    <t>user_es_adj</t>
  </si>
  <si>
    <t>user_se_adj</t>
  </si>
  <si>
    <t>study_id</t>
  </si>
  <si>
    <t>all_info_expected</t>
  </si>
  <si>
    <t>n_nexp</t>
  </si>
  <si>
    <t>means_sd</t>
  </si>
  <si>
    <t>means_se</t>
  </si>
  <si>
    <t>means_ci</t>
  </si>
  <si>
    <t>15.87</t>
  </si>
  <si>
    <t>mean_exp</t>
  </si>
  <si>
    <t>mean_nexp</t>
  </si>
  <si>
    <t>98.9</t>
  </si>
  <si>
    <t>101.2</t>
  </si>
  <si>
    <t>13.87</t>
  </si>
  <si>
    <t>5.94</t>
  </si>
  <si>
    <t>5.81</t>
  </si>
  <si>
    <t>0.13</t>
  </si>
  <si>
    <t>mean_se_nexp</t>
  </si>
  <si>
    <t>mean_se_exp</t>
  </si>
  <si>
    <t>mean_sd_nexp</t>
  </si>
  <si>
    <t>mean_sd_exp</t>
  </si>
  <si>
    <t>mean_ci_lo_exp</t>
  </si>
  <si>
    <t>mean_ci_up_exp</t>
  </si>
  <si>
    <t>mean_ci_lo_nexp</t>
  </si>
  <si>
    <t>mean_ci_up_nexp</t>
  </si>
  <si>
    <t>plot_mean_exp</t>
  </si>
  <si>
    <t>plot_mean_nexp</t>
  </si>
  <si>
    <t>plot_mean_sd_exp</t>
  </si>
  <si>
    <t>plot_mean_sd_nexp</t>
  </si>
  <si>
    <t>plot_mean_se_exp</t>
  </si>
  <si>
    <t>plot_mean_se_nexp</t>
  </si>
  <si>
    <t>plot_mean_ci_lo_exp</t>
  </si>
  <si>
    <t>plot_mean_ci_up_exp</t>
  </si>
  <si>
    <t>plot_mean_ci_lo_nexp</t>
  </si>
  <si>
    <t>plot_mean_ci_up_nexp</t>
  </si>
  <si>
    <t>plot_means_sd</t>
  </si>
  <si>
    <t>plot_means_se</t>
  </si>
  <si>
    <t>plot_means_ci</t>
  </si>
  <si>
    <t>mean_pre_exp</t>
  </si>
  <si>
    <t>mean_pre_nexp</t>
  </si>
  <si>
    <t>mean_pre_sd_exp</t>
  </si>
  <si>
    <t>mean_pre_sd_nexp</t>
  </si>
  <si>
    <t>mean_pre_se_exp</t>
  </si>
  <si>
    <t>mean_pre_se_nexp</t>
  </si>
  <si>
    <t>mean_pre_ci_lo_exp</t>
  </si>
  <si>
    <t>mean_pre_ci_up_exp</t>
  </si>
  <si>
    <t>mean_pre_ci_lo_nexp</t>
  </si>
  <si>
    <t>mean_pre_ci_up_nexp</t>
  </si>
  <si>
    <t>means_sd_pre_post</t>
  </si>
  <si>
    <t>means_se_pre_post</t>
  </si>
  <si>
    <t>means_ci_pre_post</t>
  </si>
  <si>
    <t>means_change</t>
  </si>
  <si>
    <t>#'   mean_change_nexp = 2.43, mean_change_sd_nexp</t>
  </si>
  <si>
    <t xml:space="preserve"> = 8.4, mean_change_sd_exp = 9.13,</t>
  </si>
  <si>
    <t>mean_change_exp</t>
  </si>
  <si>
    <t>mean_change_nexp</t>
  </si>
  <si>
    <t>mean_change_sd_exp</t>
  </si>
  <si>
    <t>mean_change_sd_nexp</t>
  </si>
  <si>
    <t>r_pre_post_exp</t>
  </si>
  <si>
    <t>r_pre_post_nexp</t>
  </si>
  <si>
    <t>md_ci</t>
  </si>
  <si>
    <t>ancova_md_ci</t>
  </si>
  <si>
    <t>min_nexp</t>
  </si>
  <si>
    <t>min_exp</t>
  </si>
  <si>
    <t>q1_exp</t>
  </si>
  <si>
    <t>q1_nexp</t>
  </si>
  <si>
    <t>med_exp</t>
  </si>
  <si>
    <t>med_nexp</t>
  </si>
  <si>
    <t>q3_exp</t>
  </si>
  <si>
    <t>q3_nexp</t>
  </si>
  <si>
    <t>max_exp</t>
  </si>
  <si>
    <t>max_nexp</t>
  </si>
  <si>
    <t>md_ci_lo</t>
  </si>
  <si>
    <t>md_ci_up</t>
  </si>
  <si>
    <t>med_min_max_quarts</t>
  </si>
  <si>
    <t>med_min_max</t>
  </si>
  <si>
    <t>ancova_means_sd</t>
  </si>
  <si>
    <t>ancova_means_se</t>
  </si>
  <si>
    <t>ancova_means_ci</t>
  </si>
  <si>
    <t>ancova_means_sd_pooled</t>
  </si>
  <si>
    <t>ancova_means_sd_pooled_adj</t>
  </si>
  <si>
    <t>cov_outcome_r</t>
  </si>
  <si>
    <t>n_cov_ancova</t>
  </si>
  <si>
    <t>ancova_mean_exp</t>
  </si>
  <si>
    <t>ancova_mean_nexp</t>
  </si>
  <si>
    <t>ancova_mean_sd_exp</t>
  </si>
  <si>
    <t>ancova_mean_sd_nexp</t>
  </si>
  <si>
    <t>ancova_mean_se_exp</t>
  </si>
  <si>
    <t>ancova_mean_se_nexp</t>
  </si>
  <si>
    <t>ancova_mean_ci_lo_exp</t>
  </si>
  <si>
    <t>ancova_mean_ci_up_exp</t>
  </si>
  <si>
    <t>ancova_mean_ci_lo_nexp</t>
  </si>
  <si>
    <t>ancova_mean_ci_up_nexp</t>
  </si>
  <si>
    <t xml:space="preserve">ancova_ancova_mean_sd_pooled_crude	</t>
  </si>
  <si>
    <t>ancova_ancova_mean_sd_pooled_adj</t>
  </si>
  <si>
    <t xml:space="preserve">ancova_plot_ancova_mean_sd_pooled_crude	</t>
  </si>
  <si>
    <t>ancova_plot_ancova_mean_sd_pooled_adj</t>
  </si>
  <si>
    <t>ancova_means_plot</t>
  </si>
  <si>
    <t>ancova_plot_mean_exp</t>
  </si>
  <si>
    <t>ancova_plot_mean_nexp</t>
  </si>
  <si>
    <t>ancova_plot_mean_sd_exp</t>
  </si>
  <si>
    <t>ancova_plot_mean_sd_nexp</t>
  </si>
  <si>
    <t>ancova_plot_mean_se_exp</t>
  </si>
  <si>
    <t>ancova_plot_mean_se_nexp</t>
  </si>
  <si>
    <t>ancova_plot_mean_ci_lo_exp</t>
  </si>
  <si>
    <t>ancova_plot_mean_ci_up_exp</t>
  </si>
  <si>
    <t>ancova_plot_mean_ci_lo_nexp</t>
  </si>
  <si>
    <t>ancova_plot_mean_ci_up_nexp</t>
  </si>
  <si>
    <t>or</t>
  </si>
  <si>
    <t>logor</t>
  </si>
  <si>
    <t>or_ci_lo</t>
  </si>
  <si>
    <t>or_ci_up</t>
  </si>
  <si>
    <t>logor_ci_lo</t>
  </si>
  <si>
    <t>logor_ci_up</t>
  </si>
  <si>
    <t>n_controls</t>
  </si>
  <si>
    <t>or_se</t>
  </si>
  <si>
    <t>or_pval</t>
  </si>
  <si>
    <t>or_ci</t>
  </si>
  <si>
    <t>rr</t>
  </si>
  <si>
    <t>logrr</t>
  </si>
  <si>
    <t>rr_ci_lo</t>
  </si>
  <si>
    <t>rr_ci_up</t>
  </si>
  <si>
    <t>logrr_ci_lo</t>
  </si>
  <si>
    <t>logrr_ci_up</t>
  </si>
  <si>
    <t>rr_se</t>
  </si>
  <si>
    <t>rr_pval</t>
  </si>
  <si>
    <t>rr_ci</t>
  </si>
  <si>
    <t>2x2</t>
  </si>
  <si>
    <t>2x2_sum</t>
  </si>
  <si>
    <t>2x2_prop</t>
  </si>
  <si>
    <t>n_cases_exp</t>
  </si>
  <si>
    <t>n_cases_nexp</t>
  </si>
  <si>
    <t>n_controls_exp</t>
  </si>
  <si>
    <t>n_controls_nexp</t>
  </si>
  <si>
    <t>prop_cases_exp</t>
  </si>
  <si>
    <t>prop_cases_nexp</t>
  </si>
  <si>
    <t>user_input_crude</t>
  </si>
  <si>
    <t>user_input_adjusted</t>
  </si>
  <si>
    <t>MR</t>
  </si>
  <si>
    <t>user_ci_lo_crude</t>
  </si>
  <si>
    <t>user_ci_up_crude</t>
  </si>
  <si>
    <t>user_ci_lo_adj</t>
  </si>
  <si>
    <t>user_ci_up_adj</t>
  </si>
  <si>
    <t>sd</t>
  </si>
  <si>
    <t>raw</t>
  </si>
  <si>
    <t>cases_time</t>
  </si>
  <si>
    <t>time_exp</t>
  </si>
  <si>
    <t>time_nexp</t>
  </si>
  <si>
    <t>ancova_md_ci_lo</t>
  </si>
  <si>
    <t>ancova_md_ci_up</t>
  </si>
  <si>
    <t>paired_f_exp</t>
  </si>
  <si>
    <t>paired_f_pval_exp</t>
  </si>
  <si>
    <t>paired_t_exp</t>
  </si>
  <si>
    <t>paired_t_pval_exp</t>
  </si>
  <si>
    <t>paired_f_nexp</t>
  </si>
  <si>
    <t>paired_f_pval_nexp</t>
  </si>
  <si>
    <t>paired_t_nexp</t>
  </si>
  <si>
    <t>paired_t_pval_nexp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</si>
</sst>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4647-8A17-4460-AD50-FEAB05532C6A}">
  <dimension ref="A1:F3"/>
  <sheetViews>
    <sheetView workbookViewId="0">
      <selection activeCell="A2" sqref="A2:XFD2"/>
    </sheetView>
  </sheetViews>
  <sheetFormatPr baseColWidth="10" defaultRowHeight="14.4" x14ac:dyDescent="0.3"/>
  <cols>
    <col min="1" max="2" width="23.77734375" customWidth="1"/>
    <col min="3" max="3" width="23" customWidth="1"/>
    <col min="4" max="4" width="19.88671875" customWidth="1"/>
    <col min="5" max="5" width="31.6640625" customWidth="1"/>
  </cols>
  <sheetData>
    <row r="1" spans="1:6" x14ac:dyDescent="0.3">
      <c r="A1" t="s">
        <v>54</v>
      </c>
      <c r="B1" t="s">
        <v>53</v>
      </c>
      <c r="C1" t="s">
        <v>0</v>
      </c>
      <c r="D1" t="s">
        <v>1</v>
      </c>
      <c r="E1" t="s">
        <v>23</v>
      </c>
      <c r="F1" t="s">
        <v>55</v>
      </c>
    </row>
    <row r="2" spans="1:6" x14ac:dyDescent="0.3">
      <c r="A2" t="s">
        <v>0</v>
      </c>
      <c r="B2">
        <v>1</v>
      </c>
      <c r="C2">
        <v>0.43</v>
      </c>
      <c r="E2">
        <v>10</v>
      </c>
      <c r="F2">
        <v>12</v>
      </c>
    </row>
    <row r="3" spans="1:6" x14ac:dyDescent="0.3">
      <c r="A3" t="s">
        <v>1</v>
      </c>
      <c r="B3">
        <v>2</v>
      </c>
      <c r="D3">
        <v>0.87</v>
      </c>
      <c r="E3">
        <v>30</v>
      </c>
      <c r="F3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27C4-E5F3-4C00-9507-79893E6FECF9}">
  <dimension ref="A1:R6"/>
  <sheetViews>
    <sheetView workbookViewId="0">
      <selection activeCell="E22" sqref="E22"/>
    </sheetView>
  </sheetViews>
  <sheetFormatPr baseColWidth="10" defaultRowHeight="14.4" x14ac:dyDescent="0.3"/>
  <cols>
    <col min="3" max="3" width="28.77734375" customWidth="1"/>
    <col min="4" max="4" width="22" customWidth="1"/>
    <col min="5" max="12" width="28.44140625" customWidth="1"/>
    <col min="13" max="13" width="36.109375" customWidth="1"/>
    <col min="14" max="16" width="29" customWidth="1"/>
  </cols>
  <sheetData>
    <row r="1" spans="1:18" x14ac:dyDescent="0.3">
      <c r="A1" t="s">
        <v>54</v>
      </c>
      <c r="B1" t="s">
        <v>53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132</v>
      </c>
      <c r="P1" t="s">
        <v>133</v>
      </c>
      <c r="Q1" t="s">
        <v>23</v>
      </c>
      <c r="R1" t="s">
        <v>55</v>
      </c>
    </row>
    <row r="2" spans="1:18" x14ac:dyDescent="0.3">
      <c r="A2" t="s">
        <v>127</v>
      </c>
      <c r="B2">
        <v>1</v>
      </c>
      <c r="C2">
        <f ca="1">RANDBETWEEN(100,1000)/10</f>
        <v>90.5</v>
      </c>
      <c r="D2">
        <f ca="1">RANDBETWEEN(-25,25)+C2</f>
        <v>114.5</v>
      </c>
      <c r="E2">
        <f ca="1">RANDBETWEEN(100,500)/10</f>
        <v>30.4</v>
      </c>
      <c r="F2">
        <f ca="1">RANDBETWEEN(100,500)/10</f>
        <v>24.5</v>
      </c>
      <c r="O2">
        <f ca="1">0.05+P2/20</f>
        <v>0.1</v>
      </c>
      <c r="P2">
        <f ca="1">RANDBETWEEN(1,5)</f>
        <v>1</v>
      </c>
      <c r="Q2">
        <f ca="1">RANDBETWEEN(10,100)</f>
        <v>87</v>
      </c>
      <c r="R2">
        <f ca="1">Q2+RANDBETWEEN(-10,10)</f>
        <v>91</v>
      </c>
    </row>
    <row r="3" spans="1:18" x14ac:dyDescent="0.3">
      <c r="A3" t="s">
        <v>128</v>
      </c>
      <c r="B3">
        <v>2</v>
      </c>
      <c r="C3">
        <f ca="1">RANDBETWEEN(100,1000)/10</f>
        <v>49.5</v>
      </c>
      <c r="D3">
        <f ca="1">RANDBETWEEN(-25,25)+C3</f>
        <v>25.5</v>
      </c>
      <c r="G3">
        <f ca="1">RANDBETWEEN(100,500)/10/5</f>
        <v>3.6</v>
      </c>
      <c r="H3">
        <f ca="1">RANDBETWEEN(1,5)+G3</f>
        <v>4.5999999999999996</v>
      </c>
      <c r="O3">
        <f t="shared" ref="O3:O6" ca="1" si="0">0.05+P3/20</f>
        <v>0.1</v>
      </c>
      <c r="P3">
        <f t="shared" ref="P3:P6" ca="1" si="1">RANDBETWEEN(1,5)</f>
        <v>1</v>
      </c>
      <c r="Q3">
        <f t="shared" ref="Q3:Q6" ca="1" si="2">RANDBETWEEN(10,100)</f>
        <v>88</v>
      </c>
      <c r="R3">
        <f t="shared" ref="R3:R6" ca="1" si="3">Q3+RANDBETWEEN(-10,10)</f>
        <v>98</v>
      </c>
    </row>
    <row r="4" spans="1:18" x14ac:dyDescent="0.3">
      <c r="A4" t="s">
        <v>129</v>
      </c>
      <c r="B4">
        <v>3</v>
      </c>
      <c r="C4">
        <f ca="1">RANDBETWEEN(-500,500)/100</f>
        <v>0.86</v>
      </c>
      <c r="D4">
        <f ca="1">RANDBETWEEN(-2,2)+C4</f>
        <v>-1.1400000000000001</v>
      </c>
      <c r="I4">
        <f ca="1">C4-0.5</f>
        <v>0.36</v>
      </c>
      <c r="J4">
        <f ca="1">C4+0.5</f>
        <v>1.3599999999999999</v>
      </c>
      <c r="K4">
        <f ca="1">D4-0.5</f>
        <v>-1.6400000000000001</v>
      </c>
      <c r="L4">
        <f ca="1">D4+0.5</f>
        <v>-0.64000000000000012</v>
      </c>
      <c r="O4">
        <f t="shared" ca="1" si="0"/>
        <v>0.15000000000000002</v>
      </c>
      <c r="P4">
        <f t="shared" ca="1" si="1"/>
        <v>2</v>
      </c>
      <c r="Q4">
        <f t="shared" ca="1" si="2"/>
        <v>100</v>
      </c>
      <c r="R4">
        <f t="shared" ca="1" si="3"/>
        <v>108</v>
      </c>
    </row>
    <row r="5" spans="1:18" x14ac:dyDescent="0.3">
      <c r="A5" t="s">
        <v>130</v>
      </c>
      <c r="B5">
        <v>4</v>
      </c>
      <c r="C5">
        <f ca="1">RANDBETWEEN(-500,500)/10</f>
        <v>-0.6</v>
      </c>
      <c r="D5">
        <f ca="1">RANDBETWEEN(-5,5)+C5</f>
        <v>-2.6</v>
      </c>
      <c r="M5">
        <f ca="1">RANDBETWEEN(-500,500)/10</f>
        <v>-6.4</v>
      </c>
      <c r="O5">
        <f t="shared" ca="1" si="0"/>
        <v>0.15000000000000002</v>
      </c>
      <c r="P5">
        <f t="shared" ca="1" si="1"/>
        <v>2</v>
      </c>
      <c r="Q5">
        <f t="shared" ca="1" si="2"/>
        <v>54</v>
      </c>
      <c r="R5">
        <f t="shared" ca="1" si="3"/>
        <v>62</v>
      </c>
    </row>
    <row r="6" spans="1:18" x14ac:dyDescent="0.3">
      <c r="A6" t="s">
        <v>131</v>
      </c>
      <c r="B6">
        <v>5</v>
      </c>
      <c r="C6">
        <f ca="1">RANDBETWEEN(-500,500)/10</f>
        <v>20</v>
      </c>
      <c r="D6">
        <f ca="1">RANDBETWEEN(-5,5)+C6</f>
        <v>16</v>
      </c>
      <c r="N6">
        <f ca="1">RANDBETWEEN(-500,500)/10</f>
        <v>-37.299999999999997</v>
      </c>
      <c r="O6">
        <f t="shared" ca="1" si="0"/>
        <v>0.3</v>
      </c>
      <c r="P6">
        <f t="shared" ca="1" si="1"/>
        <v>5</v>
      </c>
      <c r="Q6">
        <f t="shared" ca="1" si="2"/>
        <v>66</v>
      </c>
      <c r="R6">
        <f t="shared" ca="1" si="3"/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7E7D-613F-40B3-ABD8-BC24A7ED5660}">
  <dimension ref="A1:R4"/>
  <sheetViews>
    <sheetView workbookViewId="0">
      <selection activeCell="O1" sqref="O1:R4"/>
    </sheetView>
  </sheetViews>
  <sheetFormatPr baseColWidth="10" defaultRowHeight="14.4" x14ac:dyDescent="0.3"/>
  <cols>
    <col min="1" max="1" width="35" customWidth="1"/>
    <col min="3" max="3" width="28.77734375" customWidth="1"/>
    <col min="4" max="4" width="22" customWidth="1"/>
    <col min="5" max="12" width="28.44140625" customWidth="1"/>
    <col min="13" max="13" width="36.109375" customWidth="1"/>
    <col min="14" max="16" width="29" customWidth="1"/>
  </cols>
  <sheetData>
    <row r="1" spans="1:18" x14ac:dyDescent="0.3">
      <c r="A1" t="s">
        <v>54</v>
      </c>
      <c r="B1" t="s">
        <v>53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146</v>
      </c>
      <c r="N1" t="s">
        <v>147</v>
      </c>
      <c r="O1" t="s">
        <v>132</v>
      </c>
      <c r="P1" t="s">
        <v>133</v>
      </c>
      <c r="Q1" t="s">
        <v>23</v>
      </c>
      <c r="R1" t="s">
        <v>55</v>
      </c>
    </row>
    <row r="2" spans="1:18" x14ac:dyDescent="0.3">
      <c r="A2" t="s">
        <v>148</v>
      </c>
      <c r="B2">
        <v>1</v>
      </c>
      <c r="C2">
        <f ca="1">RANDBETWEEN(100,1000)/10</f>
        <v>15.3</v>
      </c>
      <c r="D2">
        <f ca="1">RANDBETWEEN(-25,25)+C2</f>
        <v>-4.6999999999999993</v>
      </c>
      <c r="E2">
        <f ca="1">RANDBETWEEN(100,500)/10</f>
        <v>14.5</v>
      </c>
      <c r="F2">
        <f ca="1">RANDBETWEEN(100,500)/10</f>
        <v>26.6</v>
      </c>
      <c r="O2">
        <f ca="1">0.05+P2/20</f>
        <v>0.2</v>
      </c>
      <c r="P2">
        <f ca="1">RANDBETWEEN(1,5)</f>
        <v>3</v>
      </c>
      <c r="Q2">
        <f ca="1">RANDBETWEEN(10,100)</f>
        <v>59</v>
      </c>
      <c r="R2">
        <f ca="1">Q2+RANDBETWEEN(-10,10)</f>
        <v>60</v>
      </c>
    </row>
    <row r="3" spans="1:18" x14ac:dyDescent="0.3">
      <c r="A3" t="s">
        <v>148</v>
      </c>
      <c r="B3">
        <v>2</v>
      </c>
      <c r="C3">
        <f ca="1">RANDBETWEEN(100,1000)/10</f>
        <v>63.6</v>
      </c>
      <c r="D3">
        <f ca="1">RANDBETWEEN(-25,25)+C3</f>
        <v>39.6</v>
      </c>
      <c r="G3">
        <f ca="1">RANDBETWEEN(100,500)/10/5</f>
        <v>3.16</v>
      </c>
      <c r="H3">
        <f ca="1">RANDBETWEEN(1,5)+G3</f>
        <v>7.16</v>
      </c>
      <c r="O3">
        <f t="shared" ref="O3:O4" ca="1" si="0">0.05+P3/20</f>
        <v>0.15000000000000002</v>
      </c>
      <c r="P3">
        <f t="shared" ref="P3:P4" ca="1" si="1">RANDBETWEEN(1,5)</f>
        <v>2</v>
      </c>
      <c r="Q3">
        <f t="shared" ref="Q3:Q4" ca="1" si="2">RANDBETWEEN(10,100)</f>
        <v>17</v>
      </c>
      <c r="R3">
        <f t="shared" ref="R3:R4" ca="1" si="3">Q3+RANDBETWEEN(-10,10)</f>
        <v>15</v>
      </c>
    </row>
    <row r="4" spans="1:18" x14ac:dyDescent="0.3">
      <c r="A4" t="s">
        <v>148</v>
      </c>
      <c r="B4">
        <v>3</v>
      </c>
      <c r="C4">
        <f ca="1">RANDBETWEEN(-500,500)/100</f>
        <v>-0.71</v>
      </c>
      <c r="D4">
        <f ca="1">RANDBETWEEN(-2,2)+C4</f>
        <v>1.29</v>
      </c>
      <c r="I4">
        <f ca="1">C4-0.5</f>
        <v>-1.21</v>
      </c>
      <c r="J4">
        <f ca="1">C4+0.5</f>
        <v>-0.20999999999999996</v>
      </c>
      <c r="K4">
        <f ca="1">D4-0.5</f>
        <v>0.79</v>
      </c>
      <c r="L4">
        <f ca="1">D4+0.5</f>
        <v>1.79</v>
      </c>
      <c r="O4">
        <f t="shared" ca="1" si="0"/>
        <v>0.2</v>
      </c>
      <c r="P4">
        <f t="shared" ca="1" si="1"/>
        <v>3</v>
      </c>
      <c r="Q4">
        <f t="shared" ca="1" si="2"/>
        <v>48</v>
      </c>
      <c r="R4">
        <f t="shared" ca="1" si="3"/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2134-3F34-4FF8-B721-634F0D23B612}">
  <dimension ref="A1:L7"/>
  <sheetViews>
    <sheetView workbookViewId="0">
      <selection activeCell="J1" sqref="J1"/>
    </sheetView>
  </sheetViews>
  <sheetFormatPr baseColWidth="10" defaultRowHeight="14.4" x14ac:dyDescent="0.3"/>
  <sheetData>
    <row r="1" spans="1:12" x14ac:dyDescent="0.3">
      <c r="A1" t="s">
        <v>54</v>
      </c>
      <c r="B1" t="s">
        <v>53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132</v>
      </c>
      <c r="J1" t="s">
        <v>133</v>
      </c>
      <c r="K1" t="s">
        <v>23</v>
      </c>
      <c r="L1" t="s">
        <v>55</v>
      </c>
    </row>
    <row r="2" spans="1:12" x14ac:dyDescent="0.3">
      <c r="A2" t="s">
        <v>10</v>
      </c>
      <c r="B2">
        <v>1</v>
      </c>
      <c r="C2">
        <f ca="1">RANDBETWEEN(0,600)/100</f>
        <v>1.34</v>
      </c>
      <c r="I2">
        <f ca="1">0.05+J2/20</f>
        <v>0.1</v>
      </c>
      <c r="J2">
        <f ca="1">RANDBETWEEN(1,5)</f>
        <v>1</v>
      </c>
      <c r="K2">
        <f ca="1">RANDBETWEEN(10,100)</f>
        <v>85</v>
      </c>
      <c r="L2">
        <f ca="1">K2+RANDBETWEEN(-10,10)</f>
        <v>78</v>
      </c>
    </row>
    <row r="3" spans="1:12" x14ac:dyDescent="0.3">
      <c r="A3" t="s">
        <v>11</v>
      </c>
      <c r="B3">
        <v>2</v>
      </c>
      <c r="D3">
        <f ca="1">RANDBETWEEN(0,1000)/10000</f>
        <v>1.72E-2</v>
      </c>
      <c r="I3">
        <f t="shared" ref="I3:I4" ca="1" si="0">0.05+J3/20</f>
        <v>0.15000000000000002</v>
      </c>
      <c r="J3">
        <f t="shared" ref="J3:J7" ca="1" si="1">RANDBETWEEN(1,5)</f>
        <v>2</v>
      </c>
      <c r="K3">
        <f t="shared" ref="K3:K7" ca="1" si="2">RANDBETWEEN(10,100)</f>
        <v>90</v>
      </c>
      <c r="L3">
        <f t="shared" ref="L3:L4" ca="1" si="3">K3+RANDBETWEEN(-10,10)</f>
        <v>84</v>
      </c>
    </row>
    <row r="4" spans="1:12" x14ac:dyDescent="0.3">
      <c r="A4" t="s">
        <v>12</v>
      </c>
      <c r="B4">
        <v>3</v>
      </c>
      <c r="E4">
        <f ca="1">RANDBETWEEN(0,600)/100</f>
        <v>1.1200000000000001</v>
      </c>
      <c r="I4">
        <f t="shared" ca="1" si="0"/>
        <v>0.15000000000000002</v>
      </c>
      <c r="J4">
        <f t="shared" ca="1" si="1"/>
        <v>2</v>
      </c>
      <c r="K4">
        <f t="shared" ca="1" si="2"/>
        <v>71</v>
      </c>
      <c r="L4">
        <f t="shared" ca="1" si="3"/>
        <v>62</v>
      </c>
    </row>
    <row r="5" spans="1:12" x14ac:dyDescent="0.3">
      <c r="A5" t="s">
        <v>13</v>
      </c>
      <c r="B5">
        <v>4</v>
      </c>
      <c r="F5">
        <f ca="1">RANDBETWEEN(0,1000)/100000</f>
        <v>9.58E-3</v>
      </c>
      <c r="I5">
        <f t="shared" ref="I5:I7" ca="1" si="4">0.05+J5/20</f>
        <v>0.3</v>
      </c>
      <c r="J5">
        <f t="shared" ca="1" si="1"/>
        <v>5</v>
      </c>
      <c r="K5">
        <f t="shared" ca="1" si="2"/>
        <v>43</v>
      </c>
      <c r="L5">
        <f t="shared" ref="L5:L7" ca="1" si="5">K5+RANDBETWEEN(-10,10)</f>
        <v>39</v>
      </c>
    </row>
    <row r="6" spans="1:12" x14ac:dyDescent="0.3">
      <c r="A6" t="s">
        <v>14</v>
      </c>
      <c r="B6">
        <v>5</v>
      </c>
      <c r="G6">
        <f ca="1">RANDBETWEEN(0,1000)/1000</f>
        <v>0.82099999999999995</v>
      </c>
      <c r="I6">
        <f t="shared" ca="1" si="4"/>
        <v>0.25</v>
      </c>
      <c r="J6">
        <f t="shared" ca="1" si="1"/>
        <v>4</v>
      </c>
      <c r="K6">
        <f t="shared" ca="1" si="2"/>
        <v>90</v>
      </c>
      <c r="L6">
        <f t="shared" ca="1" si="5"/>
        <v>93</v>
      </c>
    </row>
    <row r="7" spans="1:12" x14ac:dyDescent="0.3">
      <c r="A7" t="s">
        <v>15</v>
      </c>
      <c r="B7">
        <v>6</v>
      </c>
      <c r="H7">
        <f ca="1">RANDBETWEEN(0,1000)/1000</f>
        <v>0.43099999999999999</v>
      </c>
      <c r="I7">
        <f t="shared" ca="1" si="4"/>
        <v>0.1</v>
      </c>
      <c r="J7">
        <f t="shared" ca="1" si="1"/>
        <v>1</v>
      </c>
      <c r="K7">
        <f t="shared" ca="1" si="2"/>
        <v>58</v>
      </c>
      <c r="L7">
        <f t="shared" ca="1" si="5"/>
        <v>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8B16-96FC-43F1-82FE-2C5813E16EA5}">
  <dimension ref="A1:P27"/>
  <sheetViews>
    <sheetView workbookViewId="0">
      <selection activeCell="C2" sqref="C2"/>
    </sheetView>
  </sheetViews>
  <sheetFormatPr baseColWidth="10" defaultRowHeight="14.4" x14ac:dyDescent="0.3"/>
  <cols>
    <col min="2" max="2" width="21.6640625" customWidth="1"/>
    <col min="10" max="10" width="22.88671875" customWidth="1"/>
    <col min="11" max="11" width="15.44140625" customWidth="1"/>
    <col min="12" max="12" width="16.77734375" customWidth="1"/>
    <col min="13" max="13" width="17.77734375" customWidth="1"/>
    <col min="14" max="15" width="26.77734375" customWidth="1"/>
    <col min="16" max="16" width="25.77734375" customWidth="1"/>
  </cols>
  <sheetData>
    <row r="1" spans="1:16" x14ac:dyDescent="0.3">
      <c r="A1" t="s">
        <v>54</v>
      </c>
      <c r="B1" t="s">
        <v>53</v>
      </c>
      <c r="C1" t="s">
        <v>159</v>
      </c>
      <c r="D1" t="s">
        <v>160</v>
      </c>
      <c r="E1" t="s">
        <v>16</v>
      </c>
      <c r="F1" t="s">
        <v>17</v>
      </c>
      <c r="G1" t="s">
        <v>161</v>
      </c>
      <c r="H1" t="s">
        <v>162</v>
      </c>
      <c r="I1" t="s">
        <v>163</v>
      </c>
      <c r="J1" t="s">
        <v>164</v>
      </c>
      <c r="K1" t="s">
        <v>18</v>
      </c>
      <c r="L1" t="s">
        <v>19</v>
      </c>
      <c r="M1" t="s">
        <v>23</v>
      </c>
      <c r="N1" t="s">
        <v>55</v>
      </c>
      <c r="O1" t="s">
        <v>24</v>
      </c>
      <c r="P1" t="s">
        <v>165</v>
      </c>
    </row>
    <row r="2" spans="1:16" x14ac:dyDescent="0.3">
      <c r="A2" t="s">
        <v>159</v>
      </c>
      <c r="B2">
        <v>1</v>
      </c>
      <c r="C2">
        <f t="shared" ref="C2:C14" ca="1" si="0">RANDBETWEEN(0,600)/100</f>
        <v>2.96</v>
      </c>
      <c r="O2">
        <f ca="1">RANDBETWEEN(30,500)</f>
        <v>116</v>
      </c>
      <c r="P2">
        <f ca="1">O2+RANDBETWEEN(-50,50)</f>
        <v>81</v>
      </c>
    </row>
    <row r="3" spans="1:16" x14ac:dyDescent="0.3">
      <c r="A3" t="s">
        <v>166</v>
      </c>
      <c r="B3">
        <v>2</v>
      </c>
      <c r="C3">
        <f t="shared" ca="1" si="0"/>
        <v>3.29</v>
      </c>
      <c r="E3">
        <f ca="1">RANDBETWEEN(1,100)/100</f>
        <v>0.78</v>
      </c>
      <c r="M3">
        <f ca="1">RANDBETWEEN(30,500)</f>
        <v>472</v>
      </c>
      <c r="N3">
        <f ca="1">M3+RANDBETWEEN(-10,10)</f>
        <v>475</v>
      </c>
    </row>
    <row r="4" spans="1:16" x14ac:dyDescent="0.3">
      <c r="A4" t="s">
        <v>167</v>
      </c>
      <c r="B4">
        <v>3</v>
      </c>
      <c r="C4">
        <f t="shared" ca="1" si="0"/>
        <v>3.26</v>
      </c>
      <c r="F4">
        <f ca="1">C4*E3/10</f>
        <v>0.25427999999999995</v>
      </c>
      <c r="M4">
        <f t="shared" ref="M4:M5" ca="1" si="1">RANDBETWEEN(30,500)</f>
        <v>149</v>
      </c>
      <c r="N4">
        <f t="shared" ref="N4:N5" ca="1" si="2">M4+RANDBETWEEN(-10,10)</f>
        <v>147</v>
      </c>
    </row>
    <row r="5" spans="1:16" x14ac:dyDescent="0.3">
      <c r="A5" t="s">
        <v>168</v>
      </c>
      <c r="B5">
        <v>4</v>
      </c>
      <c r="C5">
        <f t="shared" ca="1" si="0"/>
        <v>1.74</v>
      </c>
      <c r="G5">
        <f ca="1">EXP(LN(C5)-2)</f>
        <v>0.23548339283170611</v>
      </c>
      <c r="H5">
        <f ca="1">EXP(LN(C5)+2)</f>
        <v>12.856957612139333</v>
      </c>
      <c r="M5">
        <f t="shared" ca="1" si="1"/>
        <v>333</v>
      </c>
      <c r="N5">
        <f t="shared" ca="1" si="2"/>
        <v>339</v>
      </c>
    </row>
    <row r="6" spans="1:16" x14ac:dyDescent="0.3">
      <c r="A6" t="s">
        <v>166</v>
      </c>
      <c r="B6">
        <v>5</v>
      </c>
      <c r="C6">
        <f t="shared" ca="1" si="0"/>
        <v>1.44</v>
      </c>
      <c r="E6">
        <f ca="1">RANDBETWEEN(1,100)/100</f>
        <v>0.96</v>
      </c>
      <c r="O6">
        <f t="shared" ref="O6:O8" ca="1" si="3">RANDBETWEEN(30,500)</f>
        <v>500</v>
      </c>
      <c r="P6">
        <f t="shared" ref="P6:P8" ca="1" si="4">O6+RANDBETWEEN(-50,50)</f>
        <v>491</v>
      </c>
    </row>
    <row r="7" spans="1:16" x14ac:dyDescent="0.3">
      <c r="A7" t="s">
        <v>167</v>
      </c>
      <c r="B7">
        <v>6</v>
      </c>
      <c r="C7">
        <f t="shared" ca="1" si="0"/>
        <v>4.0199999999999996</v>
      </c>
      <c r="F7">
        <f ca="1">C7*E6/10</f>
        <v>0.38591999999999993</v>
      </c>
      <c r="O7">
        <f t="shared" ca="1" si="3"/>
        <v>45</v>
      </c>
      <c r="P7">
        <f t="shared" ca="1" si="4"/>
        <v>63</v>
      </c>
    </row>
    <row r="8" spans="1:16" x14ac:dyDescent="0.3">
      <c r="A8" t="s">
        <v>168</v>
      </c>
      <c r="B8">
        <v>7</v>
      </c>
      <c r="C8">
        <f t="shared" ca="1" si="0"/>
        <v>0.83</v>
      </c>
      <c r="G8">
        <f ca="1">EXP(LN(C8)-2)</f>
        <v>0.11232828508638852</v>
      </c>
      <c r="H8">
        <f ca="1">EXP(LN(C8)+2)</f>
        <v>6.1329165621124391</v>
      </c>
      <c r="O8">
        <f t="shared" ca="1" si="3"/>
        <v>432</v>
      </c>
      <c r="P8">
        <f t="shared" ca="1" si="4"/>
        <v>425</v>
      </c>
    </row>
    <row r="9" spans="1:16" x14ac:dyDescent="0.3">
      <c r="A9" t="s">
        <v>166</v>
      </c>
      <c r="B9">
        <v>8</v>
      </c>
      <c r="C9">
        <f t="shared" ca="1" si="0"/>
        <v>1.85</v>
      </c>
      <c r="E9">
        <f ca="1">RANDBETWEEN(1,100)/100</f>
        <v>0.73</v>
      </c>
      <c r="K9">
        <f ca="1">RANDBETWEEN(0,600)/1000</f>
        <v>0.14499999999999999</v>
      </c>
    </row>
    <row r="10" spans="1:16" x14ac:dyDescent="0.3">
      <c r="A10" t="s">
        <v>167</v>
      </c>
      <c r="B10">
        <v>9</v>
      </c>
      <c r="C10">
        <f t="shared" ca="1" si="0"/>
        <v>5.3</v>
      </c>
      <c r="F10">
        <f ca="1">C10*E9/100</f>
        <v>3.8689999999999995E-2</v>
      </c>
      <c r="K10">
        <f t="shared" ref="K10:K11" ca="1" si="5">RANDBETWEEN(0,600)/1000</f>
        <v>0.26700000000000002</v>
      </c>
    </row>
    <row r="11" spans="1:16" x14ac:dyDescent="0.3">
      <c r="A11" t="s">
        <v>168</v>
      </c>
      <c r="B11">
        <v>10</v>
      </c>
      <c r="C11">
        <f t="shared" ca="1" si="0"/>
        <v>5.99</v>
      </c>
      <c r="G11">
        <f ca="1">EXP(LN(C11)-2)</f>
        <v>0.81065834658731017</v>
      </c>
      <c r="H11">
        <f ca="1">EXP(LN(C11)+2)</f>
        <v>44.260446032594608</v>
      </c>
      <c r="K11">
        <f t="shared" ca="1" si="5"/>
        <v>3.3000000000000002E-2</v>
      </c>
    </row>
    <row r="12" spans="1:16" x14ac:dyDescent="0.3">
      <c r="A12" t="s">
        <v>166</v>
      </c>
      <c r="B12">
        <v>11</v>
      </c>
      <c r="C12">
        <f t="shared" ca="1" si="0"/>
        <v>0.61</v>
      </c>
      <c r="E12">
        <f ca="1">RANDBETWEEN(1,100)/100</f>
        <v>0.14000000000000001</v>
      </c>
      <c r="L12">
        <f ca="1">RANDBETWEEN(0,100)/500</f>
        <v>0.186</v>
      </c>
      <c r="M12">
        <f ca="1">RANDBETWEEN(30,100)+O12</f>
        <v>129</v>
      </c>
      <c r="O12">
        <f ca="1">RANDBETWEEN(30,100)</f>
        <v>66</v>
      </c>
    </row>
    <row r="13" spans="1:16" x14ac:dyDescent="0.3">
      <c r="A13" t="s">
        <v>167</v>
      </c>
      <c r="B13">
        <v>12</v>
      </c>
      <c r="C13">
        <f t="shared" ca="1" si="0"/>
        <v>4.5999999999999996</v>
      </c>
      <c r="F13">
        <f ca="1">C13*E12/1000</f>
        <v>6.4400000000000004E-4</v>
      </c>
      <c r="L13">
        <f t="shared" ref="L13:L14" ca="1" si="6">RANDBETWEEN(0,100)/500</f>
        <v>1.6E-2</v>
      </c>
      <c r="M13">
        <f t="shared" ref="M13:M14" ca="1" si="7">RANDBETWEEN(30,100)+O13</f>
        <v>138</v>
      </c>
      <c r="O13">
        <f t="shared" ref="O13:O14" ca="1" si="8">RANDBETWEEN(30,100)</f>
        <v>70</v>
      </c>
    </row>
    <row r="14" spans="1:16" x14ac:dyDescent="0.3">
      <c r="A14" t="s">
        <v>168</v>
      </c>
      <c r="B14">
        <v>13</v>
      </c>
      <c r="C14">
        <f t="shared" ca="1" si="0"/>
        <v>0.16</v>
      </c>
      <c r="G14">
        <f ca="1">EXP(LN(C14)-2)</f>
        <v>2.1653645317858027E-2</v>
      </c>
      <c r="H14">
        <f ca="1">EXP(LN(C14)+2)</f>
        <v>1.1822489758289039</v>
      </c>
      <c r="L14">
        <f t="shared" ca="1" si="6"/>
        <v>0.1</v>
      </c>
      <c r="M14">
        <f t="shared" ca="1" si="7"/>
        <v>109</v>
      </c>
      <c r="O14">
        <f t="shared" ca="1" si="8"/>
        <v>35</v>
      </c>
    </row>
    <row r="15" spans="1:16" x14ac:dyDescent="0.3">
      <c r="A15" t="s">
        <v>159</v>
      </c>
      <c r="B15">
        <v>14</v>
      </c>
      <c r="D15">
        <f ca="1">LN(C2)</f>
        <v>1.085189268335969</v>
      </c>
      <c r="O15">
        <f ca="1">RANDBETWEEN(30,500)</f>
        <v>149</v>
      </c>
      <c r="P15">
        <f ca="1">O15+RANDBETWEEN(-50,50)</f>
        <v>126</v>
      </c>
    </row>
    <row r="16" spans="1:16" x14ac:dyDescent="0.3">
      <c r="A16" t="s">
        <v>166</v>
      </c>
      <c r="B16">
        <v>15</v>
      </c>
      <c r="D16">
        <f t="shared" ref="D16:D27" ca="1" si="9">LN(C3)</f>
        <v>1.1908875647772805</v>
      </c>
      <c r="E16">
        <f ca="1">RANDBETWEEN(1,100)/100</f>
        <v>0.66</v>
      </c>
      <c r="M16">
        <f ca="1">RANDBETWEEN(30,500)</f>
        <v>445</v>
      </c>
      <c r="N16">
        <f ca="1">M16+RANDBETWEEN(-10,10)</f>
        <v>451</v>
      </c>
    </row>
    <row r="17" spans="1:16" x14ac:dyDescent="0.3">
      <c r="A17" t="s">
        <v>167</v>
      </c>
      <c r="B17">
        <v>16</v>
      </c>
      <c r="D17">
        <f t="shared" ca="1" si="9"/>
        <v>1.1817271953786161</v>
      </c>
      <c r="F17">
        <f ca="1">D17*E16/10</f>
        <v>7.7993994894988677E-2</v>
      </c>
      <c r="M17">
        <f t="shared" ref="M17:M18" ca="1" si="10">RANDBETWEEN(30,500)</f>
        <v>477</v>
      </c>
      <c r="N17">
        <f t="shared" ref="N17:N18" ca="1" si="11">M17+RANDBETWEEN(-10,10)</f>
        <v>486</v>
      </c>
    </row>
    <row r="18" spans="1:16" x14ac:dyDescent="0.3">
      <c r="A18" t="s">
        <v>168</v>
      </c>
      <c r="B18">
        <v>17</v>
      </c>
      <c r="D18">
        <f t="shared" ca="1" si="9"/>
        <v>0.55388511322643763</v>
      </c>
      <c r="I18">
        <f ca="1">D18-2</f>
        <v>-1.4461148867735623</v>
      </c>
      <c r="J18">
        <f ca="1">D18+2</f>
        <v>2.5538851132264377</v>
      </c>
      <c r="M18">
        <f t="shared" ca="1" si="10"/>
        <v>234</v>
      </c>
      <c r="N18">
        <f t="shared" ca="1" si="11"/>
        <v>240</v>
      </c>
    </row>
    <row r="19" spans="1:16" x14ac:dyDescent="0.3">
      <c r="A19" t="s">
        <v>166</v>
      </c>
      <c r="B19">
        <v>18</v>
      </c>
      <c r="D19">
        <f t="shared" ca="1" si="9"/>
        <v>0.36464311358790924</v>
      </c>
      <c r="E19">
        <f ca="1">RANDBETWEEN(1,100)/100</f>
        <v>0.56999999999999995</v>
      </c>
      <c r="O19">
        <f t="shared" ref="O19:O21" ca="1" si="12">RANDBETWEEN(30,500)</f>
        <v>321</v>
      </c>
      <c r="P19">
        <f t="shared" ref="P19:P21" ca="1" si="13">O19+RANDBETWEEN(-50,50)</f>
        <v>281</v>
      </c>
    </row>
    <row r="20" spans="1:16" x14ac:dyDescent="0.3">
      <c r="A20" t="s">
        <v>167</v>
      </c>
      <c r="B20">
        <v>19</v>
      </c>
      <c r="D20">
        <f t="shared" ca="1" si="9"/>
        <v>1.3912819026309295</v>
      </c>
      <c r="F20">
        <f ca="1">D20*E19/10</f>
        <v>7.9303068449962974E-2</v>
      </c>
      <c r="O20">
        <f t="shared" ca="1" si="12"/>
        <v>154</v>
      </c>
      <c r="P20">
        <f t="shared" ca="1" si="13"/>
        <v>109</v>
      </c>
    </row>
    <row r="21" spans="1:16" x14ac:dyDescent="0.3">
      <c r="A21" t="s">
        <v>168</v>
      </c>
      <c r="B21">
        <v>20</v>
      </c>
      <c r="D21">
        <f t="shared" ca="1" si="9"/>
        <v>-0.18632957819149348</v>
      </c>
      <c r="I21">
        <f ca="1">D21-2</f>
        <v>-2.1863295781914935</v>
      </c>
      <c r="J21">
        <f ca="1">D21+2</f>
        <v>1.8136704218085065</v>
      </c>
      <c r="O21">
        <f t="shared" ca="1" si="12"/>
        <v>344</v>
      </c>
      <c r="P21">
        <f t="shared" ca="1" si="13"/>
        <v>336</v>
      </c>
    </row>
    <row r="22" spans="1:16" x14ac:dyDescent="0.3">
      <c r="A22" t="s">
        <v>166</v>
      </c>
      <c r="B22">
        <v>21</v>
      </c>
      <c r="D22">
        <f t="shared" ca="1" si="9"/>
        <v>0.61518563909023349</v>
      </c>
      <c r="E22">
        <f ca="1">RANDBETWEEN(1,100)/100</f>
        <v>0.75</v>
      </c>
      <c r="K22">
        <f ca="1">RANDBETWEEN(0,600)/1000</f>
        <v>0.51700000000000002</v>
      </c>
    </row>
    <row r="23" spans="1:16" x14ac:dyDescent="0.3">
      <c r="A23" t="s">
        <v>167</v>
      </c>
      <c r="B23">
        <v>22</v>
      </c>
      <c r="D23">
        <f t="shared" ca="1" si="9"/>
        <v>1.6677068205580761</v>
      </c>
      <c r="F23">
        <f ca="1">D23*E22/10</f>
        <v>0.12507801154185572</v>
      </c>
      <c r="K23">
        <f t="shared" ref="K23:K24" ca="1" si="14">RANDBETWEEN(0,600)/1000</f>
        <v>0.17100000000000001</v>
      </c>
    </row>
    <row r="24" spans="1:16" x14ac:dyDescent="0.3">
      <c r="A24" t="s">
        <v>168</v>
      </c>
      <c r="B24">
        <v>23</v>
      </c>
      <c r="D24">
        <f t="shared" ca="1" si="9"/>
        <v>1.7900914121273581</v>
      </c>
      <c r="I24">
        <f ca="1">D24-2</f>
        <v>-0.20990858787264188</v>
      </c>
      <c r="J24">
        <f ca="1">D24+2</f>
        <v>3.7900914121273583</v>
      </c>
      <c r="K24">
        <f t="shared" ca="1" si="14"/>
        <v>0.36499999999999999</v>
      </c>
    </row>
    <row r="25" spans="1:16" x14ac:dyDescent="0.3">
      <c r="A25" t="s">
        <v>166</v>
      </c>
      <c r="B25">
        <v>24</v>
      </c>
      <c r="D25">
        <f t="shared" ca="1" si="9"/>
        <v>-0.49429632181478012</v>
      </c>
      <c r="E25">
        <f ca="1">RANDBETWEEN(1,100)/100</f>
        <v>0.65</v>
      </c>
      <c r="L25">
        <f ca="1">RANDBETWEEN(0,100)/500</f>
        <v>2E-3</v>
      </c>
      <c r="M25">
        <f ca="1">RANDBETWEEN(30,100)+O25</f>
        <v>162</v>
      </c>
      <c r="O25">
        <f ca="1">RANDBETWEEN(30,100)</f>
        <v>64</v>
      </c>
    </row>
    <row r="26" spans="1:16" x14ac:dyDescent="0.3">
      <c r="A26" t="s">
        <v>167</v>
      </c>
      <c r="B26">
        <v>25</v>
      </c>
      <c r="D26">
        <f t="shared" ca="1" si="9"/>
        <v>1.5260563034950492</v>
      </c>
      <c r="F26">
        <f ca="1">D26*E25/10</f>
        <v>9.9193659727178196E-2</v>
      </c>
      <c r="L26">
        <f t="shared" ref="L26:L27" ca="1" si="15">RANDBETWEEN(0,100)/500</f>
        <v>0.154</v>
      </c>
      <c r="M26">
        <f t="shared" ref="M26:M27" ca="1" si="16">RANDBETWEEN(30,100)+O26</f>
        <v>115</v>
      </c>
      <c r="O26">
        <f t="shared" ref="O26:O27" ca="1" si="17">RANDBETWEEN(30,100)</f>
        <v>73</v>
      </c>
    </row>
    <row r="27" spans="1:16" x14ac:dyDescent="0.3">
      <c r="A27" t="s">
        <v>168</v>
      </c>
      <c r="B27">
        <v>26</v>
      </c>
      <c r="D27">
        <f t="shared" ca="1" si="9"/>
        <v>-1.8325814637483102</v>
      </c>
      <c r="I27">
        <f ca="1">D27-2</f>
        <v>-3.8325814637483102</v>
      </c>
      <c r="J27">
        <f ca="1">D27+2</f>
        <v>0.16741853625168979</v>
      </c>
      <c r="L27">
        <f t="shared" ca="1" si="15"/>
        <v>4.0000000000000001E-3</v>
      </c>
      <c r="M27">
        <f t="shared" ca="1" si="16"/>
        <v>135</v>
      </c>
      <c r="O27">
        <f t="shared" ca="1" si="17"/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76A4-45E4-4D15-9483-1C1D485944B9}">
  <dimension ref="A1:P19"/>
  <sheetViews>
    <sheetView workbookViewId="0">
      <selection activeCell="K35" sqref="K35"/>
    </sheetView>
  </sheetViews>
  <sheetFormatPr baseColWidth="10" defaultRowHeight="14.4" x14ac:dyDescent="0.3"/>
  <sheetData>
    <row r="1" spans="1:16" x14ac:dyDescent="0.3">
      <c r="A1" t="s">
        <v>54</v>
      </c>
      <c r="B1" t="s">
        <v>53</v>
      </c>
      <c r="C1" t="s">
        <v>169</v>
      </c>
      <c r="D1" t="s">
        <v>170</v>
      </c>
      <c r="E1" t="s">
        <v>29</v>
      </c>
      <c r="F1" t="s">
        <v>30</v>
      </c>
      <c r="G1" t="s">
        <v>171</v>
      </c>
      <c r="H1" t="s">
        <v>172</v>
      </c>
      <c r="I1" t="s">
        <v>173</v>
      </c>
      <c r="J1" t="s">
        <v>174</v>
      </c>
      <c r="K1" t="s">
        <v>18</v>
      </c>
      <c r="L1" t="s">
        <v>19</v>
      </c>
      <c r="M1" t="s">
        <v>23</v>
      </c>
      <c r="N1" t="s">
        <v>55</v>
      </c>
      <c r="O1" t="s">
        <v>24</v>
      </c>
      <c r="P1" t="s">
        <v>165</v>
      </c>
    </row>
    <row r="2" spans="1:16" x14ac:dyDescent="0.3">
      <c r="A2" t="s">
        <v>175</v>
      </c>
      <c r="B2">
        <v>1</v>
      </c>
      <c r="C2">
        <f t="shared" ref="C2:C10" ca="1" si="0">RANDBETWEEN(0,600)/100</f>
        <v>5.3</v>
      </c>
      <c r="E2">
        <f ca="1">RANDBETWEEN(1,100)/100</f>
        <v>0.49</v>
      </c>
      <c r="M2">
        <f ca="1">RANDBETWEEN(30,500)</f>
        <v>306</v>
      </c>
      <c r="N2">
        <f ca="1">M2+RANDBETWEEN(-10,10)</f>
        <v>316</v>
      </c>
    </row>
    <row r="3" spans="1:16" x14ac:dyDescent="0.3">
      <c r="A3" t="s">
        <v>176</v>
      </c>
      <c r="B3">
        <v>2</v>
      </c>
      <c r="C3">
        <f t="shared" ca="1" si="0"/>
        <v>4.8</v>
      </c>
      <c r="F3">
        <f ca="1">C3*E2/10</f>
        <v>0.23519999999999999</v>
      </c>
      <c r="M3">
        <f t="shared" ref="M3:M4" ca="1" si="1">RANDBETWEEN(30,500)</f>
        <v>481</v>
      </c>
      <c r="N3">
        <f t="shared" ref="N3:N4" ca="1" si="2">M3+RANDBETWEEN(-10,10)</f>
        <v>473</v>
      </c>
    </row>
    <row r="4" spans="1:16" x14ac:dyDescent="0.3">
      <c r="A4" t="s">
        <v>177</v>
      </c>
      <c r="B4">
        <v>3</v>
      </c>
      <c r="C4">
        <f t="shared" ca="1" si="0"/>
        <v>1.81</v>
      </c>
      <c r="G4">
        <f ca="1">EXP(LN(C4)-2)</f>
        <v>0.24495686265826894</v>
      </c>
      <c r="H4">
        <f ca="1">EXP(LN(C4)+2)</f>
        <v>13.374191539064476</v>
      </c>
      <c r="M4">
        <f t="shared" ca="1" si="1"/>
        <v>428</v>
      </c>
      <c r="N4">
        <f t="shared" ca="1" si="2"/>
        <v>434</v>
      </c>
    </row>
    <row r="5" spans="1:16" x14ac:dyDescent="0.3">
      <c r="A5" t="s">
        <v>175</v>
      </c>
      <c r="B5">
        <v>4</v>
      </c>
      <c r="C5">
        <f t="shared" ca="1" si="0"/>
        <v>0.66</v>
      </c>
      <c r="E5">
        <f ca="1">RANDBETWEEN(1,100)/100</f>
        <v>0.37</v>
      </c>
      <c r="O5">
        <f t="shared" ref="O5:O7" ca="1" si="3">RANDBETWEEN(30,500)</f>
        <v>96</v>
      </c>
      <c r="P5">
        <f t="shared" ref="P5:P7" ca="1" si="4">O5+RANDBETWEEN(-50,50)</f>
        <v>138</v>
      </c>
    </row>
    <row r="6" spans="1:16" x14ac:dyDescent="0.3">
      <c r="A6" t="s">
        <v>176</v>
      </c>
      <c r="B6">
        <v>5</v>
      </c>
      <c r="C6">
        <f t="shared" ca="1" si="0"/>
        <v>0.8</v>
      </c>
      <c r="F6">
        <f ca="1">C6*E5/10</f>
        <v>2.9599999999999998E-2</v>
      </c>
      <c r="O6">
        <f t="shared" ca="1" si="3"/>
        <v>271</v>
      </c>
      <c r="P6">
        <f t="shared" ca="1" si="4"/>
        <v>238</v>
      </c>
    </row>
    <row r="7" spans="1:16" x14ac:dyDescent="0.3">
      <c r="A7" t="s">
        <v>177</v>
      </c>
      <c r="B7">
        <v>6</v>
      </c>
      <c r="C7">
        <f t="shared" ca="1" si="0"/>
        <v>0.4</v>
      </c>
      <c r="G7">
        <f ca="1">EXP(LN(C7)-2)</f>
        <v>5.4134113294645077E-2</v>
      </c>
      <c r="H7">
        <f ca="1">EXP(LN(C7)+2)</f>
        <v>2.9556224395722599</v>
      </c>
      <c r="O7">
        <f t="shared" ca="1" si="3"/>
        <v>238</v>
      </c>
      <c r="P7">
        <f t="shared" ca="1" si="4"/>
        <v>269</v>
      </c>
    </row>
    <row r="8" spans="1:16" x14ac:dyDescent="0.3">
      <c r="A8" t="s">
        <v>175</v>
      </c>
      <c r="B8">
        <v>7</v>
      </c>
      <c r="C8">
        <f t="shared" ca="1" si="0"/>
        <v>2.21</v>
      </c>
      <c r="E8">
        <f ca="1">RANDBETWEEN(1,100)/100</f>
        <v>7.0000000000000007E-2</v>
      </c>
      <c r="K8">
        <f t="shared" ref="K8:K10" ca="1" si="5">RANDBETWEEN(0,600)/1000</f>
        <v>0.40899999999999997</v>
      </c>
    </row>
    <row r="9" spans="1:16" x14ac:dyDescent="0.3">
      <c r="A9" t="s">
        <v>176</v>
      </c>
      <c r="B9">
        <v>8</v>
      </c>
      <c r="C9">
        <f t="shared" ca="1" si="0"/>
        <v>5.9</v>
      </c>
      <c r="F9">
        <f ca="1">C9*E8/10</f>
        <v>4.130000000000001E-2</v>
      </c>
      <c r="K9">
        <f t="shared" ca="1" si="5"/>
        <v>5.6000000000000001E-2</v>
      </c>
    </row>
    <row r="10" spans="1:16" x14ac:dyDescent="0.3">
      <c r="A10" t="s">
        <v>177</v>
      </c>
      <c r="B10">
        <v>9</v>
      </c>
      <c r="C10">
        <f t="shared" ca="1" si="0"/>
        <v>3.8</v>
      </c>
      <c r="G10">
        <f ca="1">EXP(LN(C10)-2)</f>
        <v>0.51427407629912814</v>
      </c>
      <c r="H10">
        <f ca="1">EXP(LN(C10)+2)</f>
        <v>28.078413175936461</v>
      </c>
      <c r="K10">
        <f t="shared" ca="1" si="5"/>
        <v>0.55000000000000004</v>
      </c>
    </row>
    <row r="11" spans="1:16" x14ac:dyDescent="0.3">
      <c r="A11" t="s">
        <v>175</v>
      </c>
      <c r="B11">
        <v>10</v>
      </c>
      <c r="D11">
        <f ca="1">LN(C2)</f>
        <v>1.6677068205580761</v>
      </c>
      <c r="E11">
        <f ca="1">RANDBETWEEN(1,100)/100</f>
        <v>0.28999999999999998</v>
      </c>
      <c r="M11">
        <f ca="1">RANDBETWEEN(30,500)</f>
        <v>237</v>
      </c>
      <c r="N11">
        <f ca="1">M11+RANDBETWEEN(-10,10)</f>
        <v>232</v>
      </c>
    </row>
    <row r="12" spans="1:16" x14ac:dyDescent="0.3">
      <c r="A12" t="s">
        <v>176</v>
      </c>
      <c r="B12">
        <v>11</v>
      </c>
      <c r="D12">
        <f t="shared" ref="D12:D19" ca="1" si="6">LN(C3)</f>
        <v>1.5686159179138452</v>
      </c>
      <c r="F12">
        <f ca="1">C12*E11/10</f>
        <v>0</v>
      </c>
      <c r="M12">
        <f t="shared" ref="M12:M13" ca="1" si="7">RANDBETWEEN(30,500)</f>
        <v>269</v>
      </c>
      <c r="N12">
        <f t="shared" ref="N12:N13" ca="1" si="8">M12+RANDBETWEEN(-10,10)</f>
        <v>277</v>
      </c>
    </row>
    <row r="13" spans="1:16" x14ac:dyDescent="0.3">
      <c r="A13" t="s">
        <v>177</v>
      </c>
      <c r="B13">
        <v>12</v>
      </c>
      <c r="D13">
        <f t="shared" ca="1" si="6"/>
        <v>0.59332684527773438</v>
      </c>
      <c r="I13">
        <f ca="1">D13-2</f>
        <v>-1.4066731547222657</v>
      </c>
      <c r="J13">
        <f ca="1">D13+2</f>
        <v>2.5933268452777343</v>
      </c>
      <c r="M13">
        <f t="shared" ca="1" si="7"/>
        <v>275</v>
      </c>
      <c r="N13">
        <f t="shared" ca="1" si="8"/>
        <v>274</v>
      </c>
    </row>
    <row r="14" spans="1:16" x14ac:dyDescent="0.3">
      <c r="A14" t="s">
        <v>175</v>
      </c>
      <c r="B14">
        <v>13</v>
      </c>
      <c r="D14">
        <f t="shared" ca="1" si="6"/>
        <v>-0.41551544396166579</v>
      </c>
      <c r="E14">
        <f ca="1">RANDBETWEEN(1,100)/100</f>
        <v>0.92</v>
      </c>
      <c r="O14">
        <f t="shared" ref="O14:O16" ca="1" si="9">RANDBETWEEN(30,500)</f>
        <v>85</v>
      </c>
      <c r="P14">
        <f t="shared" ref="P14:P16" ca="1" si="10">O14+RANDBETWEEN(-50,50)</f>
        <v>54</v>
      </c>
    </row>
    <row r="15" spans="1:16" x14ac:dyDescent="0.3">
      <c r="A15" t="s">
        <v>176</v>
      </c>
      <c r="B15">
        <v>14</v>
      </c>
      <c r="D15">
        <f t="shared" ca="1" si="6"/>
        <v>-0.22314355131420971</v>
      </c>
      <c r="F15">
        <f ca="1">C15*E14/10</f>
        <v>0</v>
      </c>
      <c r="O15">
        <f t="shared" ca="1" si="9"/>
        <v>178</v>
      </c>
      <c r="P15">
        <f t="shared" ca="1" si="10"/>
        <v>188</v>
      </c>
    </row>
    <row r="16" spans="1:16" x14ac:dyDescent="0.3">
      <c r="A16" t="s">
        <v>177</v>
      </c>
      <c r="B16">
        <v>15</v>
      </c>
      <c r="D16">
        <f t="shared" ca="1" si="6"/>
        <v>-0.916290731874155</v>
      </c>
      <c r="I16">
        <f ca="1">D16-2</f>
        <v>-2.9162907318741551</v>
      </c>
      <c r="J16">
        <f ca="1">D16+2</f>
        <v>1.0837092681258449</v>
      </c>
      <c r="O16">
        <f t="shared" ca="1" si="9"/>
        <v>332</v>
      </c>
      <c r="P16">
        <f t="shared" ca="1" si="10"/>
        <v>316</v>
      </c>
    </row>
    <row r="17" spans="1:11" x14ac:dyDescent="0.3">
      <c r="A17" t="s">
        <v>175</v>
      </c>
      <c r="B17">
        <v>16</v>
      </c>
      <c r="D17">
        <f t="shared" ca="1" si="6"/>
        <v>0.79299251552966143</v>
      </c>
      <c r="E17">
        <f ca="1">RANDBETWEEN(1,100)/100</f>
        <v>0.14000000000000001</v>
      </c>
      <c r="K17">
        <f t="shared" ref="K17:K19" ca="1" si="11">RANDBETWEEN(0,600)/1000</f>
        <v>0.183</v>
      </c>
    </row>
    <row r="18" spans="1:11" x14ac:dyDescent="0.3">
      <c r="A18" t="s">
        <v>176</v>
      </c>
      <c r="B18">
        <v>17</v>
      </c>
      <c r="D18">
        <f t="shared" ca="1" si="6"/>
        <v>1.7749523509116738</v>
      </c>
      <c r="F18">
        <f ca="1">C18*E17/10</f>
        <v>0</v>
      </c>
      <c r="K18">
        <f t="shared" ca="1" si="11"/>
        <v>0.32100000000000001</v>
      </c>
    </row>
    <row r="19" spans="1:11" x14ac:dyDescent="0.3">
      <c r="A19" t="s">
        <v>177</v>
      </c>
      <c r="B19">
        <v>18</v>
      </c>
      <c r="D19">
        <f t="shared" ca="1" si="6"/>
        <v>1.33500106673234</v>
      </c>
      <c r="I19">
        <f ca="1">D19-2</f>
        <v>-0.66499893326766002</v>
      </c>
      <c r="J19">
        <f ca="1">D19+2</f>
        <v>3.3350010667323398</v>
      </c>
      <c r="K19">
        <f t="shared" ca="1" si="11"/>
        <v>0.222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613D-DDAA-4EB9-9B0E-C13B67A6AB56}">
  <dimension ref="A1:J4"/>
  <sheetViews>
    <sheetView workbookViewId="0">
      <selection activeCell="H4" sqref="H4"/>
    </sheetView>
  </sheetViews>
  <sheetFormatPr baseColWidth="10" defaultRowHeight="14.4" x14ac:dyDescent="0.3"/>
  <cols>
    <col min="1" max="1" width="18.109375" customWidth="1"/>
    <col min="3" max="4" width="30.77734375" customWidth="1"/>
    <col min="5" max="6" width="31.44140625" customWidth="1"/>
  </cols>
  <sheetData>
    <row r="1" spans="1:10" x14ac:dyDescent="0.3">
      <c r="A1" t="s">
        <v>54</v>
      </c>
      <c r="B1" t="s">
        <v>53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23</v>
      </c>
      <c r="J1" t="s">
        <v>55</v>
      </c>
    </row>
    <row r="2" spans="1:10" x14ac:dyDescent="0.3">
      <c r="A2" t="s">
        <v>178</v>
      </c>
      <c r="B2">
        <v>1</v>
      </c>
      <c r="C2">
        <f ca="1">RANDBETWEEN(30,500)</f>
        <v>162</v>
      </c>
      <c r="D2">
        <f ca="1">RANDBETWEEN(30,500)</f>
        <v>420</v>
      </c>
      <c r="E2">
        <f ca="1">RANDBETWEEN(30,500)</f>
        <v>453</v>
      </c>
      <c r="F2">
        <f ca="1">RANDBETWEEN(30,500)</f>
        <v>130</v>
      </c>
    </row>
    <row r="3" spans="1:10" x14ac:dyDescent="0.3">
      <c r="A3" t="s">
        <v>179</v>
      </c>
      <c r="B3">
        <v>2</v>
      </c>
      <c r="C3">
        <f ca="1">RANDBETWEEN(30,500)</f>
        <v>60</v>
      </c>
      <c r="D3">
        <f ca="1">RANDBETWEEN(30,500)</f>
        <v>128</v>
      </c>
      <c r="I3">
        <f ca="1">RANDBETWEEN(30,500)+C3</f>
        <v>436</v>
      </c>
      <c r="J3">
        <f ca="1">RANDBETWEEN(30,500)+D3</f>
        <v>486</v>
      </c>
    </row>
    <row r="4" spans="1:10" x14ac:dyDescent="0.3">
      <c r="A4" t="s">
        <v>180</v>
      </c>
      <c r="B4">
        <v>3</v>
      </c>
      <c r="G4">
        <f t="shared" ref="G4:H4" ca="1" si="0">RANDBETWEEN(0,600)/1000</f>
        <v>0.502</v>
      </c>
      <c r="H4">
        <f t="shared" ca="1" si="0"/>
        <v>0.27800000000000002</v>
      </c>
      <c r="I4">
        <f ca="1">RANDBETWEEN(30,500)+C4</f>
        <v>322</v>
      </c>
      <c r="J4">
        <f ca="1">RANDBETWEEN(30,500)+D4</f>
        <v>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F373-2043-4826-A6D8-09673B98ED78}">
  <dimension ref="A1:H4"/>
  <sheetViews>
    <sheetView workbookViewId="0">
      <selection activeCell="G1" sqref="G1:H3"/>
    </sheetView>
  </sheetViews>
  <sheetFormatPr baseColWidth="10" defaultRowHeight="14.4" x14ac:dyDescent="0.3"/>
  <sheetData>
    <row r="1" spans="1:8" x14ac:dyDescent="0.3">
      <c r="A1" t="s">
        <v>54</v>
      </c>
      <c r="B1" t="s">
        <v>53</v>
      </c>
      <c r="C1" t="s">
        <v>21</v>
      </c>
      <c r="D1" t="s">
        <v>25</v>
      </c>
      <c r="E1" t="s">
        <v>26</v>
      </c>
      <c r="F1" t="s">
        <v>22</v>
      </c>
      <c r="G1" t="s">
        <v>24</v>
      </c>
      <c r="H1" t="s">
        <v>23</v>
      </c>
    </row>
    <row r="2" spans="1:8" x14ac:dyDescent="0.3">
      <c r="A2" t="s">
        <v>21</v>
      </c>
      <c r="B2">
        <v>1</v>
      </c>
      <c r="C2">
        <f t="shared" ref="C2" ca="1" si="0">RANDBETWEEN(0,600)/1000</f>
        <v>0.38300000000000001</v>
      </c>
      <c r="F2">
        <f ca="1">ROUND((G2+H2)*1.37, 0)</f>
        <v>196</v>
      </c>
      <c r="G2">
        <f ca="1">RANDBETWEEN(10,100)</f>
        <v>68</v>
      </c>
      <c r="H2">
        <f ca="1">G2+RANDBETWEEN(-10,10)</f>
        <v>75</v>
      </c>
    </row>
    <row r="3" spans="1:8" x14ac:dyDescent="0.3">
      <c r="A3" t="s">
        <v>25</v>
      </c>
      <c r="B3">
        <v>2</v>
      </c>
      <c r="D3">
        <f ca="1">RANDBETWEEN(0,600)/100</f>
        <v>2.48</v>
      </c>
      <c r="F3">
        <f t="shared" ref="F3:F4" ca="1" si="1">ROUND((G3+H3)*1.37, 0)</f>
        <v>264</v>
      </c>
      <c r="G3">
        <f ca="1">RANDBETWEEN(10,100)</f>
        <v>93</v>
      </c>
      <c r="H3">
        <f ca="1">G3+RANDBETWEEN(-10,10)</f>
        <v>100</v>
      </c>
    </row>
    <row r="4" spans="1:8" x14ac:dyDescent="0.3">
      <c r="A4" t="s">
        <v>26</v>
      </c>
      <c r="B4">
        <v>3</v>
      </c>
      <c r="E4">
        <f ca="1">RANDBETWEEN(0,600)/1000000</f>
        <v>3.8499999999999998E-4</v>
      </c>
      <c r="F4">
        <f t="shared" ca="1" si="1"/>
        <v>207</v>
      </c>
      <c r="G4">
        <f ca="1">RANDBETWEEN(10,100)</f>
        <v>78</v>
      </c>
      <c r="H4">
        <f ca="1">G4+RANDBETWEEN(-10,10)</f>
        <v>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A49B-B1E9-4925-829B-840C479516AE}">
  <dimension ref="A1:H3"/>
  <sheetViews>
    <sheetView workbookViewId="0">
      <selection activeCell="B2" sqref="B2:H3"/>
    </sheetView>
  </sheetViews>
  <sheetFormatPr baseColWidth="10" defaultRowHeight="14.4" x14ac:dyDescent="0.3"/>
  <cols>
    <col min="3" max="3" width="12.6640625" customWidth="1"/>
    <col min="5" max="5" width="15" customWidth="1"/>
    <col min="6" max="6" width="17.21875" customWidth="1"/>
    <col min="7" max="7" width="14.77734375" customWidth="1"/>
  </cols>
  <sheetData>
    <row r="1" spans="1:8" x14ac:dyDescent="0.3">
      <c r="A1" t="s">
        <v>54</v>
      </c>
      <c r="B1" t="s">
        <v>53</v>
      </c>
      <c r="C1" t="s">
        <v>46</v>
      </c>
      <c r="D1" t="s">
        <v>47</v>
      </c>
      <c r="E1" t="s">
        <v>48</v>
      </c>
      <c r="F1" t="s">
        <v>49</v>
      </c>
      <c r="G1" t="s">
        <v>190</v>
      </c>
      <c r="H1" t="s">
        <v>191</v>
      </c>
    </row>
    <row r="2" spans="1:8" x14ac:dyDescent="0.3">
      <c r="A2" t="s">
        <v>187</v>
      </c>
      <c r="B2">
        <v>1</v>
      </c>
      <c r="C2" t="s">
        <v>20</v>
      </c>
      <c r="D2" t="s">
        <v>189</v>
      </c>
      <c r="E2">
        <f ca="1">LN(RANDBETWEEN(0,600)/100)</f>
        <v>1.5953389880545987</v>
      </c>
      <c r="F2">
        <f ca="1">(H3-G3)/4</f>
        <v>0.63500000000000001</v>
      </c>
    </row>
    <row r="3" spans="1:8" x14ac:dyDescent="0.3">
      <c r="A3" t="s">
        <v>187</v>
      </c>
      <c r="B3">
        <v>2</v>
      </c>
      <c r="C3" t="s">
        <v>20</v>
      </c>
      <c r="D3" t="s">
        <v>189</v>
      </c>
      <c r="E3">
        <f ca="1">LN(RANDBETWEEN(0,600)/100)</f>
        <v>1.3787660946990992</v>
      </c>
      <c r="G3">
        <f ca="1">E3-1.27</f>
        <v>0.10876609469909915</v>
      </c>
      <c r="H3">
        <f ca="1">E3+1.27</f>
        <v>2.6487660946990994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1588-7FC9-432E-BC25-1A12C85D3EBA}">
  <dimension ref="A1:H3"/>
  <sheetViews>
    <sheetView workbookViewId="0">
      <selection activeCell="H1" sqref="H1"/>
    </sheetView>
  </sheetViews>
  <sheetFormatPr baseColWidth="10" defaultRowHeight="14.4" x14ac:dyDescent="0.3"/>
  <cols>
    <col min="3" max="3" width="17.88671875" customWidth="1"/>
    <col min="4" max="4" width="19" customWidth="1"/>
  </cols>
  <sheetData>
    <row r="1" spans="1:8" x14ac:dyDescent="0.3">
      <c r="A1" t="s">
        <v>54</v>
      </c>
      <c r="B1" t="s">
        <v>53</v>
      </c>
      <c r="C1" t="s">
        <v>46</v>
      </c>
      <c r="D1" t="s">
        <v>50</v>
      </c>
      <c r="E1" t="s">
        <v>51</v>
      </c>
      <c r="F1" t="s">
        <v>52</v>
      </c>
      <c r="G1" t="s">
        <v>192</v>
      </c>
      <c r="H1" t="s">
        <v>193</v>
      </c>
    </row>
    <row r="2" spans="1:8" x14ac:dyDescent="0.3">
      <c r="A2" t="s">
        <v>188</v>
      </c>
      <c r="B2">
        <v>1</v>
      </c>
      <c r="C2" t="s">
        <v>20</v>
      </c>
      <c r="D2" t="s">
        <v>189</v>
      </c>
      <c r="E2">
        <f ca="1">LN(RANDBETWEEN(0,600)/100)</f>
        <v>1.33500106673234</v>
      </c>
      <c r="F2">
        <f ca="1">(H3-G3)/4</f>
        <v>0.63500000000000001</v>
      </c>
    </row>
    <row r="3" spans="1:8" x14ac:dyDescent="0.3">
      <c r="A3" t="s">
        <v>188</v>
      </c>
      <c r="B3">
        <v>2</v>
      </c>
      <c r="C3" t="s">
        <v>20</v>
      </c>
      <c r="D3" t="s">
        <v>189</v>
      </c>
      <c r="E3">
        <f ca="1">LN(RANDBETWEEN(0,600)/100)</f>
        <v>1.4255150742731719</v>
      </c>
      <c r="G3">
        <f ca="1">E3-1.27</f>
        <v>0.1555150742731719</v>
      </c>
      <c r="H3">
        <f ca="1">E3+1.27</f>
        <v>2.6955150742731719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98EC-5CB7-4517-875A-C8893F1E84A4}">
  <dimension ref="A1:J7"/>
  <sheetViews>
    <sheetView workbookViewId="0">
      <selection sqref="A1:B1"/>
    </sheetView>
  </sheetViews>
  <sheetFormatPr baseColWidth="10" defaultRowHeight="14.4" x14ac:dyDescent="0.3"/>
  <sheetData>
    <row r="1" spans="1:10" x14ac:dyDescent="0.3">
      <c r="A1" t="s">
        <v>54</v>
      </c>
      <c r="B1" t="s">
        <v>53</v>
      </c>
      <c r="C1" t="s">
        <v>31</v>
      </c>
      <c r="D1" t="s">
        <v>32</v>
      </c>
      <c r="E1" t="s">
        <v>36</v>
      </c>
      <c r="F1" t="s">
        <v>37</v>
      </c>
      <c r="G1" t="s">
        <v>38</v>
      </c>
      <c r="H1" t="s">
        <v>23</v>
      </c>
      <c r="I1" t="s">
        <v>55</v>
      </c>
      <c r="J1" t="s">
        <v>22</v>
      </c>
    </row>
    <row r="2" spans="1:10" x14ac:dyDescent="0.3">
      <c r="A2" t="s">
        <v>31</v>
      </c>
      <c r="B2">
        <v>1</v>
      </c>
      <c r="C2">
        <f ca="1">RANDBETWEEN(1,1000)/1000</f>
        <v>0.45300000000000001</v>
      </c>
      <c r="J2">
        <f ca="1">RANDBETWEEN(10,100)</f>
        <v>39</v>
      </c>
    </row>
    <row r="3" spans="1:10" x14ac:dyDescent="0.3">
      <c r="A3" t="s">
        <v>32</v>
      </c>
      <c r="B3">
        <v>2</v>
      </c>
      <c r="D3">
        <f ca="1">RANDBETWEEN(1,1000)/1000</f>
        <v>0.25900000000000001</v>
      </c>
      <c r="J3">
        <f ca="1">RANDBETWEEN(10,100)</f>
        <v>43</v>
      </c>
    </row>
    <row r="4" spans="1:10" x14ac:dyDescent="0.3">
      <c r="A4" t="s">
        <v>31</v>
      </c>
      <c r="B4">
        <v>3</v>
      </c>
      <c r="C4">
        <f ca="1">RANDBETWEEN(1,1000)/1000</f>
        <v>0.34300000000000003</v>
      </c>
      <c r="H4">
        <f ca="1">RANDBETWEEN(10,100)</f>
        <v>23</v>
      </c>
      <c r="I4">
        <f ca="1">RANDBETWEEN(10,100)</f>
        <v>100</v>
      </c>
    </row>
    <row r="5" spans="1:10" x14ac:dyDescent="0.3">
      <c r="A5" t="s">
        <v>32</v>
      </c>
      <c r="B5">
        <v>4</v>
      </c>
      <c r="D5">
        <f ca="1">RANDBETWEEN(1,1000)/1000</f>
        <v>0.13500000000000001</v>
      </c>
      <c r="H5">
        <f ca="1">RANDBETWEEN(10,100)</f>
        <v>83</v>
      </c>
      <c r="I5">
        <f ca="1">RANDBETWEEN(10,100)</f>
        <v>93</v>
      </c>
    </row>
    <row r="6" spans="1:10" x14ac:dyDescent="0.3">
      <c r="A6" t="s">
        <v>31</v>
      </c>
      <c r="B6">
        <v>5</v>
      </c>
      <c r="C6">
        <f ca="1">RANDBETWEEN(1,1000)/1000</f>
        <v>0.40100000000000002</v>
      </c>
      <c r="E6">
        <f ca="1">RANDBETWEEN(1,1000)/1000</f>
        <v>0.60599999999999998</v>
      </c>
      <c r="F6">
        <v>1</v>
      </c>
      <c r="G6" t="s">
        <v>194</v>
      </c>
      <c r="J6">
        <f ca="1">RANDBETWEEN(10,100)</f>
        <v>37</v>
      </c>
    </row>
    <row r="7" spans="1:10" x14ac:dyDescent="0.3">
      <c r="A7" t="s">
        <v>32</v>
      </c>
      <c r="B7">
        <v>6</v>
      </c>
      <c r="D7">
        <f ca="1">RANDBETWEEN(1,1000)/1000</f>
        <v>0.84299999999999997</v>
      </c>
      <c r="E7">
        <f ca="1">RANDBETWEEN(1,1000)/1000</f>
        <v>0.55300000000000005</v>
      </c>
      <c r="F7">
        <v>0.54</v>
      </c>
      <c r="G7" t="s">
        <v>195</v>
      </c>
      <c r="J7">
        <f ca="1">RANDBETWEEN(10,100)</f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809-D4BC-4362-9C50-BC1AB60DE240}">
  <dimension ref="A1:N4"/>
  <sheetViews>
    <sheetView workbookViewId="0">
      <selection activeCell="C1" sqref="C1:L4"/>
    </sheetView>
  </sheetViews>
  <sheetFormatPr baseColWidth="10" defaultRowHeight="14.4" x14ac:dyDescent="0.3"/>
  <cols>
    <col min="1" max="1" width="23.77734375" customWidth="1"/>
    <col min="2" max="2" width="16.88671875" customWidth="1"/>
    <col min="3" max="3" width="13.5546875" customWidth="1"/>
    <col min="4" max="4" width="14.6640625" customWidth="1"/>
    <col min="8" max="8" width="16.44140625" customWidth="1"/>
    <col min="9" max="9" width="14.21875" customWidth="1"/>
    <col min="10" max="12" width="16.88671875" customWidth="1"/>
    <col min="13" max="13" width="11.5546875" customWidth="1"/>
  </cols>
  <sheetData>
    <row r="1" spans="1:14" x14ac:dyDescent="0.3">
      <c r="A1" t="s">
        <v>54</v>
      </c>
      <c r="B1" t="s">
        <v>53</v>
      </c>
      <c r="C1" t="s">
        <v>60</v>
      </c>
      <c r="D1" t="s">
        <v>61</v>
      </c>
      <c r="E1" t="s">
        <v>71</v>
      </c>
      <c r="F1" t="s">
        <v>70</v>
      </c>
      <c r="G1" t="s">
        <v>69</v>
      </c>
      <c r="H1" t="s">
        <v>68</v>
      </c>
      <c r="I1" t="s">
        <v>72</v>
      </c>
      <c r="J1" t="s">
        <v>73</v>
      </c>
      <c r="K1" t="s">
        <v>74</v>
      </c>
      <c r="L1" t="s">
        <v>75</v>
      </c>
      <c r="M1" t="s">
        <v>23</v>
      </c>
      <c r="N1" t="s">
        <v>55</v>
      </c>
    </row>
    <row r="2" spans="1:14" x14ac:dyDescent="0.3">
      <c r="A2" t="s">
        <v>56</v>
      </c>
      <c r="B2">
        <v>1</v>
      </c>
      <c r="C2" t="s">
        <v>63</v>
      </c>
      <c r="D2" t="s">
        <v>62</v>
      </c>
      <c r="E2" t="s">
        <v>59</v>
      </c>
      <c r="F2" t="s">
        <v>64</v>
      </c>
      <c r="M2">
        <v>10</v>
      </c>
      <c r="N2">
        <v>12</v>
      </c>
    </row>
    <row r="3" spans="1:14" x14ac:dyDescent="0.3">
      <c r="A3" t="s">
        <v>57</v>
      </c>
      <c r="B3">
        <v>2</v>
      </c>
      <c r="C3" t="s">
        <v>65</v>
      </c>
      <c r="D3" t="s">
        <v>66</v>
      </c>
      <c r="G3" t="s">
        <v>67</v>
      </c>
      <c r="H3" t="s">
        <v>67</v>
      </c>
      <c r="M3">
        <v>20</v>
      </c>
      <c r="N3">
        <v>20</v>
      </c>
    </row>
    <row r="4" spans="1:14" x14ac:dyDescent="0.3">
      <c r="A4" t="s">
        <v>58</v>
      </c>
      <c r="B4">
        <v>3</v>
      </c>
      <c r="C4">
        <v>50</v>
      </c>
      <c r="D4">
        <v>60</v>
      </c>
      <c r="I4">
        <v>45</v>
      </c>
      <c r="J4">
        <v>55</v>
      </c>
      <c r="K4">
        <v>55</v>
      </c>
      <c r="L4">
        <v>65</v>
      </c>
      <c r="M4">
        <v>59</v>
      </c>
      <c r="N4">
        <v>64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095F-AF55-4F7D-80E8-3EEA1B4D814D}">
  <dimension ref="A1:F2"/>
  <sheetViews>
    <sheetView workbookViewId="0">
      <selection activeCell="F5" sqref="F5"/>
    </sheetView>
  </sheetViews>
  <sheetFormatPr baseColWidth="10" defaultRowHeight="14.4" x14ac:dyDescent="0.3"/>
  <cols>
    <col min="5" max="6" width="24" customWidth="1"/>
  </cols>
  <sheetData>
    <row r="1" spans="1:6" x14ac:dyDescent="0.3">
      <c r="A1" t="s">
        <v>54</v>
      </c>
      <c r="B1" t="s">
        <v>53</v>
      </c>
      <c r="C1" t="s">
        <v>181</v>
      </c>
      <c r="D1" t="s">
        <v>182</v>
      </c>
      <c r="E1" t="s">
        <v>197</v>
      </c>
      <c r="F1" t="s">
        <v>198</v>
      </c>
    </row>
    <row r="2" spans="1:6" x14ac:dyDescent="0.3">
      <c r="A2" t="s">
        <v>196</v>
      </c>
      <c r="B2">
        <v>1</v>
      </c>
      <c r="C2">
        <v>121</v>
      </c>
      <c r="D2">
        <v>312</v>
      </c>
      <c r="E2">
        <v>4.3099999999999996</v>
      </c>
      <c r="F2">
        <v>4.5599999999999996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BB22-7D22-416E-939A-951F479DB280}">
  <dimension ref="A1:G3"/>
  <sheetViews>
    <sheetView workbookViewId="0">
      <selection activeCell="J3" sqref="J3"/>
    </sheetView>
  </sheetViews>
  <sheetFormatPr baseColWidth="10" defaultRowHeight="14.4" x14ac:dyDescent="0.3"/>
  <sheetData>
    <row r="1" spans="1:7" x14ac:dyDescent="0.3">
      <c r="A1" t="s">
        <v>54</v>
      </c>
      <c r="B1" t="s">
        <v>53</v>
      </c>
      <c r="C1" t="s">
        <v>33</v>
      </c>
      <c r="D1" t="s">
        <v>34</v>
      </c>
      <c r="E1" t="s">
        <v>35</v>
      </c>
      <c r="F1" t="s">
        <v>24</v>
      </c>
      <c r="G1" t="s">
        <v>23</v>
      </c>
    </row>
    <row r="2" spans="1:7" x14ac:dyDescent="0.3">
      <c r="A2" t="s">
        <v>33</v>
      </c>
      <c r="B2">
        <v>1</v>
      </c>
      <c r="C2">
        <v>0.42299999999999999</v>
      </c>
      <c r="E2">
        <v>0.99</v>
      </c>
      <c r="F2">
        <f ca="1">RANDBETWEEN(10,100)</f>
        <v>25</v>
      </c>
      <c r="G2">
        <f ca="1">F2+RANDBETWEEN(-10,10)</f>
        <v>32</v>
      </c>
    </row>
    <row r="3" spans="1:7" x14ac:dyDescent="0.3">
      <c r="A3" t="s">
        <v>34</v>
      </c>
      <c r="B3">
        <v>2</v>
      </c>
      <c r="D3">
        <v>87.25</v>
      </c>
      <c r="E3">
        <v>54.566000000000003</v>
      </c>
      <c r="F3">
        <f ca="1">RANDBETWEEN(10,100)</f>
        <v>26</v>
      </c>
      <c r="G3">
        <f ca="1">F3+RANDBETWEEN(-10,10)</f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2805-6C3E-4C7E-86CD-3A9AB14E62DE}">
  <dimension ref="A1:N4"/>
  <sheetViews>
    <sheetView workbookViewId="0">
      <selection activeCell="G3" sqref="G3"/>
    </sheetView>
  </sheetViews>
  <sheetFormatPr baseColWidth="10" defaultRowHeight="14.4" x14ac:dyDescent="0.3"/>
  <cols>
    <col min="1" max="1" width="23.77734375" customWidth="1"/>
    <col min="2" max="2" width="16.88671875" customWidth="1"/>
    <col min="3" max="3" width="13.5546875" customWidth="1"/>
    <col min="4" max="4" width="14.6640625" customWidth="1"/>
    <col min="8" max="8" width="16.44140625" customWidth="1"/>
    <col min="9" max="9" width="14.21875" customWidth="1"/>
    <col min="10" max="12" width="16.88671875" customWidth="1"/>
  </cols>
  <sheetData>
    <row r="1" spans="1:14" x14ac:dyDescent="0.3">
      <c r="A1" t="s">
        <v>54</v>
      </c>
      <c r="B1" t="s">
        <v>53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23</v>
      </c>
      <c r="N1" t="s">
        <v>55</v>
      </c>
    </row>
    <row r="2" spans="1:14" x14ac:dyDescent="0.3">
      <c r="A2" t="s">
        <v>86</v>
      </c>
      <c r="B2">
        <v>1</v>
      </c>
      <c r="C2" t="s">
        <v>63</v>
      </c>
      <c r="D2" t="s">
        <v>62</v>
      </c>
      <c r="E2" t="s">
        <v>59</v>
      </c>
      <c r="F2" t="s">
        <v>64</v>
      </c>
      <c r="M2">
        <v>10</v>
      </c>
      <c r="N2">
        <v>12</v>
      </c>
    </row>
    <row r="3" spans="1:14" x14ac:dyDescent="0.3">
      <c r="A3" t="s">
        <v>87</v>
      </c>
      <c r="B3">
        <v>2</v>
      </c>
      <c r="C3" t="s">
        <v>65</v>
      </c>
      <c r="D3" t="s">
        <v>66</v>
      </c>
      <c r="G3" t="s">
        <v>67</v>
      </c>
      <c r="H3" t="s">
        <v>67</v>
      </c>
      <c r="M3">
        <v>20</v>
      </c>
      <c r="N3">
        <v>20</v>
      </c>
    </row>
    <row r="4" spans="1:14" x14ac:dyDescent="0.3">
      <c r="A4" t="s">
        <v>88</v>
      </c>
      <c r="B4">
        <v>3</v>
      </c>
      <c r="C4">
        <v>50</v>
      </c>
      <c r="D4">
        <v>60</v>
      </c>
      <c r="I4">
        <v>45</v>
      </c>
      <c r="J4">
        <v>55</v>
      </c>
      <c r="K4">
        <v>55</v>
      </c>
      <c r="L4">
        <v>65</v>
      </c>
      <c r="M4">
        <v>59</v>
      </c>
      <c r="N4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C296-4640-431B-8D57-E5F31FFCBDAD}">
  <dimension ref="A1:K8"/>
  <sheetViews>
    <sheetView workbookViewId="0">
      <selection activeCell="G6" sqref="G6"/>
    </sheetView>
  </sheetViews>
  <sheetFormatPr baseColWidth="10" defaultRowHeight="14.4" x14ac:dyDescent="0.3"/>
  <cols>
    <col min="1" max="1" width="23.77734375" customWidth="1"/>
    <col min="2" max="2" width="16.88671875" customWidth="1"/>
  </cols>
  <sheetData>
    <row r="1" spans="1:11" x14ac:dyDescent="0.3">
      <c r="A1" t="s">
        <v>54</v>
      </c>
      <c r="B1" t="s">
        <v>53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28</v>
      </c>
      <c r="I1" t="s">
        <v>6</v>
      </c>
      <c r="J1" t="s">
        <v>23</v>
      </c>
      <c r="K1" t="s">
        <v>55</v>
      </c>
    </row>
    <row r="2" spans="1:11" x14ac:dyDescent="0.3">
      <c r="A2" t="s">
        <v>2</v>
      </c>
      <c r="B2">
        <v>1</v>
      </c>
      <c r="C2">
        <f ca="1">RANDBETWEEN(0,600)/100</f>
        <v>1.39</v>
      </c>
      <c r="J2">
        <f ca="1">RANDBETWEEN(10,100)</f>
        <v>74</v>
      </c>
      <c r="K2">
        <f ca="1">J2+RANDBETWEEN(-10,30)</f>
        <v>83</v>
      </c>
    </row>
    <row r="3" spans="1:11" x14ac:dyDescent="0.3">
      <c r="A3" t="s">
        <v>3</v>
      </c>
      <c r="B3">
        <v>2</v>
      </c>
      <c r="D3">
        <f ca="1">RANDBETWEEN(0,1000)/10000</f>
        <v>7.3300000000000004E-2</v>
      </c>
      <c r="J3">
        <f t="shared" ref="J3:J8" ca="1" si="0">RANDBETWEEN(10,100)</f>
        <v>31</v>
      </c>
      <c r="K3">
        <f t="shared" ref="K3:K8" ca="1" si="1">J3+RANDBETWEEN(-10,30)</f>
        <v>53</v>
      </c>
    </row>
    <row r="4" spans="1:11" x14ac:dyDescent="0.3">
      <c r="A4" t="s">
        <v>4</v>
      </c>
      <c r="B4">
        <v>3</v>
      </c>
      <c r="E4">
        <f ca="1">RANDBETWEEN(0,600)/100</f>
        <v>2.0499999999999998</v>
      </c>
      <c r="J4">
        <f t="shared" ca="1" si="0"/>
        <v>51</v>
      </c>
      <c r="K4">
        <f t="shared" ca="1" si="1"/>
        <v>65</v>
      </c>
    </row>
    <row r="5" spans="1:11" x14ac:dyDescent="0.3">
      <c r="A5" t="s">
        <v>5</v>
      </c>
      <c r="B5">
        <v>4</v>
      </c>
      <c r="F5">
        <f ca="1">RANDBETWEEN(0,1000)/100000</f>
        <v>7.9100000000000004E-3</v>
      </c>
      <c r="J5">
        <f t="shared" ca="1" si="0"/>
        <v>41</v>
      </c>
      <c r="K5">
        <f t="shared" ca="1" si="1"/>
        <v>38</v>
      </c>
    </row>
    <row r="6" spans="1:11" x14ac:dyDescent="0.3">
      <c r="A6" t="s">
        <v>27</v>
      </c>
      <c r="B6">
        <v>5</v>
      </c>
      <c r="G6">
        <f ca="1">RANDBETWEEN(0,600)/100</f>
        <v>1.18</v>
      </c>
      <c r="J6">
        <f t="shared" ca="1" si="0"/>
        <v>77</v>
      </c>
      <c r="K6">
        <f t="shared" ca="1" si="1"/>
        <v>75</v>
      </c>
    </row>
    <row r="7" spans="1:11" x14ac:dyDescent="0.3">
      <c r="A7" t="s">
        <v>28</v>
      </c>
      <c r="B7">
        <v>6</v>
      </c>
      <c r="H7">
        <f ca="1">RANDBETWEEN(0,1000)/1000</f>
        <v>0.27400000000000002</v>
      </c>
      <c r="J7">
        <f t="shared" ca="1" si="0"/>
        <v>14</v>
      </c>
      <c r="K7">
        <f t="shared" ca="1" si="1"/>
        <v>7</v>
      </c>
    </row>
    <row r="8" spans="1:11" x14ac:dyDescent="0.3">
      <c r="A8" t="s">
        <v>6</v>
      </c>
      <c r="B8">
        <v>7</v>
      </c>
      <c r="I8">
        <f ca="1">RANDBETWEEN(0,1000)/1000</f>
        <v>0.4</v>
      </c>
      <c r="J8">
        <f t="shared" ca="1" si="0"/>
        <v>80</v>
      </c>
      <c r="K8">
        <f t="shared" ca="1" si="1"/>
        <v>88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3588-CA02-42A2-A659-118F8EDA0A85}">
  <dimension ref="A1:AC12"/>
  <sheetViews>
    <sheetView zoomScale="70" zoomScaleNormal="70" workbookViewId="0">
      <selection activeCell="AC1" sqref="AC1"/>
    </sheetView>
  </sheetViews>
  <sheetFormatPr baseColWidth="10" defaultRowHeight="14.4" x14ac:dyDescent="0.3"/>
  <cols>
    <col min="4" max="4" width="15.88671875" customWidth="1"/>
    <col min="5" max="5" width="17.21875" customWidth="1"/>
    <col min="6" max="7" width="9.6640625" customWidth="1"/>
    <col min="8" max="9" width="15.33203125" customWidth="1"/>
    <col min="10" max="10" width="17.6640625" customWidth="1"/>
    <col min="11" max="11" width="14.33203125" customWidth="1"/>
    <col min="12" max="12" width="16.88671875" customWidth="1"/>
    <col min="13" max="13" width="12.44140625" customWidth="1"/>
    <col min="14" max="14" width="18.5546875" customWidth="1"/>
    <col min="15" max="15" width="16" customWidth="1"/>
    <col min="17" max="17" width="16" customWidth="1"/>
  </cols>
  <sheetData>
    <row r="1" spans="1:29" x14ac:dyDescent="0.3">
      <c r="A1" t="s">
        <v>54</v>
      </c>
      <c r="B1" t="s">
        <v>53</v>
      </c>
      <c r="D1" t="s">
        <v>89</v>
      </c>
      <c r="E1" t="s">
        <v>60</v>
      </c>
      <c r="F1" t="s">
        <v>90</v>
      </c>
      <c r="G1" t="s">
        <v>61</v>
      </c>
      <c r="H1" t="s">
        <v>91</v>
      </c>
      <c r="I1" t="s">
        <v>71</v>
      </c>
      <c r="J1" t="s">
        <v>92</v>
      </c>
      <c r="K1" t="s">
        <v>70</v>
      </c>
      <c r="L1" t="s">
        <v>93</v>
      </c>
      <c r="M1" t="s">
        <v>69</v>
      </c>
      <c r="N1" t="s">
        <v>94</v>
      </c>
      <c r="O1" t="s">
        <v>68</v>
      </c>
      <c r="P1" t="s">
        <v>95</v>
      </c>
      <c r="Q1" t="s">
        <v>96</v>
      </c>
      <c r="R1" t="s">
        <v>97</v>
      </c>
      <c r="S1" t="s">
        <v>98</v>
      </c>
      <c r="T1" t="s">
        <v>74</v>
      </c>
      <c r="U1" t="s">
        <v>75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23</v>
      </c>
      <c r="AC1" t="s">
        <v>55</v>
      </c>
    </row>
    <row r="2" spans="1:29" x14ac:dyDescent="0.3">
      <c r="A2" t="s">
        <v>99</v>
      </c>
      <c r="B2">
        <v>1</v>
      </c>
      <c r="D2">
        <f ca="1">E2-RANDBETWEEN(-100,100)/10</f>
        <v>105.8</v>
      </c>
      <c r="E2">
        <v>101.2</v>
      </c>
      <c r="F2">
        <f ca="1">G2-RANDBETWEEN(-100,100)/10</f>
        <v>101.10000000000001</v>
      </c>
      <c r="G2">
        <v>98.9</v>
      </c>
      <c r="H2">
        <f ca="1">I2-RANDBETWEEN(-100,100)/100</f>
        <v>15.879999999999999</v>
      </c>
      <c r="I2">
        <v>15.87</v>
      </c>
      <c r="J2">
        <f ca="1">K2-RANDBETWEEN(-100,100)/100</f>
        <v>13.959999999999999</v>
      </c>
      <c r="K2">
        <v>13.87</v>
      </c>
      <c r="Z2">
        <f ca="1">RANDBETWEEN(0,1000)/1000</f>
        <v>1.6E-2</v>
      </c>
      <c r="AA2">
        <f ca="1">Z2+RANDBETWEEN(-100,100)/1000</f>
        <v>-5.4000000000000006E-2</v>
      </c>
      <c r="AB2">
        <f ca="1">RANDBETWEEN(10,100)</f>
        <v>15</v>
      </c>
      <c r="AC2">
        <f ca="1">AB2+RANDBETWEEN(-10,30)</f>
        <v>36</v>
      </c>
    </row>
    <row r="3" spans="1:29" x14ac:dyDescent="0.3">
      <c r="A3" t="s">
        <v>100</v>
      </c>
      <c r="B3">
        <v>2</v>
      </c>
      <c r="D3">
        <f ca="1">E3-RANDBETWEEN(-100,100)/100</f>
        <v>6.15</v>
      </c>
      <c r="E3">
        <v>5.94</v>
      </c>
      <c r="F3">
        <f ca="1">G3-RANDBETWEEN(-100,100)/100</f>
        <v>5.8</v>
      </c>
      <c r="G3">
        <v>5.81</v>
      </c>
      <c r="L3">
        <f ca="1">M3-RANDBETWEEN(-100,100)/1000</f>
        <v>0.218</v>
      </c>
      <c r="M3">
        <v>0.13</v>
      </c>
      <c r="N3">
        <f ca="1">O3-RANDBETWEEN(-100,100)/1000</f>
        <v>0.221</v>
      </c>
      <c r="O3">
        <v>0.13</v>
      </c>
      <c r="Z3">
        <f t="shared" ref="Z3:Z5" ca="1" si="0">RANDBETWEEN(0,1000)/1000</f>
        <v>0.66900000000000004</v>
      </c>
      <c r="AA3">
        <f t="shared" ref="AA3:AA5" ca="1" si="1">Z3+RANDBETWEEN(-100,100)/1000</f>
        <v>0.626</v>
      </c>
      <c r="AB3">
        <f t="shared" ref="AB3:AB5" ca="1" si="2">RANDBETWEEN(10,100)</f>
        <v>38</v>
      </c>
      <c r="AC3">
        <f t="shared" ref="AC3:AC5" ca="1" si="3">AB3+RANDBETWEEN(-10,30)</f>
        <v>42</v>
      </c>
    </row>
    <row r="4" spans="1:29" x14ac:dyDescent="0.3">
      <c r="A4" t="s">
        <v>101</v>
      </c>
      <c r="B4">
        <v>3</v>
      </c>
      <c r="D4">
        <f ca="1">E4-RANDBETWEEN(-100,100)/10</f>
        <v>44.2</v>
      </c>
      <c r="E4">
        <v>50</v>
      </c>
      <c r="F4">
        <f ca="1">G4-RANDBETWEEN(-100,100)/10</f>
        <v>61.7</v>
      </c>
      <c r="G4">
        <v>60</v>
      </c>
      <c r="P4">
        <f ca="1">D4-5</f>
        <v>39.200000000000003</v>
      </c>
      <c r="Q4">
        <f ca="1">D4+5</f>
        <v>49.2</v>
      </c>
      <c r="R4">
        <v>45</v>
      </c>
      <c r="S4">
        <v>55</v>
      </c>
      <c r="T4">
        <v>55</v>
      </c>
      <c r="U4">
        <v>65</v>
      </c>
      <c r="Z4">
        <f t="shared" ca="1" si="0"/>
        <v>1.4E-2</v>
      </c>
      <c r="AA4">
        <f t="shared" ca="1" si="1"/>
        <v>9.9999999999999992E-2</v>
      </c>
      <c r="AB4">
        <f t="shared" ca="1" si="2"/>
        <v>79</v>
      </c>
      <c r="AC4">
        <f t="shared" ca="1" si="3"/>
        <v>96</v>
      </c>
    </row>
    <row r="5" spans="1:29" x14ac:dyDescent="0.3">
      <c r="A5" t="s">
        <v>102</v>
      </c>
      <c r="B5">
        <v>4</v>
      </c>
      <c r="V5">
        <f ca="1">RANDBETWEEN(-500,500)/100</f>
        <v>-3.39</v>
      </c>
      <c r="W5">
        <f ca="1">RANDBETWEEN(-500,500)/100</f>
        <v>1.1299999999999999</v>
      </c>
      <c r="X5">
        <f ca="1">RANDBETWEEN(100,300)/100</f>
        <v>2.87</v>
      </c>
      <c r="Y5">
        <f ca="1">RANDBETWEEN(100,300)/100</f>
        <v>2.25</v>
      </c>
      <c r="Z5">
        <f t="shared" ca="1" si="0"/>
        <v>0.501</v>
      </c>
      <c r="AA5">
        <f t="shared" ca="1" si="1"/>
        <v>0.51900000000000002</v>
      </c>
      <c r="AB5">
        <f t="shared" ca="1" si="2"/>
        <v>93</v>
      </c>
      <c r="AC5">
        <f t="shared" ca="1" si="3"/>
        <v>84</v>
      </c>
    </row>
    <row r="11" spans="1:29" x14ac:dyDescent="0.3">
      <c r="AB11" t="s">
        <v>104</v>
      </c>
    </row>
    <row r="12" spans="1:29" x14ac:dyDescent="0.3">
      <c r="AB12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21F9-A03A-46BD-B4DA-C21DB1A50FE7}">
  <dimension ref="A1:N5"/>
  <sheetViews>
    <sheetView tabSelected="1" workbookViewId="0">
      <selection activeCell="J8" sqref="J8"/>
    </sheetView>
  </sheetViews>
  <sheetFormatPr baseColWidth="10" defaultRowHeight="14.4" x14ac:dyDescent="0.3"/>
  <cols>
    <col min="1" max="2" width="16.21875" customWidth="1"/>
  </cols>
  <sheetData>
    <row r="1" spans="1:14" x14ac:dyDescent="0.3">
      <c r="A1" t="s">
        <v>54</v>
      </c>
      <c r="B1" t="s">
        <v>53</v>
      </c>
      <c r="C1" t="s">
        <v>201</v>
      </c>
      <c r="D1" t="s">
        <v>205</v>
      </c>
      <c r="E1" t="s">
        <v>202</v>
      </c>
      <c r="F1" t="s">
        <v>206</v>
      </c>
      <c r="G1" t="s">
        <v>203</v>
      </c>
      <c r="H1" t="s">
        <v>207</v>
      </c>
      <c r="I1" t="s">
        <v>204</v>
      </c>
      <c r="J1" t="s">
        <v>208</v>
      </c>
      <c r="K1" t="s">
        <v>109</v>
      </c>
      <c r="L1" t="s">
        <v>110</v>
      </c>
      <c r="M1" t="s">
        <v>23</v>
      </c>
      <c r="N1" t="s">
        <v>55</v>
      </c>
    </row>
    <row r="2" spans="1:14" x14ac:dyDescent="0.3">
      <c r="A2" t="s">
        <v>42</v>
      </c>
      <c r="B2">
        <v>1</v>
      </c>
      <c r="C2">
        <f ca="1">RANDBETWEEN(0,600)/100</f>
        <v>0.87</v>
      </c>
      <c r="D2">
        <f ca="1">RANDBETWEEN(0,600)/100</f>
        <v>0.31</v>
      </c>
      <c r="K2">
        <f ca="1">RANDBETWEEN(0,1000)/1000</f>
        <v>0.66500000000000004</v>
      </c>
      <c r="L2">
        <f ca="1">K2+RANDBETWEEN(-100,100)/1000</f>
        <v>0.68900000000000006</v>
      </c>
      <c r="M2">
        <f ca="1">RANDBETWEEN(10,100)</f>
        <v>78</v>
      </c>
      <c r="N2">
        <f ca="1">M2+RANDBETWEEN(-10,30)</f>
        <v>91</v>
      </c>
    </row>
    <row r="3" spans="1:14" x14ac:dyDescent="0.3">
      <c r="A3" t="s">
        <v>43</v>
      </c>
      <c r="B3">
        <v>2</v>
      </c>
      <c r="E3">
        <f ca="1">RANDBETWEEN(0,1000)/10000</f>
        <v>8.8499999999999995E-2</v>
      </c>
      <c r="F3">
        <f ca="1">RANDBETWEEN(0,1000)/10000</f>
        <v>7.9100000000000004E-2</v>
      </c>
      <c r="K3">
        <f t="shared" ref="K3:K5" ca="1" si="0">RANDBETWEEN(0,1000)/1000</f>
        <v>0.47099999999999997</v>
      </c>
      <c r="L3">
        <f t="shared" ref="L3:L5" ca="1" si="1">K3+RANDBETWEEN(-100,100)/1000</f>
        <v>0.48899999999999999</v>
      </c>
      <c r="M3">
        <f t="shared" ref="M3:M5" ca="1" si="2">RANDBETWEEN(10,100)</f>
        <v>36</v>
      </c>
      <c r="N3">
        <f t="shared" ref="N3:N5" ca="1" si="3">M3+RANDBETWEEN(-10,30)</f>
        <v>45</v>
      </c>
    </row>
    <row r="4" spans="1:14" x14ac:dyDescent="0.3">
      <c r="A4" t="s">
        <v>44</v>
      </c>
      <c r="B4">
        <v>3</v>
      </c>
      <c r="G4">
        <f ca="1">RANDBETWEEN(0,600)/100</f>
        <v>5.18</v>
      </c>
      <c r="H4">
        <f ca="1">RANDBETWEEN(0,600)/100</f>
        <v>0.31</v>
      </c>
      <c r="K4">
        <f t="shared" ca="1" si="0"/>
        <v>0.64</v>
      </c>
      <c r="L4">
        <f t="shared" ca="1" si="1"/>
        <v>0.66500000000000004</v>
      </c>
      <c r="M4">
        <f t="shared" ca="1" si="2"/>
        <v>77</v>
      </c>
      <c r="N4">
        <f t="shared" ca="1" si="3"/>
        <v>79</v>
      </c>
    </row>
    <row r="5" spans="1:14" x14ac:dyDescent="0.3">
      <c r="A5" t="s">
        <v>45</v>
      </c>
      <c r="B5">
        <v>4</v>
      </c>
      <c r="I5">
        <f ca="1">RANDBETWEEN(0,1000)/100000</f>
        <v>8.2799999999999992E-3</v>
      </c>
      <c r="J5">
        <f ca="1">RANDBETWEEN(0,1000)/100000</f>
        <v>7.0699999999999999E-3</v>
      </c>
      <c r="K5">
        <f t="shared" ca="1" si="0"/>
        <v>0.49199999999999999</v>
      </c>
      <c r="L5">
        <f t="shared" ca="1" si="1"/>
        <v>0.48099999999999998</v>
      </c>
      <c r="M5">
        <f t="shared" ca="1" si="2"/>
        <v>61</v>
      </c>
      <c r="N5">
        <f t="shared" ca="1" si="3"/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85FD-182E-44B9-943F-772750986923}">
  <dimension ref="A1:I4"/>
  <sheetViews>
    <sheetView workbookViewId="0">
      <selection activeCell="G4" sqref="F4:G4"/>
    </sheetView>
  </sheetViews>
  <sheetFormatPr baseColWidth="10" defaultRowHeight="14.4" x14ac:dyDescent="0.3"/>
  <sheetData>
    <row r="1" spans="1:9" x14ac:dyDescent="0.3">
      <c r="A1" t="s">
        <v>54</v>
      </c>
      <c r="B1" t="s">
        <v>53</v>
      </c>
      <c r="C1" t="s">
        <v>7</v>
      </c>
      <c r="D1" t="s">
        <v>8</v>
      </c>
      <c r="E1" t="s">
        <v>9</v>
      </c>
      <c r="F1" t="s">
        <v>123</v>
      </c>
      <c r="G1" t="s">
        <v>124</v>
      </c>
      <c r="H1" t="s">
        <v>23</v>
      </c>
      <c r="I1" t="s">
        <v>55</v>
      </c>
    </row>
    <row r="2" spans="1:9" x14ac:dyDescent="0.3">
      <c r="A2" t="s">
        <v>8</v>
      </c>
      <c r="B2">
        <v>1</v>
      </c>
      <c r="C2">
        <f ca="1">RANDBETWEEN(-500,500)/100</f>
        <v>0</v>
      </c>
      <c r="D2">
        <f ca="1">RANDBETWEEN(100,300)/100</f>
        <v>2.36</v>
      </c>
      <c r="H2">
        <f ca="1">RANDBETWEEN(10,100)</f>
        <v>55</v>
      </c>
      <c r="I2">
        <f ca="1">H2+RANDBETWEEN(-10,30)</f>
        <v>48</v>
      </c>
    </row>
    <row r="3" spans="1:9" x14ac:dyDescent="0.3">
      <c r="A3" t="s">
        <v>9</v>
      </c>
      <c r="B3">
        <v>2</v>
      </c>
      <c r="C3">
        <f ca="1">RANDBETWEEN(-500,500)/100</f>
        <v>-1.72</v>
      </c>
      <c r="E3">
        <f ca="1">RANDBETWEEN(100,300)/100/5</f>
        <v>0.31</v>
      </c>
      <c r="H3">
        <f t="shared" ref="H3:H4" ca="1" si="0">RANDBETWEEN(10,100)</f>
        <v>32</v>
      </c>
      <c r="I3">
        <f t="shared" ref="I3:I4" ca="1" si="1">H3+RANDBETWEEN(-10,30)</f>
        <v>26</v>
      </c>
    </row>
    <row r="4" spans="1:9" x14ac:dyDescent="0.3">
      <c r="A4" t="s">
        <v>111</v>
      </c>
      <c r="B4">
        <v>3</v>
      </c>
      <c r="C4">
        <f ca="1">RANDBETWEEN(-500,500)/100</f>
        <v>1.88</v>
      </c>
      <c r="F4">
        <f ca="1">C4-0.5</f>
        <v>1.38</v>
      </c>
      <c r="G4">
        <f ca="1">C4+0.5</f>
        <v>2.38</v>
      </c>
      <c r="H4">
        <f t="shared" ca="1" si="0"/>
        <v>58</v>
      </c>
      <c r="I4">
        <f t="shared" ca="1" si="1"/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D968-7FF9-4463-8706-9A84C39573E2}">
  <dimension ref="A1:K4"/>
  <sheetViews>
    <sheetView workbookViewId="0">
      <selection activeCell="H1" sqref="H1"/>
    </sheetView>
  </sheetViews>
  <sheetFormatPr baseColWidth="10" defaultRowHeight="14.4" x14ac:dyDescent="0.3"/>
  <sheetData>
    <row r="1" spans="1:11" x14ac:dyDescent="0.3">
      <c r="A1" t="s">
        <v>54</v>
      </c>
      <c r="B1" t="s">
        <v>53</v>
      </c>
      <c r="C1" t="s">
        <v>39</v>
      </c>
      <c r="D1" t="s">
        <v>40</v>
      </c>
      <c r="E1" t="s">
        <v>41</v>
      </c>
      <c r="F1" t="s">
        <v>199</v>
      </c>
      <c r="G1" t="s">
        <v>200</v>
      </c>
      <c r="H1" t="s">
        <v>132</v>
      </c>
      <c r="I1" t="s">
        <v>133</v>
      </c>
      <c r="J1" t="s">
        <v>23</v>
      </c>
      <c r="K1" t="s">
        <v>55</v>
      </c>
    </row>
    <row r="2" spans="1:11" x14ac:dyDescent="0.3">
      <c r="A2" t="s">
        <v>40</v>
      </c>
      <c r="B2">
        <v>1</v>
      </c>
      <c r="C2">
        <f ca="1">RANDBETWEEN(-500,500)/100</f>
        <v>-1.1499999999999999</v>
      </c>
      <c r="D2">
        <f ca="1">RANDBETWEEN(100,300)/100</f>
        <v>1.79</v>
      </c>
      <c r="H2">
        <f>0.3</f>
        <v>0.3</v>
      </c>
      <c r="I2">
        <v>5</v>
      </c>
      <c r="J2">
        <f ca="1">RANDBETWEEN(10,100)</f>
        <v>31</v>
      </c>
      <c r="K2">
        <f ca="1">J2+RANDBETWEEN(-20,30)</f>
        <v>18</v>
      </c>
    </row>
    <row r="3" spans="1:11" x14ac:dyDescent="0.3">
      <c r="A3" t="s">
        <v>41</v>
      </c>
      <c r="B3">
        <v>2</v>
      </c>
      <c r="C3">
        <f ca="1">RANDBETWEEN(-500,500)/100</f>
        <v>0.86</v>
      </c>
      <c r="E3">
        <f ca="1">RANDBETWEEN(100,300)/100/5</f>
        <v>0.28199999999999997</v>
      </c>
      <c r="H3">
        <f>0.07</f>
        <v>7.0000000000000007E-2</v>
      </c>
      <c r="I3">
        <v>1</v>
      </c>
      <c r="J3">
        <f t="shared" ref="J3:J4" ca="1" si="0">RANDBETWEEN(10,100)</f>
        <v>82</v>
      </c>
      <c r="K3">
        <f t="shared" ref="K3:K4" ca="1" si="1">J3+RANDBETWEEN(-20,30)</f>
        <v>112</v>
      </c>
    </row>
    <row r="4" spans="1:11" x14ac:dyDescent="0.3">
      <c r="A4" t="s">
        <v>112</v>
      </c>
      <c r="B4">
        <v>3</v>
      </c>
      <c r="C4">
        <f ca="1">RANDBETWEEN(-500,500)/100</f>
        <v>2.81</v>
      </c>
      <c r="F4">
        <f ca="1">C4-0.5</f>
        <v>2.31</v>
      </c>
      <c r="G4">
        <f ca="1">C4+0.5</f>
        <v>3.31</v>
      </c>
      <c r="H4">
        <f>0.22</f>
        <v>0.22</v>
      </c>
      <c r="I4">
        <v>4</v>
      </c>
      <c r="J4">
        <f t="shared" ca="1" si="0"/>
        <v>62</v>
      </c>
      <c r="K4">
        <f t="shared" ca="1" si="1"/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900C-2A57-45F4-9434-DA1C5FE0EDBE}">
  <dimension ref="A1:N4"/>
  <sheetViews>
    <sheetView workbookViewId="0">
      <selection activeCell="M1" sqref="M1:N4"/>
    </sheetView>
  </sheetViews>
  <sheetFormatPr baseColWidth="10" defaultRowHeight="14.4" x14ac:dyDescent="0.3"/>
  <cols>
    <col min="3" max="3" width="21.33203125" customWidth="1"/>
    <col min="4" max="4" width="18.109375" customWidth="1"/>
  </cols>
  <sheetData>
    <row r="1" spans="1:14" x14ac:dyDescent="0.3">
      <c r="A1" t="s">
        <v>54</v>
      </c>
      <c r="B1" t="s">
        <v>53</v>
      </c>
      <c r="C1" t="s">
        <v>114</v>
      </c>
      <c r="D1" t="s">
        <v>113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23</v>
      </c>
      <c r="N1" t="s">
        <v>55</v>
      </c>
    </row>
    <row r="2" spans="1:14" x14ac:dyDescent="0.3">
      <c r="A2" t="s">
        <v>125</v>
      </c>
      <c r="B2">
        <v>1</v>
      </c>
      <c r="C2">
        <f ca="1">RANDBETWEEN(10,20)</f>
        <v>14</v>
      </c>
      <c r="D2">
        <f ca="1">RANDBETWEEN(10,20)</f>
        <v>12</v>
      </c>
      <c r="E2">
        <f ca="1">C2+RANDBETWEEN(10,20)</f>
        <v>28</v>
      </c>
      <c r="F2">
        <f ca="1">D2+RANDBETWEEN(10,20)</f>
        <v>29</v>
      </c>
      <c r="G2">
        <f t="shared" ref="G2:L2" ca="1" si="0">E2+E2-C2</f>
        <v>42</v>
      </c>
      <c r="H2">
        <f t="shared" ca="1" si="0"/>
        <v>46</v>
      </c>
      <c r="I2">
        <f t="shared" ca="1" si="0"/>
        <v>56</v>
      </c>
      <c r="J2">
        <f t="shared" ca="1" si="0"/>
        <v>63</v>
      </c>
      <c r="K2">
        <f t="shared" ca="1" si="0"/>
        <v>70</v>
      </c>
      <c r="L2">
        <f t="shared" ca="1" si="0"/>
        <v>80</v>
      </c>
      <c r="M2">
        <f ca="1">RANDBETWEEN(10,100)</f>
        <v>24</v>
      </c>
      <c r="N2">
        <f ca="1">M2+RANDBETWEEN(-10,10)</f>
        <v>24</v>
      </c>
    </row>
    <row r="3" spans="1:14" x14ac:dyDescent="0.3">
      <c r="A3" t="s">
        <v>125</v>
      </c>
      <c r="B3">
        <v>2</v>
      </c>
      <c r="E3">
        <f ca="1">C3+RANDBETWEEN(10,20)</f>
        <v>14</v>
      </c>
      <c r="F3">
        <f ca="1">D3+RANDBETWEEN(10,20)</f>
        <v>14</v>
      </c>
      <c r="G3">
        <f t="shared" ref="G3" ca="1" si="1">E3+E3-C3</f>
        <v>28</v>
      </c>
      <c r="H3">
        <f t="shared" ref="H3" ca="1" si="2">F3+F3-D3</f>
        <v>28</v>
      </c>
      <c r="I3">
        <f ca="1">G3+G3-E3</f>
        <v>42</v>
      </c>
      <c r="J3">
        <f ca="1">H3+H3-F3</f>
        <v>42</v>
      </c>
      <c r="M3">
        <f t="shared" ref="M3:M4" ca="1" si="3">RANDBETWEEN(10,100)</f>
        <v>82</v>
      </c>
      <c r="N3">
        <f t="shared" ref="N3:N4" ca="1" si="4">M3+RANDBETWEEN(-10,10)</f>
        <v>76</v>
      </c>
    </row>
    <row r="4" spans="1:14" x14ac:dyDescent="0.3">
      <c r="A4" t="s">
        <v>126</v>
      </c>
      <c r="B4">
        <v>3</v>
      </c>
      <c r="C4">
        <f ca="1">RANDBETWEEN(10,20)</f>
        <v>13</v>
      </c>
      <c r="D4">
        <f ca="1">RANDBETWEEN(10,20)</f>
        <v>16</v>
      </c>
      <c r="G4">
        <f ca="1">C4+24</f>
        <v>37</v>
      </c>
      <c r="H4">
        <f ca="1">D4+26</f>
        <v>42</v>
      </c>
      <c r="K4">
        <f ca="1">G4+I4-C4+G4</f>
        <v>61</v>
      </c>
      <c r="L4">
        <f ca="1">H4+J4-D4+H4</f>
        <v>68</v>
      </c>
      <c r="M4">
        <f t="shared" ca="1" si="3"/>
        <v>68</v>
      </c>
      <c r="N4">
        <f t="shared" ca="1" si="4"/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cohen_d</vt:lpstr>
      <vt:lpstr>means_sd</vt:lpstr>
      <vt:lpstr>plot_means</vt:lpstr>
      <vt:lpstr>anova</vt:lpstr>
      <vt:lpstr>change_scores</vt:lpstr>
      <vt:lpstr>paired_anova</vt:lpstr>
      <vt:lpstr>mean_difference_crude</vt:lpstr>
      <vt:lpstr>mean_difference_adjusted</vt:lpstr>
      <vt:lpstr>medians</vt:lpstr>
      <vt:lpstr>ancova_means</vt:lpstr>
      <vt:lpstr>plot_ancova_means</vt:lpstr>
      <vt:lpstr>ancova_statistics</vt:lpstr>
      <vt:lpstr>or</vt:lpstr>
      <vt:lpstr>rr</vt:lpstr>
      <vt:lpstr>contingency</vt:lpstr>
      <vt:lpstr>phi</vt:lpstr>
      <vt:lpstr>user_crude</vt:lpstr>
      <vt:lpstr>user_adjusted</vt:lpstr>
      <vt:lpstr>cor</vt:lpstr>
      <vt:lpstr>irr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Gosling</dc:creator>
  <cp:lastModifiedBy>Gosling Corentin</cp:lastModifiedBy>
  <dcterms:created xsi:type="dcterms:W3CDTF">2023-07-23T08:05:32Z</dcterms:created>
  <dcterms:modified xsi:type="dcterms:W3CDTF">2023-09-11T20:09:49Z</dcterms:modified>
</cp:coreProperties>
</file>