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laptop\Documents\Gaitrite_ST_graphs\"/>
    </mc:Choice>
  </mc:AlternateContent>
  <xr:revisionPtr revIDLastSave="0" documentId="8_{F8FD1CD2-7A34-4B57-A29F-D7D8BC05DFF7}" xr6:coauthVersionLast="47" xr6:coauthVersionMax="47" xr10:uidLastSave="{00000000-0000-0000-0000-000000000000}"/>
  <bookViews>
    <workbookView xWindow="390" yWindow="390" windowWidth="18900" windowHeight="10920"/>
  </bookViews>
  <sheets>
    <sheet name="RawData" sheetId="1" r:id="rId1"/>
    <sheet name="Summary" sheetId="2" r:id="rId2"/>
    <sheet name="CoP graph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B22" i="2"/>
  <c r="P16" i="1"/>
  <c r="E22" i="2"/>
  <c r="B16" i="1"/>
  <c r="N17" i="1"/>
  <c r="O17" i="1"/>
  <c r="D22" i="2"/>
  <c r="P17" i="1"/>
  <c r="C17" i="1"/>
  <c r="G17" i="1"/>
  <c r="I17" i="1"/>
  <c r="E17" i="1"/>
  <c r="K17" i="1"/>
  <c r="M17" i="1"/>
  <c r="B17" i="1"/>
  <c r="F17" i="1"/>
  <c r="H17" i="1"/>
  <c r="D17" i="1"/>
  <c r="J17" i="1"/>
  <c r="L17" i="1"/>
  <c r="G22" i="2"/>
  <c r="E20" i="2"/>
  <c r="G14" i="2"/>
  <c r="G15" i="2"/>
  <c r="B15" i="2"/>
  <c r="D16" i="2"/>
  <c r="B16" i="2"/>
  <c r="D17" i="2"/>
  <c r="E15" i="2"/>
  <c r="D19" i="2"/>
  <c r="B14" i="2"/>
  <c r="D14" i="2"/>
  <c r="E14" i="2"/>
  <c r="D18" i="2"/>
  <c r="B18" i="2"/>
  <c r="B20" i="2"/>
  <c r="D15" i="2"/>
  <c r="G19" i="2"/>
  <c r="E18" i="2"/>
  <c r="G17" i="2"/>
  <c r="E19" i="2"/>
  <c r="G20" i="2"/>
  <c r="B17" i="2"/>
  <c r="G18" i="2"/>
  <c r="D20" i="2"/>
  <c r="B19" i="2"/>
  <c r="E16" i="2"/>
  <c r="E17" i="2"/>
  <c r="G16" i="2"/>
  <c r="O17" i="2" l="1"/>
  <c r="O16" i="2"/>
  <c r="N19" i="2"/>
  <c r="N17" i="2"/>
  <c r="O19" i="2"/>
  <c r="O18" i="2"/>
  <c r="N20" i="2"/>
  <c r="N18" i="2"/>
  <c r="O14" i="2"/>
  <c r="N14" i="2"/>
  <c r="O15" i="2"/>
  <c r="N16" i="2"/>
  <c r="N15" i="2"/>
  <c r="O20" i="2"/>
  <c r="N6" i="2"/>
  <c r="B6" i="2"/>
  <c r="O9" i="2"/>
  <c r="E9" i="2"/>
  <c r="N5" i="2"/>
  <c r="B5" i="2"/>
  <c r="N9" i="2"/>
  <c r="B9" i="2"/>
  <c r="O8" i="2"/>
  <c r="E8" i="2"/>
  <c r="N3" i="2"/>
  <c r="B3" i="2"/>
  <c r="B11" i="2"/>
  <c r="O6" i="1"/>
  <c r="O7" i="1"/>
  <c r="D11" i="2"/>
  <c r="N7" i="1"/>
  <c r="N6" i="1"/>
  <c r="O5" i="2"/>
  <c r="E5" i="2"/>
  <c r="O3" i="2"/>
  <c r="E3" i="2"/>
  <c r="N7" i="2"/>
  <c r="B7" i="2"/>
  <c r="E11" i="2"/>
  <c r="P6" i="1"/>
  <c r="P7" i="1"/>
  <c r="G11" i="2"/>
  <c r="O7" i="2"/>
  <c r="E7" i="2"/>
  <c r="O6" i="2"/>
  <c r="E6" i="2"/>
  <c r="O4" i="2"/>
  <c r="E4" i="2"/>
  <c r="N4" i="2"/>
  <c r="B4" i="2"/>
  <c r="N8" i="2"/>
  <c r="B8" i="2"/>
  <c r="H6" i="1"/>
  <c r="H7" i="1"/>
  <c r="D7" i="2"/>
  <c r="G9" i="2"/>
  <c r="B6" i="1"/>
  <c r="B7" i="1"/>
  <c r="D9" i="2"/>
  <c r="I6" i="1"/>
  <c r="I7" i="1"/>
  <c r="G7" i="2"/>
  <c r="K6" i="1"/>
  <c r="K7" i="1"/>
  <c r="G5" i="2"/>
  <c r="L6" i="1"/>
  <c r="L7" i="1"/>
  <c r="D4" i="2"/>
  <c r="G3" i="2"/>
  <c r="C6" i="1"/>
  <c r="C7" i="1"/>
  <c r="D3" i="2"/>
  <c r="J6" i="1"/>
  <c r="J7" i="1"/>
  <c r="D5" i="2"/>
  <c r="D6" i="1"/>
  <c r="D7" i="1"/>
  <c r="D6" i="2"/>
  <c r="G6" i="1"/>
  <c r="G7" i="1"/>
  <c r="G8" i="2"/>
  <c r="E6" i="1"/>
  <c r="E7" i="1"/>
  <c r="G6" i="2"/>
  <c r="F6" i="1"/>
  <c r="F7" i="1"/>
  <c r="D8" i="2"/>
  <c r="M6" i="1"/>
  <c r="M7" i="1"/>
  <c r="G4" i="2"/>
</calcChain>
</file>

<file path=xl/sharedStrings.xml><?xml version="1.0" encoding="utf-8"?>
<sst xmlns="http://schemas.openxmlformats.org/spreadsheetml/2006/main" count="193" uniqueCount="52">
  <si>
    <t>Velocity</t>
  </si>
  <si>
    <t>Cadence</t>
  </si>
  <si>
    <t>Step Length(cm) L</t>
  </si>
  <si>
    <t>Step Length(cm) R</t>
  </si>
  <si>
    <t>Stride Length(cm) L</t>
  </si>
  <si>
    <t>Stride Length(cm) R</t>
  </si>
  <si>
    <t>HH Base Support (cm) L</t>
  </si>
  <si>
    <t>HH Base Support (cm) R</t>
  </si>
  <si>
    <t>Single Supp. Time(sec) L</t>
  </si>
  <si>
    <t>Single Supp. Time(sec) R</t>
  </si>
  <si>
    <t>Double Supp. Time(sec) L</t>
  </si>
  <si>
    <t>Double Supp. Time(sec) R</t>
  </si>
  <si>
    <t>Trial 1</t>
  </si>
  <si>
    <t>Trial 2</t>
  </si>
  <si>
    <t>Trial 3</t>
  </si>
  <si>
    <t>Trial 4</t>
  </si>
  <si>
    <t>Average</t>
  </si>
  <si>
    <t>St Dev</t>
  </si>
  <si>
    <t>Cadence (steps/min)</t>
  </si>
  <si>
    <t>Double Support (s)</t>
  </si>
  <si>
    <t>Single Support (s)</t>
  </si>
  <si>
    <t>Step Length (m)</t>
  </si>
  <si>
    <t>Step Width (m)</t>
  </si>
  <si>
    <t>Stride Length (m)</t>
  </si>
  <si>
    <t>Walking Speed (m/s)</t>
  </si>
  <si>
    <t>Left</t>
  </si>
  <si>
    <t>Right</t>
  </si>
  <si>
    <t>±</t>
  </si>
  <si>
    <t>Comments</t>
  </si>
  <si>
    <t>MA Female Pref</t>
  </si>
  <si>
    <t>MA Female Slow</t>
  </si>
  <si>
    <t>L % of Norm</t>
  </si>
  <si>
    <t>R % of Norm</t>
  </si>
  <si>
    <t>YA Male Pref</t>
  </si>
  <si>
    <t>YA Male Slow</t>
  </si>
  <si>
    <t>Foot progression L</t>
  </si>
  <si>
    <t>Foot progression R</t>
  </si>
  <si>
    <t>Foot progression (deg)</t>
  </si>
  <si>
    <t>Preferred speed</t>
  </si>
  <si>
    <t>Slow speed</t>
  </si>
  <si>
    <t>Age appropriate norms</t>
  </si>
  <si>
    <t>BF</t>
  </si>
  <si>
    <t>SHOES</t>
  </si>
  <si>
    <t>YA Female Pref</t>
  </si>
  <si>
    <t>YA Female Slow</t>
  </si>
  <si>
    <t>SHOD 1</t>
  </si>
  <si>
    <t>SHOD 2</t>
  </si>
  <si>
    <t>SHOD 3</t>
  </si>
  <si>
    <t>SHOD 4</t>
  </si>
  <si>
    <t>BF 2</t>
  </si>
  <si>
    <t>BF 1</t>
  </si>
  <si>
    <t>BF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</si>
</sst>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u/>
      <sz val="12"/>
      <name val="Times New Roman"/>
      <family val="1"/>
    </font>
    <font>
      <b/>
      <i/>
      <sz val="12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b/>
      <i/>
      <sz val="12"/>
      <color rgb="FF000000"/>
      <name val="Times New Roman"/>
      <family val="1"/>
    </font>
    <font>
      <b/>
      <i/>
      <sz val="12"/>
      <color rgb="FFFF0000"/>
      <name val="Times New Roman"/>
      <family val="1"/>
    </font>
    <font>
      <b/>
      <i/>
      <sz val="12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" fontId="9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2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/>
    <xf numFmtId="0" fontId="8" fillId="0" borderId="0" xfId="0" applyFont="1"/>
    <xf numFmtId="0" fontId="0" fillId="0" borderId="0" xfId="0" applyAlignment="1">
      <alignment horizontal="center"/>
    </xf>
    <xf numFmtId="2" fontId="9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14</xdr:col>
      <xdr:colOff>114300</xdr:colOff>
      <xdr:row>16</xdr:row>
      <xdr:rowOff>95250</xdr:rowOff>
    </xdr:to>
    <xdr:pic>
      <xdr:nvPicPr>
        <xdr:cNvPr id="1233" name="Picture 3">
          <a:extLst>
            <a:ext uri="{FF2B5EF4-FFF2-40B4-BE49-F238E27FC236}">
              <a16:creationId xmlns:a16="http://schemas.microsoft.com/office/drawing/2014/main" id="{7654AC3A-C520-C14D-8C95-E97BBBE37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8648700" cy="2333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237444</xdr:colOff>
      <xdr:row>0</xdr:row>
      <xdr:rowOff>0</xdr:rowOff>
    </xdr:from>
    <xdr:to>
      <xdr:col>7</xdr:col>
      <xdr:colOff>170770</xdr:colOff>
      <xdr:row>1</xdr:row>
      <xdr:rowOff>138112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45FACFB2-88E6-6431-C6D7-70364E563BAD}"/>
            </a:ext>
          </a:extLst>
        </xdr:cNvPr>
        <xdr:cNvSpPr txBox="1">
          <a:spLocks noChangeArrowheads="1"/>
        </xdr:cNvSpPr>
      </xdr:nvSpPr>
      <xdr:spPr bwMode="auto">
        <a:xfrm>
          <a:off x="3911373" y="0"/>
          <a:ext cx="545647" cy="3013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AU" sz="1600" b="1" i="0" u="none" strike="noStrike" baseline="0">
              <a:solidFill>
                <a:srgbClr val="FF0000"/>
              </a:solidFill>
              <a:latin typeface="Arial"/>
              <a:cs typeface="Arial"/>
            </a:rPr>
            <a:t>BF</a:t>
          </a:r>
        </a:p>
      </xdr:txBody>
    </xdr:sp>
    <xdr:clientData/>
  </xdr:twoCellAnchor>
  <xdr:twoCellAnchor editAs="oneCell">
    <xdr:from>
      <xdr:col>12</xdr:col>
      <xdr:colOff>523875</xdr:colOff>
      <xdr:row>19</xdr:row>
      <xdr:rowOff>0</xdr:rowOff>
    </xdr:from>
    <xdr:to>
      <xdr:col>13</xdr:col>
      <xdr:colOff>533400</xdr:colOff>
      <xdr:row>25</xdr:row>
      <xdr:rowOff>28575</xdr:rowOff>
    </xdr:to>
    <xdr:pic>
      <xdr:nvPicPr>
        <xdr:cNvPr id="1235" name="Picture 5">
          <a:extLst>
            <a:ext uri="{FF2B5EF4-FFF2-40B4-BE49-F238E27FC236}">
              <a16:creationId xmlns:a16="http://schemas.microsoft.com/office/drawing/2014/main" id="{76042D61-0657-A253-C573-A64272F28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710" t="8691" r="44212" b="81052"/>
        <a:stretch>
          <a:fillRect/>
        </a:stretch>
      </xdr:blipFill>
      <xdr:spPr bwMode="auto">
        <a:xfrm>
          <a:off x="7839075" y="3076575"/>
          <a:ext cx="6191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</xdr:row>
      <xdr:rowOff>104775</xdr:rowOff>
    </xdr:from>
    <xdr:to>
      <xdr:col>14</xdr:col>
      <xdr:colOff>571500</xdr:colOff>
      <xdr:row>41</xdr:row>
      <xdr:rowOff>19050</xdr:rowOff>
    </xdr:to>
    <xdr:pic>
      <xdr:nvPicPr>
        <xdr:cNvPr id="1236" name="Picture 1">
          <a:extLst>
            <a:ext uri="{FF2B5EF4-FFF2-40B4-BE49-F238E27FC236}">
              <a16:creationId xmlns:a16="http://schemas.microsoft.com/office/drawing/2014/main" id="{34A44225-5F20-2C3F-0632-D8C50693F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4075"/>
          <a:ext cx="9105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23812</xdr:colOff>
      <xdr:row>16</xdr:row>
      <xdr:rowOff>129268</xdr:rowOff>
    </xdr:from>
    <xdr:to>
      <xdr:col>7</xdr:col>
      <xdr:colOff>319088</xdr:colOff>
      <xdr:row>18</xdr:row>
      <xdr:rowOff>95929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53467D05-F052-F6CA-9EE5-624E7D325886}"/>
            </a:ext>
          </a:extLst>
        </xdr:cNvPr>
        <xdr:cNvSpPr txBox="1">
          <a:spLocks noChangeArrowheads="1"/>
        </xdr:cNvSpPr>
      </xdr:nvSpPr>
      <xdr:spPr bwMode="auto">
        <a:xfrm>
          <a:off x="3697741" y="2741839"/>
          <a:ext cx="907597" cy="29323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AU" sz="1600" b="1" i="0" u="none" strike="noStrike" baseline="0">
              <a:solidFill>
                <a:srgbClr val="FF0000"/>
              </a:solidFill>
              <a:latin typeface="Arial"/>
              <a:cs typeface="Arial"/>
            </a:rPr>
            <a:t>SHOD</a:t>
          </a:r>
        </a:p>
      </xdr:txBody>
    </xdr:sp>
    <xdr:clientData/>
  </xdr:twoCellAnchor>
  <xdr:twoCellAnchor editAs="oneCell">
    <xdr:from>
      <xdr:col>0</xdr:col>
      <xdr:colOff>0</xdr:colOff>
      <xdr:row>19</xdr:row>
      <xdr:rowOff>9525</xdr:rowOff>
    </xdr:from>
    <xdr:to>
      <xdr:col>12</xdr:col>
      <xdr:colOff>161925</xdr:colOff>
      <xdr:row>35</xdr:row>
      <xdr:rowOff>152400</xdr:rowOff>
    </xdr:to>
    <xdr:pic>
      <xdr:nvPicPr>
        <xdr:cNvPr id="1238" name="Picture 2">
          <a:extLst>
            <a:ext uri="{FF2B5EF4-FFF2-40B4-BE49-F238E27FC236}">
              <a16:creationId xmlns:a16="http://schemas.microsoft.com/office/drawing/2014/main" id="{48B8016A-B2B7-A1CD-9481-3E7E62C50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6100"/>
          <a:ext cx="747712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N5" sqref="N5"/>
    </sheetView>
  </sheetViews>
  <sheetFormatPr defaultRowHeight="12.75" x14ac:dyDescent="0.2"/>
  <cols>
    <col min="1" max="1" width="24.85546875" bestFit="1" customWidth="1"/>
    <col min="2" max="5" width="12.28515625" customWidth="1"/>
    <col min="6" max="6" width="10.42578125" customWidth="1"/>
    <col min="7" max="7" width="10.140625" customWidth="1"/>
    <col min="8" max="8" width="22" bestFit="1" customWidth="1"/>
    <col min="9" max="9" width="22.28515625" bestFit="1" customWidth="1"/>
    <col min="10" max="10" width="22.5703125" bestFit="1" customWidth="1"/>
    <col min="11" max="11" width="22.85546875" bestFit="1" customWidth="1"/>
    <col min="12" max="12" width="23.140625" bestFit="1" customWidth="1"/>
    <col min="13" max="13" width="10.28515625" customWidth="1"/>
  </cols>
  <sheetData>
    <row r="1" spans="1:16" ht="15.75" x14ac:dyDescent="0.25">
      <c r="A1" s="5" t="s">
        <v>41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28</v>
      </c>
      <c r="O1" s="4" t="s">
        <v>35</v>
      </c>
      <c r="P1" s="4" t="s">
        <v>36</v>
      </c>
    </row>
    <row r="2" spans="1:16" ht="17.25" customHeight="1" x14ac:dyDescent="0.2">
      <c r="A2" s="3" t="s">
        <v>12</v>
      </c>
      <c r="B2" s="27">
        <v>48.2</v>
      </c>
      <c r="C2" s="27">
        <v>88.1</v>
      </c>
      <c r="D2" s="27">
        <v>28.149000000000001</v>
      </c>
      <c r="E2" s="27">
        <v>37.026000000000003</v>
      </c>
      <c r="F2" s="27">
        <v>64.891999999999996</v>
      </c>
      <c r="G2" s="27">
        <v>65.072000000000003</v>
      </c>
      <c r="H2" s="27">
        <v>15.204000000000001</v>
      </c>
      <c r="I2" s="27">
        <v>15.413</v>
      </c>
      <c r="J2" s="27">
        <v>0.33600000000000002</v>
      </c>
      <c r="K2" s="27">
        <v>0.434</v>
      </c>
      <c r="L2" s="27">
        <v>0.58799999999999997</v>
      </c>
      <c r="M2" s="27">
        <v>0.59099999999999997</v>
      </c>
      <c r="N2" s="27" t="s">
        <v>50</v>
      </c>
      <c r="O2" s="27">
        <v>-16</v>
      </c>
      <c r="P2" s="27">
        <v>36.9</v>
      </c>
    </row>
    <row r="3" spans="1:16" s="27" customFormat="1" ht="17.25" customHeight="1" x14ac:dyDescent="0.2">
      <c r="A3" s="3" t="s">
        <v>13</v>
      </c>
      <c r="B3" s="27">
        <v>41.1</v>
      </c>
      <c r="C3" s="27">
        <v>85.3</v>
      </c>
      <c r="D3" s="27">
        <v>20.007999999999999</v>
      </c>
      <c r="E3" s="27">
        <v>37.816000000000003</v>
      </c>
      <c r="F3" s="27">
        <v>57.87</v>
      </c>
      <c r="G3" s="27">
        <v>58.14</v>
      </c>
      <c r="H3" s="27">
        <v>18.646000000000001</v>
      </c>
      <c r="I3" s="27">
        <v>19.158999999999999</v>
      </c>
      <c r="J3" s="27">
        <v>0.35899999999999999</v>
      </c>
      <c r="K3" s="27">
        <v>0.371</v>
      </c>
      <c r="L3" s="27">
        <v>0.66500000000000004</v>
      </c>
      <c r="M3" s="27">
        <v>0.65600000000000003</v>
      </c>
      <c r="N3" s="27" t="s">
        <v>49</v>
      </c>
      <c r="O3" s="27">
        <v>10.9</v>
      </c>
      <c r="P3" s="27">
        <v>10</v>
      </c>
    </row>
    <row r="4" spans="1:16" ht="17.25" customHeight="1" x14ac:dyDescent="0.2">
      <c r="A4" s="3" t="s">
        <v>14</v>
      </c>
      <c r="B4" s="27">
        <v>39.299999999999997</v>
      </c>
      <c r="C4" s="27">
        <v>81</v>
      </c>
      <c r="D4" s="27">
        <v>25.184000000000001</v>
      </c>
      <c r="E4" s="27">
        <v>33.088999999999999</v>
      </c>
      <c r="F4" s="27">
        <v>58.481000000000002</v>
      </c>
      <c r="G4" s="27">
        <v>57.88</v>
      </c>
      <c r="H4" s="27">
        <v>17.257999999999999</v>
      </c>
      <c r="I4" s="27">
        <v>17.25</v>
      </c>
      <c r="J4" s="27">
        <v>0.312</v>
      </c>
      <c r="K4" s="27">
        <v>0.45200000000000001</v>
      </c>
      <c r="L4" s="27">
        <v>0.72299999999999998</v>
      </c>
      <c r="M4" s="27">
        <v>0.71</v>
      </c>
      <c r="N4" s="27" t="s">
        <v>51</v>
      </c>
      <c r="O4" s="27">
        <v>-9.3000000000000007</v>
      </c>
      <c r="P4" s="27">
        <v>22.8</v>
      </c>
    </row>
    <row r="5" spans="1:16" ht="17.25" customHeight="1" x14ac:dyDescent="0.2">
      <c r="A5" s="3" t="s">
        <v>15</v>
      </c>
    </row>
    <row r="6" spans="1:16" ht="17.25" customHeight="1" x14ac:dyDescent="0.2">
      <c r="A6" s="3" t="s">
        <v>16</v>
      </c>
      <c r="B6" s="2">
        <f t="shared" ref="B6:P6" ca="1" si="0">AVERAGE(B2:B15)</f>
        <v>44.275000000000006</v>
      </c>
      <c r="C6" s="2">
        <f t="shared" ca="1" si="0"/>
        <v>85.625</v>
      </c>
      <c r="D6" s="2">
        <f t="shared" ca="1" si="0"/>
        <v>27.418499999999998</v>
      </c>
      <c r="E6" s="2">
        <f t="shared" ca="1" si="0"/>
        <v>34.408000000000001</v>
      </c>
      <c r="F6" s="2">
        <f t="shared" ca="1" si="0"/>
        <v>61.899749999999997</v>
      </c>
      <c r="G6" s="2">
        <f t="shared" ca="1" si="0"/>
        <v>62.34375</v>
      </c>
      <c r="H6" s="2">
        <f t="shared" ca="1" si="0"/>
        <v>18.199249999999999</v>
      </c>
      <c r="I6" s="2">
        <f t="shared" ca="1" si="0"/>
        <v>18.311500000000002</v>
      </c>
      <c r="J6" s="2">
        <f t="shared" ca="1" si="0"/>
        <v>0.36100000000000004</v>
      </c>
      <c r="K6" s="2">
        <f t="shared" ca="1" si="0"/>
        <v>0.39074999999999999</v>
      </c>
      <c r="L6" s="2">
        <f t="shared" ca="1" si="0"/>
        <v>0.64975000000000005</v>
      </c>
      <c r="M6" s="2">
        <f t="shared" ca="1" si="0"/>
        <v>0.64349999999999996</v>
      </c>
      <c r="N6" s="2" t="e">
        <f t="shared" ca="1" si="0"/>
        <v>#DIV/0!</v>
      </c>
      <c r="O6" s="2">
        <f t="shared" ca="1" si="0"/>
        <v>-11.574999999999999</v>
      </c>
      <c r="P6" s="2">
        <f t="shared" ca="1" si="0"/>
        <v>19</v>
      </c>
    </row>
    <row r="7" spans="1:16" ht="17.25" customHeight="1" x14ac:dyDescent="0.2">
      <c r="A7" s="3" t="s">
        <v>17</v>
      </c>
      <c r="B7" s="2">
        <f t="shared" ref="B7:P7" ca="1" si="1">STDEV(B2:B15)</f>
        <v>4.7640144136361871</v>
      </c>
      <c r="C7" s="2">
        <f t="shared" ca="1" si="1"/>
        <v>3.3539777379503652</v>
      </c>
      <c r="D7" s="2">
        <f t="shared" ca="1" si="1"/>
        <v>6.8291151452195447</v>
      </c>
      <c r="E7" s="2">
        <f t="shared" ca="1" si="1"/>
        <v>3.7578361681513845</v>
      </c>
      <c r="F7" s="2">
        <f t="shared" ca="1" si="1"/>
        <v>4.3488872427323262</v>
      </c>
      <c r="G7" s="2">
        <f t="shared" ca="1" si="1"/>
        <v>5.1741220430780981</v>
      </c>
      <c r="H7" s="2">
        <f t="shared" ca="1" si="1"/>
        <v>2.7224630239301231</v>
      </c>
      <c r="I7" s="2">
        <f t="shared" ca="1" si="1"/>
        <v>2.5777249012775867</v>
      </c>
      <c r="J7" s="2">
        <f t="shared" ca="1" si="1"/>
        <v>5.4178716608399742E-2</v>
      </c>
      <c r="K7" s="2">
        <f t="shared" ca="1" si="1"/>
        <v>6.6319303373904723E-2</v>
      </c>
      <c r="L7" s="2">
        <f t="shared" ca="1" si="1"/>
        <v>5.8099770510160652E-2</v>
      </c>
      <c r="M7" s="2">
        <f t="shared" ca="1" si="1"/>
        <v>5.1759057178430136E-2</v>
      </c>
      <c r="N7" s="2" t="e">
        <f t="shared" ca="1" si="1"/>
        <v>#DIV/0!</v>
      </c>
      <c r="O7" s="2">
        <f t="shared" ca="1" si="1"/>
        <v>17.729330688626309</v>
      </c>
      <c r="P7" s="2">
        <f t="shared" ca="1" si="1"/>
        <v>13.8701117515325</v>
      </c>
    </row>
    <row r="8" spans="1:16" ht="17.25" customHeight="1" x14ac:dyDescent="0.2">
      <c r="A8" s="1"/>
      <c r="B8" s="1"/>
      <c r="C8" s="1"/>
      <c r="D8" s="1"/>
    </row>
    <row r="9" spans="1:16" ht="17.25" customHeight="1" x14ac:dyDescent="0.2">
      <c r="A9" s="1"/>
      <c r="B9" s="1"/>
      <c r="C9" s="1"/>
      <c r="D9" s="1"/>
    </row>
    <row r="10" spans="1:16" ht="17.25" customHeight="1" x14ac:dyDescent="0.2"/>
    <row r="11" spans="1:16" ht="17.25" customHeight="1" x14ac:dyDescent="0.25">
      <c r="A11" s="5" t="s">
        <v>42</v>
      </c>
      <c r="B11" s="4" t="s">
        <v>0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5</v>
      </c>
      <c r="H11" s="4" t="s">
        <v>6</v>
      </c>
      <c r="I11" s="4" t="s">
        <v>7</v>
      </c>
      <c r="J11" s="4" t="s">
        <v>8</v>
      </c>
      <c r="K11" s="4" t="s">
        <v>9</v>
      </c>
      <c r="L11" s="4" t="s">
        <v>10</v>
      </c>
      <c r="M11" s="4" t="s">
        <v>11</v>
      </c>
      <c r="N11" s="4" t="s">
        <v>28</v>
      </c>
      <c r="O11" s="4" t="s">
        <v>35</v>
      </c>
      <c r="P11" s="4" t="s">
        <v>36</v>
      </c>
    </row>
    <row r="12" spans="1:16" ht="16.5" customHeight="1" x14ac:dyDescent="0.2">
      <c r="A12" s="3" t="s">
        <v>12</v>
      </c>
      <c r="B12">
        <v>48.1</v>
      </c>
      <c r="C12">
        <v>86.2</v>
      </c>
      <c r="D12">
        <v>31.388999999999999</v>
      </c>
      <c r="E12">
        <v>35.514000000000003</v>
      </c>
      <c r="F12">
        <v>67.012</v>
      </c>
      <c r="G12">
        <v>66.78</v>
      </c>
      <c r="H12">
        <v>20.648</v>
      </c>
      <c r="I12">
        <v>20.638999999999999</v>
      </c>
      <c r="J12">
        <v>0.30399999999999999</v>
      </c>
      <c r="K12">
        <v>0.44800000000000001</v>
      </c>
      <c r="L12">
        <v>0.64800000000000002</v>
      </c>
      <c r="M12">
        <v>0.64300000000000002</v>
      </c>
      <c r="N12" t="s">
        <v>45</v>
      </c>
      <c r="O12">
        <v>-10.5</v>
      </c>
      <c r="P12">
        <v>35.299999999999997</v>
      </c>
    </row>
    <row r="13" spans="1:16" ht="16.5" customHeight="1" x14ac:dyDescent="0.2">
      <c r="A13" s="3" t="s">
        <v>13</v>
      </c>
      <c r="B13">
        <v>46.2</v>
      </c>
      <c r="C13">
        <v>91.3</v>
      </c>
      <c r="D13">
        <v>27.561</v>
      </c>
      <c r="E13">
        <v>33.225000000000001</v>
      </c>
      <c r="F13">
        <v>61.316000000000003</v>
      </c>
      <c r="G13">
        <v>61.094999999999999</v>
      </c>
      <c r="H13">
        <v>20.369</v>
      </c>
      <c r="I13">
        <v>20.725999999999999</v>
      </c>
      <c r="J13">
        <v>0.3</v>
      </c>
      <c r="K13">
        <v>0.38800000000000001</v>
      </c>
      <c r="L13">
        <v>0.59799999999999998</v>
      </c>
      <c r="M13">
        <v>0.59399999999999997</v>
      </c>
      <c r="N13" t="s">
        <v>46</v>
      </c>
      <c r="O13">
        <v>-8.3000000000000007</v>
      </c>
      <c r="P13">
        <v>30.6</v>
      </c>
    </row>
    <row r="14" spans="1:16" ht="16.5" customHeight="1" x14ac:dyDescent="0.2">
      <c r="A14" s="3" t="s">
        <v>14</v>
      </c>
      <c r="B14">
        <v>64</v>
      </c>
      <c r="C14">
        <v>93.3</v>
      </c>
      <c r="D14">
        <v>34.883000000000003</v>
      </c>
      <c r="E14">
        <v>47.377000000000002</v>
      </c>
      <c r="F14">
        <v>83.847999999999999</v>
      </c>
      <c r="G14">
        <v>82.625</v>
      </c>
      <c r="H14">
        <v>20.329999999999998</v>
      </c>
      <c r="I14">
        <v>21.227</v>
      </c>
      <c r="J14">
        <v>0.308</v>
      </c>
      <c r="K14">
        <v>0.437</v>
      </c>
      <c r="L14">
        <v>0.53600000000000003</v>
      </c>
      <c r="M14">
        <v>0.52800000000000002</v>
      </c>
      <c r="N14" t="s">
        <v>47</v>
      </c>
      <c r="O14">
        <v>1.2</v>
      </c>
      <c r="P14">
        <v>12.3</v>
      </c>
    </row>
    <row r="15" spans="1:16" ht="16.5" customHeight="1" x14ac:dyDescent="0.2">
      <c r="A15" s="3" t="s">
        <v>15</v>
      </c>
      <c r="B15">
        <v>48.5</v>
      </c>
      <c r="C15">
        <v>88.1</v>
      </c>
      <c r="D15">
        <v>36.332999999999998</v>
      </c>
      <c r="E15">
        <v>29.701000000000001</v>
      </c>
      <c r="F15">
        <v>66.355999999999995</v>
      </c>
      <c r="G15">
        <v>68.283000000000001</v>
      </c>
      <c r="H15">
        <v>21.689</v>
      </c>
      <c r="I15">
        <v>21.423999999999999</v>
      </c>
      <c r="J15">
        <v>0.437</v>
      </c>
      <c r="K15">
        <v>0.30599999999999999</v>
      </c>
      <c r="L15">
        <v>0.623</v>
      </c>
      <c r="M15">
        <v>0.61699999999999999</v>
      </c>
      <c r="N15" t="s">
        <v>48</v>
      </c>
      <c r="O15">
        <v>-31.9</v>
      </c>
      <c r="P15">
        <v>6.3</v>
      </c>
    </row>
    <row r="16" spans="1:16" ht="16.5" customHeight="1" x14ac:dyDescent="0.2">
      <c r="A16" s="3" t="s">
        <v>16</v>
      </c>
      <c r="B16">
        <f t="shared" ref="B16:P16" si="2">AVERAGE(B12:B15)</f>
        <v>51.7</v>
      </c>
      <c r="C16">
        <f t="shared" si="2"/>
        <v>89.724999999999994</v>
      </c>
      <c r="D16">
        <f t="shared" si="2"/>
        <v>32.541499999999999</v>
      </c>
      <c r="E16">
        <f t="shared" si="2"/>
        <v>36.454250000000002</v>
      </c>
      <c r="F16">
        <f t="shared" si="2"/>
        <v>69.632999999999996</v>
      </c>
      <c r="G16">
        <f t="shared" si="2"/>
        <v>69.695750000000004</v>
      </c>
      <c r="H16">
        <f t="shared" si="2"/>
        <v>20.759</v>
      </c>
      <c r="I16">
        <f t="shared" si="2"/>
        <v>21.003999999999998</v>
      </c>
      <c r="J16">
        <f t="shared" si="2"/>
        <v>0.33724999999999999</v>
      </c>
      <c r="K16">
        <f t="shared" si="2"/>
        <v>0.39475000000000005</v>
      </c>
      <c r="L16">
        <f t="shared" si="2"/>
        <v>0.60125000000000006</v>
      </c>
      <c r="M16">
        <f t="shared" si="2"/>
        <v>0.59550000000000003</v>
      </c>
      <c r="N16" t="e">
        <f t="shared" si="2"/>
        <v>#DIV/0!</v>
      </c>
      <c r="O16">
        <f t="shared" si="2"/>
        <v>-12.375</v>
      </c>
      <c r="P16">
        <f t="shared" si="2"/>
        <v>21.125</v>
      </c>
    </row>
    <row r="17" spans="1:16" ht="16.5" customHeight="1" x14ac:dyDescent="0.2">
      <c r="A17" s="3" t="s">
        <v>17</v>
      </c>
      <c r="B17">
        <f t="shared" ref="B17:P17" si="3">STDEV(B12:B15)</f>
        <v>8.2611540759548845</v>
      </c>
      <c r="C17">
        <f t="shared" si="3"/>
        <v>3.1794915736115192</v>
      </c>
      <c r="D17">
        <f t="shared" si="3"/>
        <v>3.9154280736593829</v>
      </c>
      <c r="E17">
        <f t="shared" si="3"/>
        <v>7.664310770273663</v>
      </c>
      <c r="F17">
        <f t="shared" si="3"/>
        <v>9.8123575828306233</v>
      </c>
      <c r="G17">
        <f t="shared" si="3"/>
        <v>9.1585272970057616</v>
      </c>
      <c r="H17">
        <f t="shared" si="3"/>
        <v>0.63596698027492005</v>
      </c>
      <c r="I17">
        <f t="shared" si="3"/>
        <v>0.38150491477830301</v>
      </c>
      <c r="J17">
        <f t="shared" si="3"/>
        <v>6.6580152197683179E-2</v>
      </c>
      <c r="K17">
        <f t="shared" si="3"/>
        <v>6.4660008248272033E-2</v>
      </c>
      <c r="L17">
        <f t="shared" si="3"/>
        <v>4.8051187983926741E-2</v>
      </c>
      <c r="M17">
        <f t="shared" si="3"/>
        <v>4.9251057518257063E-2</v>
      </c>
      <c r="N17" t="e">
        <f t="shared" si="3"/>
        <v>#DIV/0!</v>
      </c>
      <c r="O17">
        <f t="shared" si="3"/>
        <v>13.971727404536155</v>
      </c>
      <c r="P17">
        <f t="shared" si="3"/>
        <v>14.004374316619788</v>
      </c>
    </row>
    <row r="19" spans="1:16" ht="17.25" customHeight="1" x14ac:dyDescent="0.2">
      <c r="A19" s="4"/>
    </row>
    <row r="20" spans="1:16" ht="17.25" customHeight="1" x14ac:dyDescent="0.2">
      <c r="A20" s="4"/>
    </row>
    <row r="21" spans="1:16" ht="17.25" customHeight="1" x14ac:dyDescent="0.2">
      <c r="A21" s="4"/>
    </row>
    <row r="22" spans="1:16" ht="17.25" customHeight="1" x14ac:dyDescent="0.2">
      <c r="A22" s="4"/>
    </row>
    <row r="23" spans="1:16" ht="17.25" customHeight="1" x14ac:dyDescent="0.2">
      <c r="A23" s="4"/>
    </row>
    <row r="24" spans="1:16" ht="17.25" customHeight="1" x14ac:dyDescent="0.2">
      <c r="A24" s="4"/>
    </row>
    <row r="25" spans="1:16" ht="17.25" customHeight="1" x14ac:dyDescent="0.2">
      <c r="A25" s="4"/>
    </row>
    <row r="26" spans="1:16" ht="17.25" customHeight="1" x14ac:dyDescent="0.2">
      <c r="A26" s="4"/>
    </row>
    <row r="27" spans="1:16" ht="17.25" customHeight="1" x14ac:dyDescent="0.2">
      <c r="A27" s="4"/>
    </row>
    <row r="28" spans="1:16" ht="17.25" customHeight="1" x14ac:dyDescent="0.2">
      <c r="A28" s="4"/>
    </row>
    <row r="29" spans="1:16" ht="17.25" customHeight="1" x14ac:dyDescent="0.2">
      <c r="A29" s="4"/>
    </row>
    <row r="30" spans="1:16" ht="17.25" customHeight="1" x14ac:dyDescent="0.2">
      <c r="A30" s="4"/>
    </row>
  </sheetData>
  <phoneticPr fontId="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G38" sqref="G38:T55"/>
    </sheetView>
  </sheetViews>
  <sheetFormatPr defaultRowHeight="12.75" x14ac:dyDescent="0.2"/>
  <cols>
    <col min="1" max="1" width="24" bestFit="1" customWidth="1"/>
    <col min="2" max="2" width="7.7109375" bestFit="1" customWidth="1"/>
    <col min="3" max="3" width="2" bestFit="1" customWidth="1"/>
    <col min="4" max="4" width="10.5703125" customWidth="1"/>
    <col min="5" max="5" width="8.140625" customWidth="1"/>
    <col min="6" max="6" width="2" bestFit="1" customWidth="1"/>
    <col min="7" max="7" width="8.5703125" customWidth="1"/>
    <col min="8" max="8" width="7.42578125" customWidth="1"/>
    <col min="9" max="9" width="3.140625" bestFit="1" customWidth="1"/>
    <col min="12" max="12" width="2" bestFit="1" customWidth="1"/>
    <col min="14" max="14" width="13.140625" customWidth="1"/>
    <col min="15" max="15" width="16.42578125" customWidth="1"/>
  </cols>
  <sheetData>
    <row r="1" spans="1:16" ht="15.75" x14ac:dyDescent="0.2">
      <c r="H1" s="7" t="s">
        <v>40</v>
      </c>
      <c r="K1" s="7" t="s">
        <v>40</v>
      </c>
    </row>
    <row r="2" spans="1:16" ht="18.75" customHeight="1" x14ac:dyDescent="0.25">
      <c r="A2" s="6" t="s">
        <v>41</v>
      </c>
      <c r="B2" s="29" t="s">
        <v>25</v>
      </c>
      <c r="C2" s="29"/>
      <c r="D2" s="29"/>
      <c r="E2" s="29" t="s">
        <v>26</v>
      </c>
      <c r="F2" s="29"/>
      <c r="G2" s="29"/>
      <c r="H2" s="7" t="s">
        <v>38</v>
      </c>
      <c r="I2" s="8"/>
      <c r="J2" s="7"/>
      <c r="K2" s="7" t="s">
        <v>39</v>
      </c>
      <c r="L2" s="20"/>
      <c r="M2" s="7"/>
      <c r="N2" s="10" t="s">
        <v>31</v>
      </c>
      <c r="O2" s="10" t="s">
        <v>32</v>
      </c>
      <c r="P2" s="20"/>
    </row>
    <row r="3" spans="1:16" ht="18.75" customHeight="1" x14ac:dyDescent="0.25">
      <c r="A3" s="21" t="s">
        <v>18</v>
      </c>
      <c r="B3" s="11">
        <f ca="1">INDIRECT("RawData!C6")</f>
        <v>85.625</v>
      </c>
      <c r="C3" s="12" t="s">
        <v>27</v>
      </c>
      <c r="D3" s="13">
        <f ca="1">INDIRECT("RawData!C7")</f>
        <v>3.3539777379503652</v>
      </c>
      <c r="E3" s="14">
        <f ca="1">INDIRECT("RawData!C6")</f>
        <v>85.625</v>
      </c>
      <c r="F3" s="15" t="s">
        <v>27</v>
      </c>
      <c r="G3" s="16">
        <f ca="1">INDIRECT("RawData!C7")</f>
        <v>3.3539777379503652</v>
      </c>
      <c r="H3" s="8">
        <v>113</v>
      </c>
      <c r="I3" s="8" t="s">
        <v>27</v>
      </c>
      <c r="J3" s="7">
        <v>7.43</v>
      </c>
      <c r="K3" s="8">
        <v>91.1</v>
      </c>
      <c r="L3" t="s">
        <v>27</v>
      </c>
      <c r="M3" s="7">
        <v>10.7</v>
      </c>
      <c r="N3" s="10">
        <f ca="1">(B3/H3)*100</f>
        <v>75.774336283185846</v>
      </c>
      <c r="O3" s="10">
        <f ca="1">(E3/H3)*100</f>
        <v>75.774336283185846</v>
      </c>
      <c r="P3" s="20"/>
    </row>
    <row r="4" spans="1:16" ht="18.75" customHeight="1" x14ac:dyDescent="0.25">
      <c r="A4" s="21" t="s">
        <v>19</v>
      </c>
      <c r="B4" s="11">
        <f ca="1">INDIRECT("RawData!L6")</f>
        <v>0.64975000000000005</v>
      </c>
      <c r="C4" s="12" t="s">
        <v>27</v>
      </c>
      <c r="D4" s="13">
        <f ca="1">INDIRECT("RawData!L7")</f>
        <v>5.8099770510160652E-2</v>
      </c>
      <c r="E4" s="17">
        <f ca="1">INDIRECT("RawData!M6")</f>
        <v>0.64349999999999996</v>
      </c>
      <c r="F4" s="15" t="s">
        <v>27</v>
      </c>
      <c r="G4" s="16">
        <f ca="1">INDIRECT("RawData!M7")</f>
        <v>5.1759057178430136E-2</v>
      </c>
      <c r="H4" s="8">
        <v>0.22</v>
      </c>
      <c r="I4" s="8" t="s">
        <v>27</v>
      </c>
      <c r="J4" s="7">
        <v>4.8000000000000001E-2</v>
      </c>
      <c r="K4" s="8">
        <v>0.35</v>
      </c>
      <c r="L4" t="s">
        <v>27</v>
      </c>
      <c r="M4" s="7">
        <v>9.8000000000000004E-2</v>
      </c>
      <c r="N4" s="10">
        <f t="shared" ref="N4:N9" ca="1" si="0">(B4/H4)*100</f>
        <v>295.34090909090912</v>
      </c>
      <c r="O4" s="10">
        <f t="shared" ref="O4:O9" ca="1" si="1">(E4/H4)*100</f>
        <v>292.5</v>
      </c>
      <c r="P4" s="20"/>
    </row>
    <row r="5" spans="1:16" ht="18.75" customHeight="1" x14ac:dyDescent="0.25">
      <c r="A5" s="21" t="s">
        <v>20</v>
      </c>
      <c r="B5" s="11">
        <f ca="1">INDIRECT("RawData!J6")</f>
        <v>0.36100000000000004</v>
      </c>
      <c r="C5" s="12" t="s">
        <v>27</v>
      </c>
      <c r="D5" s="13">
        <f ca="1">INDIRECT("RawData!J7")</f>
        <v>5.4178716608399742E-2</v>
      </c>
      <c r="E5" s="17">
        <f ca="1">INDIRECT("RawData!K6")</f>
        <v>0.39074999999999999</v>
      </c>
      <c r="F5" s="15" t="s">
        <v>27</v>
      </c>
      <c r="G5" s="16">
        <f ca="1">INDIRECT("RawData!K7")</f>
        <v>6.6319303373904723E-2</v>
      </c>
      <c r="H5" s="8">
        <v>0.42</v>
      </c>
      <c r="I5" s="8" t="s">
        <v>27</v>
      </c>
      <c r="J5" s="7">
        <v>2.7E-2</v>
      </c>
      <c r="K5" s="8">
        <v>0.49</v>
      </c>
      <c r="L5" t="s">
        <v>27</v>
      </c>
      <c r="M5" s="7">
        <v>5.2999999999999999E-2</v>
      </c>
      <c r="N5" s="10">
        <f t="shared" ca="1" si="0"/>
        <v>85.952380952380963</v>
      </c>
      <c r="O5" s="10">
        <f t="shared" ca="1" si="1"/>
        <v>93.035714285714292</v>
      </c>
      <c r="P5" s="20"/>
    </row>
    <row r="6" spans="1:16" ht="18.75" customHeight="1" x14ac:dyDescent="0.25">
      <c r="A6" s="21" t="s">
        <v>21</v>
      </c>
      <c r="B6" s="11">
        <f ca="1">INDIRECT("RawData!D6")/100</f>
        <v>0.27418499999999996</v>
      </c>
      <c r="C6" s="12" t="s">
        <v>27</v>
      </c>
      <c r="D6" s="13">
        <f ca="1">INDIRECT("RawData!D7")/100</f>
        <v>6.8291151452195442E-2</v>
      </c>
      <c r="E6" s="17">
        <f ca="1">INDIRECT("RawData!E6")/100</f>
        <v>0.34408</v>
      </c>
      <c r="F6" s="15" t="s">
        <v>27</v>
      </c>
      <c r="G6" s="16">
        <f ca="1">INDIRECT("RawData!E7")/100</f>
        <v>3.7578361681513843E-2</v>
      </c>
      <c r="H6" s="8">
        <v>0.75</v>
      </c>
      <c r="I6" s="8" t="s">
        <v>27</v>
      </c>
      <c r="J6" s="7">
        <v>6.3E-2</v>
      </c>
      <c r="K6" s="8">
        <v>0.62</v>
      </c>
      <c r="L6" t="s">
        <v>27</v>
      </c>
      <c r="M6" s="7">
        <v>6.0999999999999999E-2</v>
      </c>
      <c r="N6" s="10">
        <f t="shared" ca="1" si="0"/>
        <v>36.557999999999993</v>
      </c>
      <c r="O6" s="10">
        <f t="shared" ca="1" si="1"/>
        <v>45.877333333333333</v>
      </c>
      <c r="P6" s="20"/>
    </row>
    <row r="7" spans="1:16" ht="18.75" customHeight="1" x14ac:dyDescent="0.25">
      <c r="A7" s="21" t="s">
        <v>22</v>
      </c>
      <c r="B7" s="11">
        <f ca="1">INDIRECT("RawData!H6")/100</f>
        <v>0.1819925</v>
      </c>
      <c r="C7" s="12" t="s">
        <v>27</v>
      </c>
      <c r="D7" s="13">
        <f ca="1">INDIRECT("RawData!H7")/100</f>
        <v>2.7224630239301231E-2</v>
      </c>
      <c r="E7" s="17">
        <f ca="1">INDIRECT("RawData!I6")/100</f>
        <v>0.18311500000000003</v>
      </c>
      <c r="F7" s="15" t="s">
        <v>27</v>
      </c>
      <c r="G7" s="16">
        <f ca="1">INDIRECT("RawData!I7")/100</f>
        <v>2.5777249012775866E-2</v>
      </c>
      <c r="H7" s="8">
        <v>0.15</v>
      </c>
      <c r="I7" s="8" t="s">
        <v>27</v>
      </c>
      <c r="J7" s="7">
        <v>2.9000000000000001E-2</v>
      </c>
      <c r="K7" s="8">
        <v>0.15</v>
      </c>
      <c r="L7" t="s">
        <v>27</v>
      </c>
      <c r="M7" s="7">
        <v>2.5999999999999999E-2</v>
      </c>
      <c r="N7" s="10">
        <f t="shared" ca="1" si="0"/>
        <v>121.32833333333335</v>
      </c>
      <c r="O7" s="10">
        <f t="shared" ca="1" si="1"/>
        <v>122.0766666666667</v>
      </c>
      <c r="P7" s="20"/>
    </row>
    <row r="8" spans="1:16" ht="18.75" customHeight="1" x14ac:dyDescent="0.25">
      <c r="A8" s="21" t="s">
        <v>23</v>
      </c>
      <c r="B8" s="11">
        <f ca="1">INDIRECT("RawData!F6")/100</f>
        <v>0.61899749999999998</v>
      </c>
      <c r="C8" s="12" t="s">
        <v>27</v>
      </c>
      <c r="D8" s="13">
        <f ca="1">INDIRECT("RawData!F7")/100</f>
        <v>4.3488872427323265E-2</v>
      </c>
      <c r="E8" s="17">
        <f ca="1">INDIRECT("RawData!G6")/100</f>
        <v>0.62343749999999998</v>
      </c>
      <c r="F8" s="15" t="s">
        <v>27</v>
      </c>
      <c r="G8" s="16">
        <f ca="1">INDIRECT("RawData!G7")/100</f>
        <v>5.1741220430780978E-2</v>
      </c>
      <c r="H8" s="8">
        <v>1.49</v>
      </c>
      <c r="I8" s="8" t="s">
        <v>27</v>
      </c>
      <c r="J8" s="19">
        <v>0.12</v>
      </c>
      <c r="K8" s="8">
        <v>1.23</v>
      </c>
      <c r="L8" t="s">
        <v>27</v>
      </c>
      <c r="M8" s="19">
        <v>0.12</v>
      </c>
      <c r="N8" s="10">
        <f t="shared" ca="1" si="0"/>
        <v>41.543456375838929</v>
      </c>
      <c r="O8" s="10">
        <f t="shared" ca="1" si="1"/>
        <v>41.841442953020128</v>
      </c>
      <c r="P8" s="20"/>
    </row>
    <row r="9" spans="1:16" ht="18" customHeight="1" x14ac:dyDescent="0.25">
      <c r="A9" s="21" t="s">
        <v>24</v>
      </c>
      <c r="B9" s="11">
        <f ca="1">INDIRECT("RawData!B6")/100</f>
        <v>0.44275000000000003</v>
      </c>
      <c r="C9" s="12" t="s">
        <v>27</v>
      </c>
      <c r="D9" s="13">
        <f ca="1">INDIRECT("RawData!B7")/100</f>
        <v>4.7640144136361869E-2</v>
      </c>
      <c r="E9" s="17">
        <f ca="1">INDIRECT("RawData!B6")/100</f>
        <v>0.44275000000000003</v>
      </c>
      <c r="F9" s="15" t="s">
        <v>27</v>
      </c>
      <c r="G9" s="16">
        <f ca="1">INDIRECT("RawData!B7")/100</f>
        <v>4.7640144136361869E-2</v>
      </c>
      <c r="H9" s="8">
        <v>1.41</v>
      </c>
      <c r="I9" s="8" t="s">
        <v>27</v>
      </c>
      <c r="J9" s="19">
        <v>0.18</v>
      </c>
      <c r="K9" s="8">
        <v>0.94</v>
      </c>
      <c r="L9" t="s">
        <v>27</v>
      </c>
      <c r="M9" s="19">
        <v>0.18</v>
      </c>
      <c r="N9" s="10">
        <f t="shared" ca="1" si="0"/>
        <v>31.400709219858157</v>
      </c>
      <c r="O9" s="10">
        <f t="shared" ca="1" si="1"/>
        <v>31.400709219858157</v>
      </c>
      <c r="P9" s="20"/>
    </row>
    <row r="10" spans="1:16" ht="18" customHeight="1" x14ac:dyDescent="0.25">
      <c r="A10" s="21"/>
      <c r="B10" s="11"/>
      <c r="C10" s="12"/>
      <c r="D10" s="13"/>
      <c r="E10" s="17"/>
      <c r="F10" s="15"/>
      <c r="G10" s="16"/>
      <c r="H10" s="18"/>
      <c r="I10" s="8"/>
      <c r="J10" s="19"/>
      <c r="K10" s="9"/>
      <c r="L10" s="20"/>
      <c r="M10" s="19"/>
      <c r="N10" s="10"/>
      <c r="O10" s="10"/>
      <c r="P10" s="20"/>
    </row>
    <row r="11" spans="1:16" ht="18.75" customHeight="1" x14ac:dyDescent="0.25">
      <c r="A11" s="21" t="s">
        <v>37</v>
      </c>
      <c r="B11" s="11">
        <f ca="1">RawData!O6</f>
        <v>-11.574999999999999</v>
      </c>
      <c r="C11" s="12" t="s">
        <v>27</v>
      </c>
      <c r="D11" s="13">
        <f ca="1">RawData!O7</f>
        <v>17.729330688626309</v>
      </c>
      <c r="E11" s="17">
        <f ca="1">RawData!P6</f>
        <v>19</v>
      </c>
      <c r="F11" s="15" t="s">
        <v>27</v>
      </c>
      <c r="G11" s="16">
        <f ca="1">RawData!P7</f>
        <v>13.8701117515325</v>
      </c>
      <c r="H11" s="22"/>
      <c r="I11" s="21"/>
      <c r="J11" s="23"/>
      <c r="K11" s="24"/>
      <c r="L11" s="20"/>
      <c r="M11" s="25"/>
      <c r="N11" s="10"/>
      <c r="O11" s="10"/>
      <c r="P11" s="20"/>
    </row>
    <row r="12" spans="1:16" ht="18.75" customHeight="1" x14ac:dyDescent="0.25">
      <c r="A12" s="26"/>
      <c r="B12" s="21"/>
      <c r="C12" s="21"/>
      <c r="D12" s="21"/>
      <c r="E12" s="21"/>
      <c r="F12" s="21"/>
      <c r="G12" s="21"/>
      <c r="H12" s="7" t="s">
        <v>40</v>
      </c>
      <c r="K12" s="7" t="s">
        <v>40</v>
      </c>
      <c r="L12" s="20"/>
      <c r="M12" s="20"/>
      <c r="N12" s="10"/>
      <c r="O12" s="10"/>
      <c r="P12" s="20"/>
    </row>
    <row r="13" spans="1:16" ht="18.75" customHeight="1" x14ac:dyDescent="0.25">
      <c r="A13" s="6" t="s">
        <v>42</v>
      </c>
      <c r="B13" s="29" t="s">
        <v>25</v>
      </c>
      <c r="C13" s="29"/>
      <c r="D13" s="29"/>
      <c r="E13" s="29" t="s">
        <v>26</v>
      </c>
      <c r="F13" s="29"/>
      <c r="G13" s="29"/>
      <c r="H13" s="7" t="s">
        <v>38</v>
      </c>
      <c r="I13" s="8"/>
      <c r="J13" s="7"/>
      <c r="K13" s="7" t="s">
        <v>39</v>
      </c>
      <c r="L13" s="20"/>
      <c r="M13" s="7"/>
      <c r="N13" s="10" t="s">
        <v>31</v>
      </c>
      <c r="O13" s="10" t="s">
        <v>32</v>
      </c>
      <c r="P13" s="20"/>
    </row>
    <row r="14" spans="1:16" ht="18" customHeight="1" x14ac:dyDescent="0.25">
      <c r="A14" s="21" t="s">
        <v>18</v>
      </c>
      <c r="B14" s="11">
        <f ca="1">INDIRECT("RawData!C16")</f>
        <v>89.724999999999994</v>
      </c>
      <c r="C14" s="12" t="s">
        <v>27</v>
      </c>
      <c r="D14" s="13">
        <f ca="1">INDIRECT("RawData!C17")</f>
        <v>3.1794915736115192</v>
      </c>
      <c r="E14" s="14">
        <f ca="1">INDIRECT("RawData!C16")</f>
        <v>89.724999999999994</v>
      </c>
      <c r="F14" s="15" t="s">
        <v>27</v>
      </c>
      <c r="G14" s="16">
        <f ca="1">INDIRECT("RawData!C17")</f>
        <v>3.1794915736115192</v>
      </c>
      <c r="H14" s="9">
        <v>115</v>
      </c>
      <c r="I14" s="8" t="s">
        <v>27</v>
      </c>
      <c r="J14" s="7">
        <v>7.81</v>
      </c>
      <c r="K14" s="9">
        <v>92.7</v>
      </c>
      <c r="L14" s="20" t="s">
        <v>27</v>
      </c>
      <c r="M14" s="7">
        <v>16.3</v>
      </c>
      <c r="N14" s="10">
        <f ca="1">(B14/H14)*100</f>
        <v>78.021739130434781</v>
      </c>
      <c r="O14" s="10">
        <f ca="1">(E14/H14)*100</f>
        <v>78.021739130434781</v>
      </c>
      <c r="P14" s="20"/>
    </row>
    <row r="15" spans="1:16" ht="18" customHeight="1" x14ac:dyDescent="0.25">
      <c r="A15" s="21" t="s">
        <v>19</v>
      </c>
      <c r="B15" s="11">
        <f ca="1">INDIRECT("RawData!L16")</f>
        <v>0.60125000000000006</v>
      </c>
      <c r="C15" s="12" t="s">
        <v>27</v>
      </c>
      <c r="D15" s="13">
        <f ca="1">INDIRECT("RawData!L17")</f>
        <v>4.8051187983926741E-2</v>
      </c>
      <c r="E15" s="17">
        <f ca="1">INDIRECT("RawData!M16")</f>
        <v>0.59550000000000003</v>
      </c>
      <c r="F15" s="15" t="s">
        <v>27</v>
      </c>
      <c r="G15" s="16">
        <f ca="1">INDIRECT("RawData!M17")</f>
        <v>4.9251057518257063E-2</v>
      </c>
      <c r="H15" s="18">
        <v>0.23</v>
      </c>
      <c r="I15" s="8" t="s">
        <v>27</v>
      </c>
      <c r="J15" s="19">
        <v>4.2000000000000003E-2</v>
      </c>
      <c r="K15" s="9">
        <v>0.37</v>
      </c>
      <c r="L15" s="20" t="s">
        <v>27</v>
      </c>
      <c r="M15" s="7">
        <v>0.13</v>
      </c>
      <c r="N15" s="10">
        <f t="shared" ref="N15:N20" ca="1" si="2">(B15/H15)*100</f>
        <v>261.41304347826087</v>
      </c>
      <c r="O15" s="10">
        <f t="shared" ref="O15:O20" ca="1" si="3">(E15/H15)*100</f>
        <v>258.91304347826087</v>
      </c>
      <c r="P15" s="20"/>
    </row>
    <row r="16" spans="1:16" ht="18" customHeight="1" x14ac:dyDescent="0.25">
      <c r="A16" s="21" t="s">
        <v>20</v>
      </c>
      <c r="B16" s="11">
        <f ca="1">INDIRECT("RawData!J16")</f>
        <v>0.33724999999999999</v>
      </c>
      <c r="C16" s="12" t="s">
        <v>27</v>
      </c>
      <c r="D16" s="13">
        <f ca="1">INDIRECT("RawData!J17")</f>
        <v>6.6580152197683179E-2</v>
      </c>
      <c r="E16" s="17">
        <f ca="1">INDIRECT("RawData!K16")</f>
        <v>0.39475000000000005</v>
      </c>
      <c r="F16" s="15" t="s">
        <v>27</v>
      </c>
      <c r="G16" s="16">
        <f ca="1">INDIRECT("RawData!K17")</f>
        <v>6.4660008248272033E-2</v>
      </c>
      <c r="H16" s="18">
        <v>0.41</v>
      </c>
      <c r="I16" s="8" t="s">
        <v>27</v>
      </c>
      <c r="J16" s="19">
        <v>2.5999999999999999E-2</v>
      </c>
      <c r="K16" s="9">
        <v>0.48</v>
      </c>
      <c r="L16" s="20" t="s">
        <v>27</v>
      </c>
      <c r="M16" s="7">
        <v>7.0999999999999994E-2</v>
      </c>
      <c r="N16" s="10">
        <f t="shared" ca="1" si="2"/>
        <v>82.256097560975618</v>
      </c>
      <c r="O16" s="10">
        <f t="shared" ca="1" si="3"/>
        <v>96.280487804878064</v>
      </c>
      <c r="P16" s="20"/>
    </row>
    <row r="17" spans="1:16" ht="18" customHeight="1" x14ac:dyDescent="0.25">
      <c r="A17" s="21" t="s">
        <v>21</v>
      </c>
      <c r="B17" s="11">
        <f ca="1">INDIRECT("RawData!D16")/100</f>
        <v>0.32541500000000001</v>
      </c>
      <c r="C17" s="12" t="s">
        <v>27</v>
      </c>
      <c r="D17" s="13">
        <f ca="1">INDIRECT("RawData!D17")/100</f>
        <v>3.9154280736593827E-2</v>
      </c>
      <c r="E17" s="17">
        <f ca="1">INDIRECT("RawData!E16")/100</f>
        <v>0.36454249999999999</v>
      </c>
      <c r="F17" s="15" t="s">
        <v>27</v>
      </c>
      <c r="G17" s="16">
        <f ca="1">INDIRECT("RawData!E17")/100</f>
        <v>7.6643107702736635E-2</v>
      </c>
      <c r="H17" s="18">
        <v>0.7</v>
      </c>
      <c r="I17" s="8" t="s">
        <v>27</v>
      </c>
      <c r="J17" s="19">
        <v>4.7E-2</v>
      </c>
      <c r="K17" s="9">
        <v>0.56999999999999995</v>
      </c>
      <c r="L17" s="20" t="s">
        <v>27</v>
      </c>
      <c r="M17" s="7">
        <v>0.06</v>
      </c>
      <c r="N17" s="10">
        <f t="shared" ca="1" si="2"/>
        <v>46.487857142857145</v>
      </c>
      <c r="O17" s="10">
        <f t="shared" ca="1" si="3"/>
        <v>52.077500000000001</v>
      </c>
      <c r="P17" s="20"/>
    </row>
    <row r="18" spans="1:16" ht="18" customHeight="1" x14ac:dyDescent="0.25">
      <c r="A18" s="21" t="s">
        <v>22</v>
      </c>
      <c r="B18" s="11">
        <f ca="1">INDIRECT("RawData!H16")/100</f>
        <v>0.20759</v>
      </c>
      <c r="C18" s="12" t="s">
        <v>27</v>
      </c>
      <c r="D18" s="13">
        <f ca="1">INDIRECT("RawData!H17")/100</f>
        <v>6.3596698027492005E-3</v>
      </c>
      <c r="E18" s="17">
        <f ca="1">INDIRECT("RawData!I16")/100</f>
        <v>0.21003999999999998</v>
      </c>
      <c r="F18" s="15" t="s">
        <v>27</v>
      </c>
      <c r="G18" s="16">
        <f ca="1">INDIRECT("RawData!I17")/100</f>
        <v>3.8150491477830302E-3</v>
      </c>
      <c r="H18" s="18">
        <v>0.16</v>
      </c>
      <c r="I18" s="8" t="s">
        <v>27</v>
      </c>
      <c r="J18" s="19">
        <v>3.2000000000000001E-2</v>
      </c>
      <c r="K18" s="9">
        <v>0.16</v>
      </c>
      <c r="L18" s="20" t="s">
        <v>27</v>
      </c>
      <c r="M18" s="7">
        <v>3.6999999999999998E-2</v>
      </c>
      <c r="N18" s="10">
        <f t="shared" ca="1" si="2"/>
        <v>129.74375000000001</v>
      </c>
      <c r="O18" s="10">
        <f t="shared" ca="1" si="3"/>
        <v>131.27499999999998</v>
      </c>
      <c r="P18" s="20"/>
    </row>
    <row r="19" spans="1:16" ht="18" customHeight="1" x14ac:dyDescent="0.25">
      <c r="A19" s="21" t="s">
        <v>23</v>
      </c>
      <c r="B19" s="11">
        <f ca="1">INDIRECT("RawData!F16")/100</f>
        <v>0.69633</v>
      </c>
      <c r="C19" s="12" t="s">
        <v>27</v>
      </c>
      <c r="D19" s="13">
        <f ca="1">INDIRECT("RawData!F17")/100</f>
        <v>9.8123575828306234E-2</v>
      </c>
      <c r="E19" s="17">
        <f ca="1">INDIRECT("RawData!G16")/100</f>
        <v>0.69695750000000001</v>
      </c>
      <c r="F19" s="15" t="s">
        <v>27</v>
      </c>
      <c r="G19" s="16">
        <f ca="1">INDIRECT("RawData!G17")/100</f>
        <v>9.1585272970057613E-2</v>
      </c>
      <c r="H19" s="18">
        <v>1.4</v>
      </c>
      <c r="I19" s="8" t="s">
        <v>27</v>
      </c>
      <c r="J19" s="19">
        <v>0.09</v>
      </c>
      <c r="K19" s="9">
        <v>1.1399999999999999</v>
      </c>
      <c r="L19" s="20" t="s">
        <v>27</v>
      </c>
      <c r="M19" s="7">
        <v>0.11</v>
      </c>
      <c r="N19" s="10">
        <f t="shared" ca="1" si="2"/>
        <v>49.737857142857145</v>
      </c>
      <c r="O19" s="10">
        <f t="shared" ca="1" si="3"/>
        <v>49.782678571428576</v>
      </c>
      <c r="P19" s="20"/>
    </row>
    <row r="20" spans="1:16" ht="18" customHeight="1" x14ac:dyDescent="0.25">
      <c r="A20" s="21" t="s">
        <v>24</v>
      </c>
      <c r="B20" s="11">
        <f ca="1">INDIRECT("RawData!B16")/100</f>
        <v>0.51700000000000002</v>
      </c>
      <c r="C20" s="12" t="s">
        <v>27</v>
      </c>
      <c r="D20" s="13">
        <f ca="1">INDIRECT("RawData!B17")/100</f>
        <v>8.2611540759548852E-2</v>
      </c>
      <c r="E20" s="17">
        <f ca="1">INDIRECT("RawData!B16")/100</f>
        <v>0.51700000000000002</v>
      </c>
      <c r="F20" s="15" t="s">
        <v>27</v>
      </c>
      <c r="G20" s="16">
        <f ca="1">INDIRECT("RawData!B17")/100</f>
        <v>8.2611540759548852E-2</v>
      </c>
      <c r="H20" s="18">
        <v>1.34</v>
      </c>
      <c r="I20" s="8" t="s">
        <v>27</v>
      </c>
      <c r="J20" s="19">
        <v>0.14000000000000001</v>
      </c>
      <c r="K20" s="9">
        <v>0.88</v>
      </c>
      <c r="L20" s="20" t="s">
        <v>27</v>
      </c>
      <c r="M20" s="7">
        <v>0.2</v>
      </c>
      <c r="N20" s="10">
        <f t="shared" ca="1" si="2"/>
        <v>38.582089552238806</v>
      </c>
      <c r="O20" s="10">
        <f t="shared" ca="1" si="3"/>
        <v>38.582089552238806</v>
      </c>
      <c r="P20" s="20"/>
    </row>
    <row r="21" spans="1:16" ht="18" customHeight="1" x14ac:dyDescent="0.25">
      <c r="A21" s="21"/>
      <c r="B21" s="11"/>
      <c r="C21" s="12"/>
      <c r="D21" s="13"/>
      <c r="E21" s="17"/>
      <c r="F21" s="15"/>
      <c r="G21" s="16"/>
      <c r="H21" s="18"/>
      <c r="I21" s="8"/>
      <c r="J21" s="19"/>
      <c r="K21" s="9"/>
      <c r="L21" s="20"/>
      <c r="M21" s="7"/>
      <c r="N21" s="10"/>
      <c r="O21" s="10"/>
      <c r="P21" s="20"/>
    </row>
    <row r="22" spans="1:16" ht="15.75" x14ac:dyDescent="0.25">
      <c r="A22" s="21" t="s">
        <v>37</v>
      </c>
      <c r="B22" s="11">
        <f>RawData!O16</f>
        <v>-12.375</v>
      </c>
      <c r="C22" s="12" t="s">
        <v>27</v>
      </c>
      <c r="D22" s="13">
        <f>RawData!O17</f>
        <v>13.971727404536155</v>
      </c>
      <c r="E22" s="17">
        <f>RawData!P16</f>
        <v>21.125</v>
      </c>
      <c r="F22" s="15" t="s">
        <v>27</v>
      </c>
      <c r="G22" s="16">
        <f>RawData!P17</f>
        <v>14.004374316619788</v>
      </c>
      <c r="H22" s="20"/>
      <c r="I22" s="20"/>
      <c r="J22" s="20"/>
      <c r="K22" s="20"/>
      <c r="L22" s="20"/>
      <c r="M22" s="20"/>
      <c r="N22" s="20"/>
      <c r="O22" s="20"/>
      <c r="P22" s="20"/>
    </row>
    <row r="38" spans="8:20" ht="15.75" x14ac:dyDescent="0.2">
      <c r="H38" s="8" t="s">
        <v>29</v>
      </c>
      <c r="K38" s="8" t="s">
        <v>30</v>
      </c>
    </row>
    <row r="39" spans="8:20" ht="15.75" x14ac:dyDescent="0.2">
      <c r="H39" s="8">
        <v>122</v>
      </c>
      <c r="I39" s="8" t="s">
        <v>27</v>
      </c>
      <c r="J39" s="7">
        <v>9.73</v>
      </c>
      <c r="K39" s="8">
        <v>97.9</v>
      </c>
      <c r="L39" s="8" t="s">
        <v>27</v>
      </c>
      <c r="M39" s="7">
        <v>7.69</v>
      </c>
      <c r="O39" s="8" t="s">
        <v>43</v>
      </c>
      <c r="R39" s="8" t="s">
        <v>44</v>
      </c>
    </row>
    <row r="40" spans="8:20" ht="15.75" x14ac:dyDescent="0.2">
      <c r="H40" s="8">
        <v>0.22</v>
      </c>
      <c r="I40" s="8" t="s">
        <v>27</v>
      </c>
      <c r="J40" s="7">
        <v>4.3999999999999997E-2</v>
      </c>
      <c r="K40" s="8">
        <v>0.33</v>
      </c>
      <c r="L40" s="8" t="s">
        <v>27</v>
      </c>
      <c r="M40" s="7">
        <v>6.9000000000000006E-2</v>
      </c>
      <c r="O40" s="8">
        <v>119</v>
      </c>
      <c r="P40" s="8" t="s">
        <v>27</v>
      </c>
      <c r="Q40" s="7">
        <v>8.56</v>
      </c>
      <c r="R40" s="8">
        <v>99.2</v>
      </c>
      <c r="S40" t="s">
        <v>27</v>
      </c>
      <c r="T40" s="7">
        <v>10.7</v>
      </c>
    </row>
    <row r="41" spans="8:20" ht="15.75" x14ac:dyDescent="0.2">
      <c r="H41" s="8">
        <v>0.39</v>
      </c>
      <c r="I41" s="8" t="s">
        <v>27</v>
      </c>
      <c r="J41" s="7">
        <v>3.4000000000000002E-2</v>
      </c>
      <c r="K41" s="8">
        <v>0.46</v>
      </c>
      <c r="L41" s="8" t="s">
        <v>27</v>
      </c>
      <c r="M41" s="7">
        <v>3.5999999999999997E-2</v>
      </c>
      <c r="O41" s="28">
        <v>0.2</v>
      </c>
      <c r="P41" s="8" t="s">
        <v>27</v>
      </c>
      <c r="Q41" s="7">
        <v>4.4999999999999998E-2</v>
      </c>
      <c r="R41" s="8">
        <v>0.3</v>
      </c>
      <c r="S41" t="s">
        <v>27</v>
      </c>
      <c r="T41" s="7">
        <v>7.0000000000000007E-2</v>
      </c>
    </row>
    <row r="42" spans="8:20" ht="15.75" x14ac:dyDescent="0.2">
      <c r="H42" s="8">
        <v>0.63</v>
      </c>
      <c r="I42" s="8" t="s">
        <v>27</v>
      </c>
      <c r="J42" s="7">
        <v>7.0000000000000007E-2</v>
      </c>
      <c r="K42" s="8">
        <v>0.55000000000000004</v>
      </c>
      <c r="L42" s="8" t="s">
        <v>27</v>
      </c>
      <c r="M42" s="7">
        <v>6.0999999999999999E-2</v>
      </c>
      <c r="O42" s="8">
        <v>0.41</v>
      </c>
      <c r="P42" s="8" t="s">
        <v>27</v>
      </c>
      <c r="Q42" s="7">
        <v>2.5999999999999999E-2</v>
      </c>
      <c r="R42" s="8">
        <v>0.46</v>
      </c>
      <c r="S42" t="s">
        <v>27</v>
      </c>
      <c r="T42" s="7">
        <v>3.7999999999999999E-2</v>
      </c>
    </row>
    <row r="43" spans="8:20" ht="15.75" x14ac:dyDescent="0.2">
      <c r="H43" s="8">
        <v>0.12</v>
      </c>
      <c r="I43" s="8" t="s">
        <v>27</v>
      </c>
      <c r="J43" s="7">
        <v>2.8000000000000001E-2</v>
      </c>
      <c r="K43" s="8">
        <v>0.12</v>
      </c>
      <c r="L43" s="8" t="s">
        <v>27</v>
      </c>
      <c r="M43" s="7">
        <v>3.2000000000000001E-2</v>
      </c>
      <c r="O43" s="8">
        <v>0.68</v>
      </c>
      <c r="P43" s="8" t="s">
        <v>27</v>
      </c>
      <c r="Q43" s="7">
        <v>5.5E-2</v>
      </c>
      <c r="R43" s="8">
        <v>0.57999999999999996</v>
      </c>
      <c r="S43" t="s">
        <v>27</v>
      </c>
      <c r="T43" s="7">
        <v>5.8999999999999997E-2</v>
      </c>
    </row>
    <row r="44" spans="8:20" ht="15.75" x14ac:dyDescent="0.2">
      <c r="H44" s="8">
        <v>1.26</v>
      </c>
      <c r="I44" s="8" t="s">
        <v>27</v>
      </c>
      <c r="J44" s="7">
        <v>0.14000000000000001</v>
      </c>
      <c r="K44" s="8">
        <v>1.1000000000000001</v>
      </c>
      <c r="L44" s="8" t="s">
        <v>27</v>
      </c>
      <c r="M44" s="7">
        <v>0.12</v>
      </c>
      <c r="O44" s="8">
        <v>0.13</v>
      </c>
      <c r="P44" s="8" t="s">
        <v>27</v>
      </c>
      <c r="Q44" s="7">
        <v>0.02</v>
      </c>
      <c r="R44" s="8">
        <v>0.14000000000000001</v>
      </c>
      <c r="S44" t="s">
        <v>27</v>
      </c>
      <c r="T44" s="7">
        <v>2.1999999999999999E-2</v>
      </c>
    </row>
    <row r="45" spans="8:20" ht="15.75" x14ac:dyDescent="0.2">
      <c r="H45" s="8">
        <v>1.28</v>
      </c>
      <c r="I45" s="8" t="s">
        <v>27</v>
      </c>
      <c r="J45" s="7">
        <v>0.21</v>
      </c>
      <c r="K45" s="8">
        <v>0.9</v>
      </c>
      <c r="L45" s="8" t="s">
        <v>27</v>
      </c>
      <c r="M45" s="7">
        <v>0.13</v>
      </c>
      <c r="O45" s="8">
        <v>1.36</v>
      </c>
      <c r="P45" s="8" t="s">
        <v>27</v>
      </c>
      <c r="Q45" s="19">
        <v>0.11</v>
      </c>
      <c r="R45" s="8">
        <v>1.1599999999999999</v>
      </c>
      <c r="S45" t="s">
        <v>27</v>
      </c>
      <c r="T45" s="19">
        <v>0.11</v>
      </c>
    </row>
    <row r="46" spans="8:20" ht="15.75" x14ac:dyDescent="0.2">
      <c r="O46" s="8">
        <v>1.35</v>
      </c>
      <c r="P46" s="8" t="s">
        <v>27</v>
      </c>
      <c r="Q46" s="19">
        <v>0.17</v>
      </c>
      <c r="R46" s="8">
        <v>0.96</v>
      </c>
      <c r="S46" t="s">
        <v>27</v>
      </c>
      <c r="T46" s="19">
        <v>0.13</v>
      </c>
    </row>
    <row r="48" spans="8:20" ht="15.75" x14ac:dyDescent="0.2">
      <c r="H48" s="7" t="s">
        <v>33</v>
      </c>
      <c r="K48" s="7" t="s">
        <v>34</v>
      </c>
    </row>
    <row r="49" spans="8:13" ht="15.75" x14ac:dyDescent="0.2">
      <c r="H49" s="8">
        <v>113</v>
      </c>
      <c r="I49" s="8" t="s">
        <v>27</v>
      </c>
      <c r="J49" s="7">
        <v>7.43</v>
      </c>
      <c r="K49" s="8">
        <v>91.1</v>
      </c>
      <c r="L49" t="s">
        <v>27</v>
      </c>
      <c r="M49" s="7">
        <v>10.7</v>
      </c>
    </row>
    <row r="50" spans="8:13" ht="15.75" x14ac:dyDescent="0.2">
      <c r="H50" s="8">
        <v>0.22</v>
      </c>
      <c r="I50" s="8" t="s">
        <v>27</v>
      </c>
      <c r="J50" s="7">
        <v>4.8000000000000001E-2</v>
      </c>
      <c r="K50" s="8">
        <v>0.35</v>
      </c>
      <c r="L50" t="s">
        <v>27</v>
      </c>
      <c r="M50" s="7">
        <v>9.8000000000000004E-2</v>
      </c>
    </row>
    <row r="51" spans="8:13" ht="15.75" x14ac:dyDescent="0.2">
      <c r="H51" s="8">
        <v>0.42</v>
      </c>
      <c r="I51" s="8" t="s">
        <v>27</v>
      </c>
      <c r="J51" s="7">
        <v>2.7E-2</v>
      </c>
      <c r="K51" s="8">
        <v>0.49</v>
      </c>
      <c r="L51" t="s">
        <v>27</v>
      </c>
      <c r="M51" s="7">
        <v>5.2999999999999999E-2</v>
      </c>
    </row>
    <row r="52" spans="8:13" ht="15.75" x14ac:dyDescent="0.2">
      <c r="H52" s="8">
        <v>0.75</v>
      </c>
      <c r="I52" s="8" t="s">
        <v>27</v>
      </c>
      <c r="J52" s="7">
        <v>6.3E-2</v>
      </c>
      <c r="K52" s="8">
        <v>0.62</v>
      </c>
      <c r="L52" t="s">
        <v>27</v>
      </c>
      <c r="M52" s="7">
        <v>6.0999999999999999E-2</v>
      </c>
    </row>
    <row r="53" spans="8:13" ht="15.75" x14ac:dyDescent="0.2">
      <c r="H53" s="8">
        <v>0.15</v>
      </c>
      <c r="I53" s="8" t="s">
        <v>27</v>
      </c>
      <c r="J53" s="7">
        <v>2.9000000000000001E-2</v>
      </c>
      <c r="K53" s="8">
        <v>0.15</v>
      </c>
      <c r="L53" t="s">
        <v>27</v>
      </c>
      <c r="M53" s="7">
        <v>2.5999999999999999E-2</v>
      </c>
    </row>
    <row r="54" spans="8:13" ht="15.75" x14ac:dyDescent="0.2">
      <c r="H54" s="8">
        <v>1.49</v>
      </c>
      <c r="I54" s="8" t="s">
        <v>27</v>
      </c>
      <c r="J54" s="19">
        <v>0.12</v>
      </c>
      <c r="K54" s="8">
        <v>1.23</v>
      </c>
      <c r="L54" t="s">
        <v>27</v>
      </c>
      <c r="M54" s="19">
        <v>0.12</v>
      </c>
    </row>
    <row r="55" spans="8:13" ht="15.75" x14ac:dyDescent="0.2">
      <c r="H55" s="8">
        <v>1.41</v>
      </c>
      <c r="I55" s="8" t="s">
        <v>27</v>
      </c>
      <c r="J55" s="19">
        <v>0.18</v>
      </c>
      <c r="K55" s="8">
        <v>0.94</v>
      </c>
      <c r="L55" t="s">
        <v>27</v>
      </c>
      <c r="M55" s="19">
        <v>0.18</v>
      </c>
    </row>
  </sheetData>
  <mergeCells count="4">
    <mergeCell ref="B2:D2"/>
    <mergeCell ref="E2:G2"/>
    <mergeCell ref="B13:D13"/>
    <mergeCell ref="E13:G13"/>
  </mergeCells>
  <phoneticPr fontId="3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P12" sqref="P12"/>
    </sheetView>
  </sheetViews>
  <sheetFormatPr defaultRowHeight="12.75" x14ac:dyDescent="0.2"/>
  <sheetData/>
  <phoneticPr fontId="3" type="noConversion"/>
  <pageMargins left="0.3" right="0.47" top="1" bottom="1" header="0.5" footer="0.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Summary</vt:lpstr>
      <vt:lpstr>CoP graphs</vt:lpstr>
    </vt:vector>
  </TitlesOfParts>
  <Company>Southern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</dc:creator>
  <cp:lastModifiedBy>Helen laptop</cp:lastModifiedBy>
  <cp:lastPrinted>2023-02-21T05:13:32Z</cp:lastPrinted>
  <dcterms:created xsi:type="dcterms:W3CDTF">2009-07-15T00:05:17Z</dcterms:created>
  <dcterms:modified xsi:type="dcterms:W3CDTF">2023-02-28T09:21:26Z</dcterms:modified>
</cp:coreProperties>
</file>