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6.4 12pm\excel\"/>
    </mc:Choice>
  </mc:AlternateContent>
  <bookViews>
    <workbookView xWindow="28680" yWindow="-120" windowWidth="29040" windowHeight="15720" tabRatio="50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8" i="1" l="1"/>
  <c r="T8" i="1" l="1"/>
  <c r="R8" i="1" l="1"/>
  <c r="O8" i="1" l="1"/>
  <c r="A1" i="2" l="1"/>
  <c r="AB7" i="1" l="1"/>
  <c r="AA7" i="1"/>
  <c r="P7" i="1"/>
  <c r="AB8" i="1" l="1"/>
  <c r="AA8" i="1"/>
  <c r="P8" i="1"/>
  <c r="N8" i="1"/>
  <c r="AH8" i="1" l="1"/>
  <c r="AH7" i="1"/>
  <c r="AH14" i="1" l="1"/>
</calcChain>
</file>

<file path=xl/sharedStrings.xml><?xml version="1.0" encoding="utf-8"?>
<sst xmlns="http://schemas.openxmlformats.org/spreadsheetml/2006/main" count="123" uniqueCount="95">
  <si>
    <t>Title</t>
  </si>
  <si>
    <t>Gordian</t>
  </si>
  <si>
    <t>Project</t>
  </si>
  <si>
    <t>Vendor Information</t>
  </si>
  <si>
    <t>Items to be purchased</t>
  </si>
  <si>
    <t>FMS ID</t>
  </si>
  <si>
    <t>Award</t>
  </si>
  <si>
    <t>Vendor ID</t>
  </si>
  <si>
    <t>Vendor Number</t>
  </si>
  <si>
    <t>Vendor Name</t>
  </si>
  <si>
    <t>Vendor Address</t>
  </si>
  <si>
    <t>Agency</t>
  </si>
  <si>
    <t>Attention To (Borough Director)</t>
  </si>
  <si>
    <t>Description</t>
  </si>
  <si>
    <t>Quantity</t>
  </si>
  <si>
    <t>Unit</t>
  </si>
  <si>
    <t>Comments</t>
  </si>
  <si>
    <t>581900371</t>
  </si>
  <si>
    <t>11/30/2025</t>
  </si>
  <si>
    <t>30 Patewood Dr</t>
  </si>
  <si>
    <t xml:space="preserve">Greenville    </t>
  </si>
  <si>
    <t>SC</t>
  </si>
  <si>
    <t>29615</t>
  </si>
  <si>
    <t>NY</t>
  </si>
  <si>
    <t>DSF</t>
  </si>
  <si>
    <t>44-36 Vernon Boulevard</t>
  </si>
  <si>
    <t>Long Island City</t>
  </si>
  <si>
    <t>11101</t>
  </si>
  <si>
    <t>R106401</t>
  </si>
  <si>
    <t>Total Work order</t>
  </si>
  <si>
    <t>Total Work outstanding billed &amp; unbilled</t>
  </si>
  <si>
    <t>Hour</t>
  </si>
  <si>
    <t>Accumulated Hours Jul-Nov</t>
  </si>
  <si>
    <t>Accumulated Hours Dec-Mar</t>
  </si>
  <si>
    <t>CTF Close Out</t>
  </si>
  <si>
    <t>PO Request for Hourly Fees. Accumulated July-November</t>
  </si>
  <si>
    <t>PO Request for Hourly Fees. Accumulated December-March</t>
  </si>
  <si>
    <t>Custodian</t>
  </si>
  <si>
    <t>Attention To Phone No. (Borough Director)</t>
  </si>
  <si>
    <t>Bronx</t>
  </si>
  <si>
    <t>Robert Williams</t>
  </si>
  <si>
    <t>718-610-0250</t>
  </si>
  <si>
    <t>Brooklyn</t>
  </si>
  <si>
    <t>Manhattan</t>
  </si>
  <si>
    <t>John Rodriguez</t>
  </si>
  <si>
    <t>718-349-5541</t>
  </si>
  <si>
    <t>Queens</t>
  </si>
  <si>
    <t>Mark Harri</t>
  </si>
  <si>
    <t>718-610-3154</t>
  </si>
  <si>
    <t>X</t>
  </si>
  <si>
    <t>M</t>
  </si>
  <si>
    <t>K</t>
  </si>
  <si>
    <t>Q</t>
  </si>
  <si>
    <t>R</t>
  </si>
  <si>
    <t>Anthony Salvadore</t>
  </si>
  <si>
    <t>718-420-5776</t>
  </si>
  <si>
    <t>Staten Island</t>
  </si>
  <si>
    <t>Carmine Franzese</t>
  </si>
  <si>
    <t>718-349-5659</t>
  </si>
  <si>
    <t>Aramis Rodriguez</t>
  </si>
  <si>
    <t>718-349-5737</t>
  </si>
  <si>
    <t>X117</t>
  </si>
  <si>
    <t>043649</t>
  </si>
  <si>
    <t>1865 MORRIS AVENUE</t>
  </si>
  <si>
    <t>David Labush</t>
  </si>
  <si>
    <t>718-583-7719</t>
  </si>
  <si>
    <t>X117 Gordian CTF Close Out</t>
  </si>
  <si>
    <t>Previous Amount Certified (Paid)</t>
  </si>
  <si>
    <t>Remaining Balance</t>
  </si>
  <si>
    <t>Previous Amount Certified</t>
  </si>
  <si>
    <t>Full Purcahse Amount</t>
  </si>
  <si>
    <t>RMCONV05</t>
  </si>
  <si>
    <t>05NEUNA</t>
  </si>
  <si>
    <t>Delivery To Information (School where work performed)</t>
  </si>
  <si>
    <t>Invoice  To Information</t>
  </si>
  <si>
    <t xml:space="preserve"> $ Unit Price </t>
  </si>
  <si>
    <t xml:space="preserve"> Amount Owed </t>
  </si>
  <si>
    <t>Project Name</t>
  </si>
  <si>
    <t>LLW</t>
  </si>
  <si>
    <t xml:space="preserve">Contract No </t>
  </si>
  <si>
    <t xml:space="preserve">Contract Expiration Date </t>
  </si>
  <si>
    <t>City1</t>
  </si>
  <si>
    <t>State1</t>
  </si>
  <si>
    <t>Zip Code1</t>
  </si>
  <si>
    <t>School ID / Name</t>
  </si>
  <si>
    <t>Address1</t>
  </si>
  <si>
    <t xml:space="preserve">City2 </t>
  </si>
  <si>
    <t>State2</t>
  </si>
  <si>
    <t xml:space="preserve">Zip Code2 </t>
  </si>
  <si>
    <t>Attention To: (Custodain)</t>
  </si>
  <si>
    <t>Attention To Phone No. (Custodian)</t>
  </si>
  <si>
    <t>Address2</t>
  </si>
  <si>
    <t xml:space="preserve">City3 </t>
  </si>
  <si>
    <t>State3</t>
  </si>
  <si>
    <t xml:space="preserve">Zip Code3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</si>
</sst>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"/>
    <numFmt numFmtId="165" formatCode="[$$-409]#,##0.0000"/>
    <numFmt numFmtId="166" formatCode="&quot;$&quot;#,##0.00"/>
  </numFmts>
  <fonts count="9" x14ac:knownFonts="1">
    <font>
      <sz val="10"/>
      <color indexed="8"/>
      <name val="ARIAL"/>
      <charset val="1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Tahoma"/>
      <family val="2"/>
    </font>
    <font>
      <b/>
      <sz val="7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top"/>
    </xf>
    <xf numFmtId="44" fontId="2" fillId="0" borderId="0" applyFont="0" applyFill="0" applyBorder="0" applyAlignment="0" applyProtection="0">
      <alignment vertical="top"/>
    </xf>
  </cellStyleXfs>
  <cellXfs count="48">
    <xf numFmtId="0" fontId="0" fillId="0" borderId="0" xfId="0">
      <alignment vertical="top"/>
    </xf>
    <xf numFmtId="2" fontId="0" fillId="0" borderId="0" xfId="1" applyNumberFormat="1" applyFont="1">
      <alignment vertical="top"/>
    </xf>
    <xf numFmtId="2" fontId="0" fillId="0" borderId="0" xfId="0" applyNumberFormat="1">
      <alignment vertical="top"/>
    </xf>
    <xf numFmtId="0" fontId="0" fillId="0" borderId="1" xfId="0" applyBorder="1">
      <alignment vertical="top"/>
    </xf>
    <xf numFmtId="0" fontId="1" fillId="0" borderId="0" xfId="0" applyFont="1">
      <alignment vertical="top"/>
    </xf>
    <xf numFmtId="2" fontId="1" fillId="0" borderId="0" xfId="0" applyNumberFormat="1" applyFont="1">
      <alignment vertical="top"/>
    </xf>
    <xf numFmtId="0" fontId="0" fillId="7" borderId="0" xfId="0" applyFill="1">
      <alignment vertical="top"/>
    </xf>
    <xf numFmtId="0" fontId="4" fillId="2" borderId="1" xfId="0" applyFont="1" applyFill="1" applyBorder="1" applyAlignment="1">
      <alignment horizontal="left" vertical="top" wrapText="1" readingOrder="1"/>
    </xf>
    <xf numFmtId="0" fontId="5" fillId="0" borderId="1" xfId="0" applyFont="1" applyBorder="1">
      <alignment vertical="top"/>
    </xf>
    <xf numFmtId="0" fontId="4" fillId="2" borderId="1" xfId="0" quotePrefix="1" applyFont="1" applyFill="1" applyBorder="1" applyAlignment="1">
      <alignment horizontal="left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4" fillId="10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left" vertical="top"/>
    </xf>
    <xf numFmtId="49" fontId="5" fillId="0" borderId="1" xfId="0" quotePrefix="1" applyNumberFormat="1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 readingOrder="1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left" vertical="top" wrapText="1" readingOrder="1"/>
    </xf>
    <xf numFmtId="165" fontId="5" fillId="0" borderId="1" xfId="0" applyNumberFormat="1" applyFont="1" applyBorder="1" applyAlignment="1">
      <alignment horizontal="center" vertical="top"/>
    </xf>
    <xf numFmtId="166" fontId="5" fillId="0" borderId="1" xfId="0" applyNumberFormat="1" applyFont="1" applyBorder="1" applyAlignment="1">
      <alignment horizontal="center" vertical="top"/>
    </xf>
    <xf numFmtId="164" fontId="5" fillId="0" borderId="1" xfId="0" applyNumberFormat="1" applyFont="1" applyBorder="1" applyAlignment="1">
      <alignment horizontal="center" vertical="top"/>
    </xf>
    <xf numFmtId="0" fontId="5" fillId="7" borderId="1" xfId="0" applyFont="1" applyFill="1" applyBorder="1">
      <alignment vertical="top"/>
    </xf>
    <xf numFmtId="0" fontId="5" fillId="9" borderId="1" xfId="0" applyFont="1" applyFill="1" applyBorder="1" applyAlignment="1">
      <alignment horizontal="left" vertical="top"/>
    </xf>
    <xf numFmtId="0" fontId="5" fillId="9" borderId="1" xfId="0" applyFont="1" applyFill="1" applyBorder="1">
      <alignment vertical="top"/>
    </xf>
    <xf numFmtId="0" fontId="5" fillId="9" borderId="1" xfId="0" quotePrefix="1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center" vertical="top" wrapText="1" readingOrder="1"/>
    </xf>
    <xf numFmtId="0" fontId="5" fillId="9" borderId="1" xfId="0" applyFont="1" applyFill="1" applyBorder="1" applyAlignment="1">
      <alignment horizontal="center" vertical="top"/>
    </xf>
    <xf numFmtId="0" fontId="5" fillId="9" borderId="1" xfId="0" applyFont="1" applyFill="1" applyBorder="1" applyAlignment="1">
      <alignment horizontal="left" vertical="top" wrapText="1" readingOrder="1"/>
    </xf>
    <xf numFmtId="165" fontId="5" fillId="9" borderId="1" xfId="0" applyNumberFormat="1" applyFont="1" applyFill="1" applyBorder="1" applyAlignment="1">
      <alignment horizontal="right" vertical="top"/>
    </xf>
    <xf numFmtId="164" fontId="5" fillId="9" borderId="1" xfId="0" applyNumberFormat="1" applyFont="1" applyFill="1" applyBorder="1" applyAlignment="1">
      <alignment horizontal="right" vertical="top"/>
    </xf>
    <xf numFmtId="164" fontId="5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left" vertical="top" wrapText="1" readingOrder="1"/>
    </xf>
    <xf numFmtId="164" fontId="4" fillId="0" borderId="1" xfId="0" applyNumberFormat="1" applyFont="1" applyBorder="1" applyAlignment="1">
      <alignment horizontal="right" vertical="top"/>
    </xf>
    <xf numFmtId="164" fontId="4" fillId="0" borderId="1" xfId="0" applyNumberFormat="1" applyFont="1" applyBorder="1" applyAlignment="1">
      <alignment horizontal="center" vertical="top"/>
    </xf>
    <xf numFmtId="8" fontId="4" fillId="0" borderId="1" xfId="0" applyNumberFormat="1" applyFont="1" applyBorder="1" applyAlignment="1">
      <alignment horizontal="center" vertical="top"/>
    </xf>
    <xf numFmtId="0" fontId="6" fillId="7" borderId="1" xfId="0" applyFont="1" applyFill="1" applyBorder="1">
      <alignment vertical="top"/>
    </xf>
    <xf numFmtId="8" fontId="4" fillId="7" borderId="1" xfId="0" applyNumberFormat="1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 wrapText="1" readingOrder="1"/>
    </xf>
    <xf numFmtId="0" fontId="4" fillId="4" borderId="1" xfId="0" applyFont="1" applyFill="1" applyBorder="1" applyAlignment="1">
      <alignment horizontal="center" vertical="top" wrapText="1" readingOrder="1"/>
    </xf>
    <xf numFmtId="0" fontId="4" fillId="5" borderId="1" xfId="0" applyFont="1" applyFill="1" applyBorder="1" applyAlignment="1">
      <alignment horizontal="center" vertical="top" wrapText="1" readingOrder="1"/>
    </xf>
    <xf numFmtId="0" fontId="4" fillId="2" borderId="1" xfId="0" applyFont="1" applyFill="1" applyBorder="1" applyAlignment="1">
      <alignment horizontal="center" vertical="top" wrapText="1" readingOrder="1"/>
    </xf>
    <xf numFmtId="0" fontId="4" fillId="6" borderId="1" xfId="0" applyFont="1" applyFill="1" applyBorder="1" applyAlignment="1">
      <alignment horizontal="center" vertical="top" wrapText="1" readingOrder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43" fontId="7" fillId="0" borderId="2" xfId="0" applyNumberFormat="1" applyFont="1" applyBorder="1" applyAlignment="1">
      <alignment vertical="center" wrapText="1"/>
    </xf>
    <xf numFmtId="43" fontId="7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8FAD3"/>
      <rgbColor rgb="00B7C4D9"/>
      <rgbColor rgb="00D1D9E7"/>
      <rgbColor rgb="00DADADA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  <pageSetUpPr autoPageBreaks="0"/>
  </sheetPr>
  <dimension ref="A1:AJ15"/>
  <sheetViews>
    <sheetView showGridLines="0" tabSelected="1" zoomScaleNormal="100" workbookViewId="0">
      <selection activeCell="H17" sqref="H17"/>
    </sheetView>
  </sheetViews>
  <sheetFormatPr defaultRowHeight="12.75" customHeight="1" x14ac:dyDescent="0.2"/>
  <cols>
    <col min="1" max="1" width="31.28515625" style="3" customWidth="1"/>
    <col min="2" max="2" width="10.5703125" style="3" customWidth="1"/>
    <col min="3" max="3" width="9.7109375" style="3" customWidth="1"/>
    <col min="4" max="4" width="9.85546875" style="3" customWidth="1"/>
    <col min="5" max="5" width="12.85546875" style="3" customWidth="1"/>
    <col min="6" max="6" width="15.42578125" style="3" bestFit="1" customWidth="1"/>
    <col min="7" max="7" width="11.5703125" style="3" bestFit="1" customWidth="1"/>
    <col min="8" max="8" width="23.5703125" style="3" bestFit="1" customWidth="1"/>
    <col min="9" max="9" width="13.5703125" style="3" bestFit="1" customWidth="1"/>
    <col min="10" max="10" width="15.42578125" style="3" bestFit="1" customWidth="1"/>
    <col min="11" max="11" width="9" style="3" bestFit="1" customWidth="1"/>
    <col min="12" max="12" width="5.7109375" style="3" bestFit="1" customWidth="1"/>
    <col min="13" max="13" width="9" style="3" bestFit="1" customWidth="1"/>
    <col min="14" max="14" width="18.7109375" style="3" customWidth="1"/>
    <col min="15" max="15" width="30.7109375" style="3" bestFit="1" customWidth="1"/>
    <col min="16" max="16" width="15" style="3" customWidth="1"/>
    <col min="17" max="17" width="7.5703125" style="3" customWidth="1"/>
    <col min="18" max="18" width="10.7109375" style="3" customWidth="1"/>
    <col min="19" max="19" width="23.140625" style="3" customWidth="1"/>
    <col min="20" max="20" width="32.85546875" style="3" customWidth="1"/>
    <col min="21" max="21" width="13.5703125" style="3" customWidth="1"/>
    <col min="22" max="22" width="10.42578125" style="3" customWidth="1"/>
    <col min="23" max="23" width="23.140625" style="3" customWidth="1"/>
    <col min="24" max="24" width="17.42578125" style="3" customWidth="1"/>
    <col min="25" max="25" width="8" style="3" customWidth="1"/>
    <col min="26" max="26" width="14" style="3" customWidth="1"/>
    <col min="27" max="27" width="29.85546875" style="3" customWidth="1"/>
    <col min="28" max="28" width="33.42578125" style="3" customWidth="1"/>
    <col min="29" max="29" width="38.5703125" style="3" bestFit="1" customWidth="1"/>
    <col min="30" max="30" width="8.5703125" style="3" bestFit="1" customWidth="1"/>
    <col min="31" max="31" width="8" style="3" customWidth="1"/>
    <col min="32" max="32" width="15.140625" style="3" customWidth="1"/>
    <col min="33" max="33" width="13.28515625" style="3" customWidth="1"/>
    <col min="34" max="34" width="15.140625" style="3" customWidth="1"/>
    <col min="35" max="35" width="14.140625" style="3" customWidth="1"/>
    <col min="36" max="36" width="54.28515625" style="3" bestFit="1" customWidth="1"/>
    <col min="37" max="256" width="6.85546875" style="3" customWidth="1"/>
    <col min="257" max="16384" width="9.140625" style="3"/>
  </cols>
  <sheetData>
    <row r="1" spans="1:36" ht="15" customHeight="1" x14ac:dyDescent="0.2">
      <c r="A1" s="7" t="s">
        <v>61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</row>
    <row r="2" spans="1:36" ht="15" customHeight="1" x14ac:dyDescent="0.2">
      <c r="A2" s="9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</row>
    <row r="3" spans="1:36" ht="15" customHeight="1" x14ac:dyDescent="0.2">
      <c r="A3" s="9" t="s">
        <v>66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</row>
    <row r="4" spans="1:36" ht="15" customHeight="1" x14ac:dyDescent="0.2">
      <c r="A4" s="7" t="s">
        <v>1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1:36" ht="14.25" customHeight="1" x14ac:dyDescent="0.2">
      <c r="A5" s="37" t="s">
        <v>2</v>
      </c>
      <c r="B5" s="37"/>
      <c r="C5" s="37"/>
      <c r="D5" s="37"/>
      <c r="E5" s="38" t="s">
        <v>3</v>
      </c>
      <c r="F5" s="38"/>
      <c r="G5" s="38"/>
      <c r="H5" s="38"/>
      <c r="I5" s="38"/>
      <c r="J5" s="38"/>
      <c r="K5" s="38"/>
      <c r="L5" s="38"/>
      <c r="M5" s="38"/>
      <c r="N5" s="39" t="s">
        <v>73</v>
      </c>
      <c r="O5" s="39"/>
      <c r="P5" s="39"/>
      <c r="Q5" s="39"/>
      <c r="R5" s="39"/>
      <c r="S5" s="39"/>
      <c r="T5" s="39"/>
      <c r="U5" s="39"/>
      <c r="V5" s="40" t="s">
        <v>74</v>
      </c>
      <c r="W5" s="40"/>
      <c r="X5" s="40"/>
      <c r="Y5" s="40"/>
      <c r="Z5" s="40"/>
      <c r="AA5" s="40"/>
      <c r="AB5" s="40"/>
      <c r="AC5" s="41" t="s">
        <v>4</v>
      </c>
      <c r="AD5" s="41"/>
      <c r="AE5" s="41"/>
      <c r="AF5" s="41"/>
      <c r="AG5" s="41"/>
      <c r="AH5" s="41"/>
      <c r="AI5" s="10"/>
      <c r="AJ5" s="8"/>
    </row>
    <row r="6" spans="1:36" ht="51" customHeight="1" x14ac:dyDescent="0.2">
      <c r="A6" s="46" t="s">
        <v>77</v>
      </c>
      <c r="B6" s="43" t="s">
        <v>5</v>
      </c>
      <c r="C6" s="43" t="s">
        <v>78</v>
      </c>
      <c r="D6" s="43" t="s">
        <v>6</v>
      </c>
      <c r="E6" s="43" t="s">
        <v>7</v>
      </c>
      <c r="F6" s="43" t="s">
        <v>8</v>
      </c>
      <c r="G6" s="43" t="s">
        <v>79</v>
      </c>
      <c r="H6" s="43" t="s">
        <v>80</v>
      </c>
      <c r="I6" s="43" t="s">
        <v>9</v>
      </c>
      <c r="J6" s="43" t="s">
        <v>10</v>
      </c>
      <c r="K6" s="43" t="s">
        <v>81</v>
      </c>
      <c r="L6" s="43" t="s">
        <v>82</v>
      </c>
      <c r="M6" s="43" t="s">
        <v>83</v>
      </c>
      <c r="N6" s="43" t="s">
        <v>84</v>
      </c>
      <c r="O6" s="43" t="s">
        <v>85</v>
      </c>
      <c r="P6" s="43" t="s">
        <v>86</v>
      </c>
      <c r="Q6" s="43" t="s">
        <v>87</v>
      </c>
      <c r="R6" s="43" t="s">
        <v>88</v>
      </c>
      <c r="S6" s="43" t="s">
        <v>89</v>
      </c>
      <c r="T6" s="43" t="s">
        <v>90</v>
      </c>
      <c r="U6" s="43" t="s">
        <v>0</v>
      </c>
      <c r="V6" s="43" t="s">
        <v>11</v>
      </c>
      <c r="W6" s="43" t="s">
        <v>91</v>
      </c>
      <c r="X6" s="43" t="s">
        <v>92</v>
      </c>
      <c r="Y6" s="43" t="s">
        <v>93</v>
      </c>
      <c r="Z6" s="43" t="s">
        <v>94</v>
      </c>
      <c r="AA6" s="47" t="s">
        <v>12</v>
      </c>
      <c r="AB6" s="47" t="s">
        <v>38</v>
      </c>
      <c r="AC6" s="42" t="s">
        <v>13</v>
      </c>
      <c r="AD6" s="43" t="s">
        <v>14</v>
      </c>
      <c r="AE6" s="43" t="s">
        <v>15</v>
      </c>
      <c r="AF6" s="44" t="s">
        <v>75</v>
      </c>
      <c r="AG6" s="11" t="s">
        <v>67</v>
      </c>
      <c r="AH6" s="45" t="s">
        <v>76</v>
      </c>
      <c r="AI6" s="11" t="s">
        <v>68</v>
      </c>
      <c r="AJ6" s="12" t="s">
        <v>16</v>
      </c>
    </row>
    <row r="7" spans="1:36" ht="15" customHeight="1" x14ac:dyDescent="0.2">
      <c r="A7" s="13" t="s">
        <v>34</v>
      </c>
      <c r="B7" s="16" t="s">
        <v>71</v>
      </c>
      <c r="C7" s="14" t="s">
        <v>62</v>
      </c>
      <c r="D7" s="8" t="s">
        <v>72</v>
      </c>
      <c r="E7" s="15" t="s">
        <v>17</v>
      </c>
      <c r="F7" s="15" t="s">
        <v>17</v>
      </c>
      <c r="G7" s="15" t="s">
        <v>28</v>
      </c>
      <c r="H7" s="15" t="s">
        <v>18</v>
      </c>
      <c r="I7" s="15" t="s">
        <v>1</v>
      </c>
      <c r="J7" s="15" t="s">
        <v>19</v>
      </c>
      <c r="K7" s="15" t="s">
        <v>20</v>
      </c>
      <c r="L7" s="15" t="s">
        <v>21</v>
      </c>
      <c r="M7" s="15" t="s">
        <v>22</v>
      </c>
      <c r="N7" s="16" t="s">
        <v>61</v>
      </c>
      <c r="O7" s="16" t="s">
        <v>63</v>
      </c>
      <c r="P7" s="16" t="str">
        <f>VLOOKUP(Sheet2!A1,Sheet2!A6:D11,4,FALSE)</f>
        <v>Bronx</v>
      </c>
      <c r="Q7" s="15" t="s">
        <v>23</v>
      </c>
      <c r="R7" s="16">
        <v>10453</v>
      </c>
      <c r="S7" s="16" t="s">
        <v>64</v>
      </c>
      <c r="T7" s="16" t="s">
        <v>65</v>
      </c>
      <c r="U7" s="15" t="s">
        <v>37</v>
      </c>
      <c r="V7" s="15" t="s">
        <v>24</v>
      </c>
      <c r="W7" s="15" t="s">
        <v>25</v>
      </c>
      <c r="X7" s="15" t="s">
        <v>26</v>
      </c>
      <c r="Y7" s="15" t="s">
        <v>23</v>
      </c>
      <c r="Z7" s="15" t="s">
        <v>27</v>
      </c>
      <c r="AA7" s="16" t="str">
        <f>VLOOKUP(Sheet2!A1,Sheet2!A6:D11,2,FALSE)</f>
        <v>Robert Williams</v>
      </c>
      <c r="AB7" s="16" t="str">
        <f>VLOOKUP(Sheet2!A1,Sheet2!A6:D11,3,FALSE)</f>
        <v>718-610-0250</v>
      </c>
      <c r="AC7" s="17" t="s">
        <v>32</v>
      </c>
      <c r="AD7" s="15">
        <v>6</v>
      </c>
      <c r="AE7" s="16" t="s">
        <v>31</v>
      </c>
      <c r="AF7" s="18">
        <v>135.69749999999999</v>
      </c>
      <c r="AG7" s="19">
        <v>0</v>
      </c>
      <c r="AH7" s="20">
        <f>AF7*AD7</f>
        <v>814.18499999999995</v>
      </c>
      <c r="AI7" s="19">
        <v>0</v>
      </c>
      <c r="AJ7" s="21" t="s">
        <v>35</v>
      </c>
    </row>
    <row r="8" spans="1:36" ht="15" customHeight="1" x14ac:dyDescent="0.2">
      <c r="A8" s="13" t="s">
        <v>34</v>
      </c>
      <c r="B8" s="16" t="s">
        <v>71</v>
      </c>
      <c r="C8" s="14" t="s">
        <v>62</v>
      </c>
      <c r="D8" s="8" t="s">
        <v>72</v>
      </c>
      <c r="E8" s="15" t="s">
        <v>17</v>
      </c>
      <c r="F8" s="15" t="s">
        <v>17</v>
      </c>
      <c r="G8" s="15" t="s">
        <v>28</v>
      </c>
      <c r="H8" s="15" t="s">
        <v>18</v>
      </c>
      <c r="I8" s="15" t="s">
        <v>1</v>
      </c>
      <c r="J8" s="15" t="s">
        <v>19</v>
      </c>
      <c r="K8" s="15" t="s">
        <v>20</v>
      </c>
      <c r="L8" s="15" t="s">
        <v>21</v>
      </c>
      <c r="M8" s="15" t="s">
        <v>22</v>
      </c>
      <c r="N8" s="16" t="e">
        <f>#REF!</f>
        <v>#REF!</v>
      </c>
      <c r="O8" s="16" t="str">
        <f>O7</f>
        <v>1865 MORRIS AVENUE</v>
      </c>
      <c r="P8" s="16" t="str">
        <f>P7</f>
        <v>Bronx</v>
      </c>
      <c r="Q8" s="15" t="s">
        <v>23</v>
      </c>
      <c r="R8" s="16">
        <f>R7</f>
        <v>10453</v>
      </c>
      <c r="S8" s="16" t="str">
        <f>S7</f>
        <v>David Labush</v>
      </c>
      <c r="T8" s="16" t="str">
        <f>T7</f>
        <v>718-583-7719</v>
      </c>
      <c r="U8" s="15" t="s">
        <v>37</v>
      </c>
      <c r="V8" s="15" t="s">
        <v>24</v>
      </c>
      <c r="W8" s="15" t="s">
        <v>25</v>
      </c>
      <c r="X8" s="15" t="s">
        <v>26</v>
      </c>
      <c r="Y8" s="15" t="s">
        <v>23</v>
      </c>
      <c r="Z8" s="15" t="s">
        <v>27</v>
      </c>
      <c r="AA8" s="16" t="str">
        <f>AA7</f>
        <v>Robert Williams</v>
      </c>
      <c r="AB8" s="16" t="str">
        <f>AB7</f>
        <v>718-610-0250</v>
      </c>
      <c r="AC8" s="17" t="s">
        <v>33</v>
      </c>
      <c r="AD8" s="15">
        <v>2.5</v>
      </c>
      <c r="AE8" s="16" t="s">
        <v>31</v>
      </c>
      <c r="AF8" s="18">
        <v>144.11410000000001</v>
      </c>
      <c r="AG8" s="19">
        <v>0</v>
      </c>
      <c r="AH8" s="20">
        <f t="shared" ref="AH8" si="0">AF8*AD8</f>
        <v>360.28525000000002</v>
      </c>
      <c r="AI8" s="19">
        <v>0</v>
      </c>
      <c r="AJ8" s="21" t="s">
        <v>36</v>
      </c>
    </row>
    <row r="9" spans="1:36" ht="15" customHeight="1" x14ac:dyDescent="0.2">
      <c r="A9" s="22"/>
      <c r="B9" s="23"/>
      <c r="C9" s="24"/>
      <c r="D9" s="23"/>
      <c r="E9" s="25"/>
      <c r="F9" s="25"/>
      <c r="G9" s="25"/>
      <c r="H9" s="25"/>
      <c r="I9" s="25"/>
      <c r="J9" s="25"/>
      <c r="K9" s="25"/>
      <c r="L9" s="25"/>
      <c r="M9" s="25"/>
      <c r="N9" s="26"/>
      <c r="O9" s="22"/>
      <c r="P9" s="22"/>
      <c r="Q9" s="25"/>
      <c r="R9" s="22"/>
      <c r="S9" s="23"/>
      <c r="T9" s="23"/>
      <c r="U9" s="25"/>
      <c r="V9" s="25"/>
      <c r="W9" s="27"/>
      <c r="X9" s="25"/>
      <c r="Y9" s="25"/>
      <c r="Z9" s="25"/>
      <c r="AA9" s="23"/>
      <c r="AB9" s="23"/>
      <c r="AC9" s="23"/>
      <c r="AD9" s="25"/>
      <c r="AE9" s="23"/>
      <c r="AF9" s="28"/>
      <c r="AG9" s="28"/>
      <c r="AH9" s="29"/>
      <c r="AI9" s="29"/>
      <c r="AJ9" s="23"/>
    </row>
    <row r="10" spans="1:36" ht="15" customHeight="1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15"/>
      <c r="AE10" s="8"/>
      <c r="AF10" s="30"/>
      <c r="AG10" s="30"/>
      <c r="AH10" s="8"/>
      <c r="AI10" s="8"/>
      <c r="AJ10" s="8"/>
    </row>
    <row r="11" spans="1:36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31" t="s">
        <v>29</v>
      </c>
      <c r="AD11" s="8"/>
      <c r="AE11" s="8"/>
      <c r="AF11" s="32"/>
      <c r="AG11" s="32"/>
      <c r="AH11" s="8"/>
      <c r="AI11" s="8"/>
      <c r="AJ11" s="8"/>
    </row>
    <row r="12" spans="1:36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31" t="s">
        <v>69</v>
      </c>
      <c r="AD12" s="8"/>
      <c r="AE12" s="8"/>
      <c r="AF12" s="32"/>
      <c r="AG12" s="33">
        <v>0</v>
      </c>
      <c r="AH12" s="8"/>
      <c r="AI12" s="8"/>
      <c r="AJ12" s="8"/>
    </row>
    <row r="13" spans="1:36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31" t="s">
        <v>68</v>
      </c>
      <c r="AD13" s="8"/>
      <c r="AE13" s="8"/>
      <c r="AF13" s="32"/>
      <c r="AG13" s="32"/>
      <c r="AH13" s="8"/>
      <c r="AI13" s="34">
        <v>0</v>
      </c>
      <c r="AJ13" s="8"/>
    </row>
    <row r="14" spans="1:36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31" t="s">
        <v>30</v>
      </c>
      <c r="AD14" s="8"/>
      <c r="AE14" s="8"/>
      <c r="AF14" s="8"/>
      <c r="AG14" s="8"/>
      <c r="AH14" s="33">
        <f>SUM(AH7:AH11)</f>
        <v>1174.4702499999999</v>
      </c>
      <c r="AI14" s="33"/>
      <c r="AJ14" s="8"/>
    </row>
    <row r="15" spans="1:36" ht="12.75" customHeight="1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35" t="s">
        <v>70</v>
      </c>
      <c r="AD15" s="21"/>
      <c r="AE15" s="21"/>
      <c r="AF15" s="21"/>
      <c r="AG15" s="21"/>
      <c r="AH15" s="36">
        <v>1174.47</v>
      </c>
      <c r="AI15" s="8"/>
      <c r="AJ15" s="8"/>
    </row>
  </sheetData>
  <mergeCells count="5">
    <mergeCell ref="A5:D5"/>
    <mergeCell ref="E5:M5"/>
    <mergeCell ref="N5:U5"/>
    <mergeCell ref="V5:AB5"/>
    <mergeCell ref="AC5:AH5"/>
  </mergeCells>
  <phoneticPr fontId="3" type="noConversion"/>
  <pageMargins left="0.25" right="0.25" top="0.25" bottom="0.25" header="0" footer="0"/>
  <pageSetup fitToWidth="0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zoomScale="115" zoomScaleNormal="115" workbookViewId="0">
      <selection activeCell="A9" sqref="A9"/>
    </sheetView>
  </sheetViews>
  <sheetFormatPr defaultRowHeight="12.75" x14ac:dyDescent="0.2"/>
  <cols>
    <col min="2" max="3" width="33.42578125" customWidth="1"/>
    <col min="4" max="4" width="19.5703125" style="2" customWidth="1"/>
    <col min="5" max="5" width="19.5703125" style="1" customWidth="1"/>
    <col min="6" max="6" width="19.5703125" customWidth="1"/>
  </cols>
  <sheetData>
    <row r="1" spans="1:4" x14ac:dyDescent="0.2">
      <c r="A1" s="6" t="str">
        <f>MID(Sheet1!A1,1,1)</f>
        <v>X</v>
      </c>
    </row>
    <row r="6" spans="1:4" x14ac:dyDescent="0.2">
      <c r="A6" s="4" t="s">
        <v>50</v>
      </c>
      <c r="B6" t="s">
        <v>44</v>
      </c>
      <c r="C6" t="s">
        <v>45</v>
      </c>
      <c r="D6" s="5" t="s">
        <v>43</v>
      </c>
    </row>
    <row r="7" spans="1:4" x14ac:dyDescent="0.2">
      <c r="A7" s="4" t="s">
        <v>49</v>
      </c>
      <c r="B7" t="s">
        <v>40</v>
      </c>
      <c r="C7" t="s">
        <v>41</v>
      </c>
      <c r="D7" s="5" t="s">
        <v>39</v>
      </c>
    </row>
    <row r="8" spans="1:4" x14ac:dyDescent="0.2">
      <c r="A8" s="4" t="s">
        <v>51</v>
      </c>
      <c r="B8" s="4" t="s">
        <v>57</v>
      </c>
      <c r="C8" s="4" t="s">
        <v>58</v>
      </c>
      <c r="D8" s="5" t="s">
        <v>42</v>
      </c>
    </row>
    <row r="9" spans="1:4" x14ac:dyDescent="0.2">
      <c r="A9" s="4" t="s">
        <v>51</v>
      </c>
      <c r="B9" s="4" t="s">
        <v>59</v>
      </c>
      <c r="C9" s="4" t="s">
        <v>60</v>
      </c>
      <c r="D9" s="5" t="s">
        <v>42</v>
      </c>
    </row>
    <row r="10" spans="1:4" x14ac:dyDescent="0.2">
      <c r="A10" s="4" t="s">
        <v>52</v>
      </c>
      <c r="B10" s="4" t="s">
        <v>47</v>
      </c>
      <c r="C10" t="s">
        <v>48</v>
      </c>
      <c r="D10" s="5" t="s">
        <v>46</v>
      </c>
    </row>
    <row r="11" spans="1:4" x14ac:dyDescent="0.2">
      <c r="A11" s="4" t="s">
        <v>53</v>
      </c>
      <c r="B11" s="4" t="s">
        <v>54</v>
      </c>
      <c r="C11" s="4" t="s">
        <v>55</v>
      </c>
      <c r="D11" s="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Detail</dc:title>
  <dc:creator>Crystal Decisions</dc:creator>
  <dc:description>Powered by Crystal</dc:description>
  <cp:lastModifiedBy>New York City Department of Education</cp:lastModifiedBy>
  <cp:lastPrinted>2025-05-27T11:09:08Z</cp:lastPrinted>
  <dcterms:created xsi:type="dcterms:W3CDTF">2025-04-17T21:52:49Z</dcterms:created>
  <dcterms:modified xsi:type="dcterms:W3CDTF">2025-06-04T16:08:57Z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01C2D35AF44DC8546069FCCFAB82437E8AE85364339A3FD7B8457322ABA5F93C19AE1510F54DDC058B541E4AA986E19A4E0E3C085511CF837F59F5C22A1C081DEADD6FFA8A5A5D4BB6495E846168AEF0F441A3A1A5FC0E32548D4AADCF4BBF072EACF58CEDBA310C70132E4FD3E2FDE4E54292429BFD893644DC46909888F44</vt:lpwstr>
  </property>
  <property fmtid="{D5CDD505-2E9C-101B-9397-08002B2CF9AE}" pid="3" name="Business Objects Context Information1">
    <vt:lpwstr>C4949974772710816B3135DB34264D5D4F50D9C998EE00C07327A28898C1F9CA5530FBF4324D1AD94042F434463F2C71BBAB109613B4AAD2F27E47C8C2215A9EABD43EEA99EF3C1375B1116D9654D0A761248CA98224AE41B700151411CB75F9F47BA9B5CB7E252B08D16DC25F304D6A5644A8BFD64ABB1EF5BD10646EC97C7</vt:lpwstr>
  </property>
  <property fmtid="{D5CDD505-2E9C-101B-9397-08002B2CF9AE}" pid="4" name="Business Objects Context Information2">
    <vt:lpwstr>7446E8A7CFF9E74CAD06760F5A1BD132C949C723C294B0F484A5551EB934679CF6125EB41AB205A3D6EEE6EBBDED7913F90BCB195A6EE58C8F40376DD0DF1C7A1E32400165F976EF2FEB80A1F34BFAC1850DBC76B354AA6FEFDBBC0EBCACE6994732608B582A1BADB9006D652E9FA6EAFD0226B466F37C519FA1716C39F13FE</vt:lpwstr>
  </property>
  <property fmtid="{D5CDD505-2E9C-101B-9397-08002B2CF9AE}" pid="5" name="Business Objects Context Information3">
    <vt:lpwstr>55B19EB2D187BAC29863A67CEFAD8FCB13BC8109A211A9C6F03A8505CC11F1B3DBC0C09F1965F8EF08E4E66530C1E2E42E78C1F661E055D1659413B0418A06B6B8373C50161C64B5A0FC654AE8829962C01632456E2C4FAEBC891252B2DE2AABACFD9E53F088CF896D37EB135215D11E780BBF1E7664F4103F65AC035F83199</vt:lpwstr>
  </property>
  <property fmtid="{D5CDD505-2E9C-101B-9397-08002B2CF9AE}" pid="6" name="Business Objects Context Information4">
    <vt:lpwstr>1B2A9A8C0383C448A78D4B7350F2ACA2D02801720F0465E4001C031724EAD8E8452CDC98DD224118B78A226F7983E77396D2F68CA29A2C0F9BAE29DE0D6BB274CE99769621460894D44432D17E080EF57DD41DB032E8DF9DA02794A7E99660FEC49F6C86CB659FD67DABF13EA830320A3DD5299C1B40CBA8EA12644283B9DD9</vt:lpwstr>
  </property>
  <property fmtid="{D5CDD505-2E9C-101B-9397-08002B2CF9AE}" pid="7" name="Business Objects Context Information5">
    <vt:lpwstr>A0B44A456053326E0775961CF3DF6AA6106814766B7D95BFF47B07AF7343C5A0483B1916570F6A509A9EB94200C57BE6B9710D3806942B41F9CCCC4D5522392B2E32DC3BC4E3E2F14F8DF1A6376E3A7702757773558BFE8061D641B0CBC214090107EA5237AE46508992032A4C69D76847452B400ADC8E543924A3D7906AE36</vt:lpwstr>
  </property>
  <property fmtid="{D5CDD505-2E9C-101B-9397-08002B2CF9AE}" pid="8" name="Business Objects Context Information6">
    <vt:lpwstr>83BCA46503D979EC34F554CA56DD7B094A0892AFCCCD06B007BF4CC56C9AE0A24E787804619640CABD013D4CEB909B893BA09810</vt:lpwstr>
  </property>
</Properties>
</file>