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R:\Capital Budgeting\Corey N\5.20 3pm\excel\"/>
    </mc:Choice>
  </mc:AlternateContent>
  <bookViews>
    <workbookView xWindow="0" yWindow="0" windowWidth="28800" windowHeight="12300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R8" i="1"/>
  <c r="S9" i="1" l="1"/>
  <c r="A1" i="2" l="1"/>
  <c r="P7" i="1" s="1"/>
  <c r="AB7" i="1" l="1"/>
  <c r="AA7" i="1"/>
  <c r="O8" i="1" l="1"/>
  <c r="AB9" i="1" l="1"/>
  <c r="AB8" i="1"/>
  <c r="AA9" i="1"/>
  <c r="AA8" i="1"/>
  <c r="T9" i="1"/>
  <c r="T8" i="1"/>
  <c r="R9" i="1"/>
  <c r="P8" i="1"/>
  <c r="P9" i="1" s="1"/>
  <c r="O9" i="1"/>
  <c r="N9" i="1"/>
  <c r="N8" i="1"/>
  <c r="AH8" i="1" l="1"/>
  <c r="AH9" i="1"/>
  <c r="AH7" i="1"/>
  <c r="AH16" i="1" l="1"/>
</calcChain>
</file>

<file path=xl/sharedStrings.xml><?xml version="1.0" encoding="utf-8"?>
<sst xmlns="http://schemas.openxmlformats.org/spreadsheetml/2006/main" count="142" uniqueCount="94">
  <si>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</si>
  <si>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</si>
  <si>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</si>
  <si>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</si>
  <si>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</si>
  <si>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</si>
  <si>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</si>
  <si>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</si>
  <si>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</si>
  <si>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</si>
  <si>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</si>
  <si>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</si>
  <si>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</si>
  <si>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</si>
  <si>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</si>
  <si>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</si>
  <si>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</si>
  <si>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</si>
  <si>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</si>
  <si>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</si>
  <si>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</si>
  <si>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</si>
  <si>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</si>
  <si>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</si>
  <si>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</si>
  <si>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</si>
  <si>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</si>
  <si>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</si>
  <si>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</si>
  <si>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</si>
  <si>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</si>
  <si>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</si>
  <si>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Projected Hours</t>
  </si>
  <si>
    <t>Accumulated Hours Jul-Nov</t>
  </si>
  <si>
    <t>Accumulated Hours Dec-Mar</t>
  </si>
  <si>
    <t>CTF Close Out</t>
  </si>
  <si>
    <t>PO Request for Hourly Fees. Accumulated July-November</t>
  </si>
  <si>
    <t>PO Request for Hourly Fees. Accumulated December-March</t>
  </si>
  <si>
    <t>PO Request for Hourly Fees. Forecast to complete the project.</t>
  </si>
  <si>
    <t>Custodian</t>
  </si>
  <si>
    <t>Attention To Phone No. (Borough Director)</t>
  </si>
  <si>
    <t>Bronx</t>
  </si>
  <si>
    <t>Robert Williams</t>
  </si>
  <si>
    <t>718-610-0250</t>
  </si>
  <si>
    <t>Brooklyn</t>
  </si>
  <si>
    <t>Manhattan</t>
  </si>
  <si>
    <t>John Rodriguez</t>
  </si>
  <si>
    <t>718-349-5541</t>
  </si>
  <si>
    <t>Queens</t>
  </si>
  <si>
    <t>Mark Harri</t>
  </si>
  <si>
    <t>718-610-3154</t>
  </si>
  <si>
    <t>X</t>
  </si>
  <si>
    <t>M</t>
  </si>
  <si>
    <t>K</t>
  </si>
  <si>
    <t>Q</t>
  </si>
  <si>
    <t>R</t>
  </si>
  <si>
    <t>Anthony Salvadore</t>
  </si>
  <si>
    <t>718-420-5776</t>
  </si>
  <si>
    <t>Staten Island</t>
  </si>
  <si>
    <t>Carmine Franzese</t>
  </si>
  <si>
    <t>718-349-5659</t>
  </si>
  <si>
    <t>K111</t>
  </si>
  <si>
    <t>35 STARR STREET</t>
  </si>
  <si>
    <t>Abelardo M Dasilva</t>
  </si>
  <si>
    <t>718-821-4248</t>
  </si>
  <si>
    <t>Previous Certified Amount (Paid)</t>
  </si>
  <si>
    <t>Remaining Balance</t>
  </si>
  <si>
    <t>Previous Certified Amount</t>
  </si>
  <si>
    <t>Full Purchase Amount</t>
  </si>
  <si>
    <t>053929</t>
  </si>
  <si>
    <t>RMCONV08</t>
  </si>
  <si>
    <t>09NSKTA 09NSKTB 10NSKTA</t>
  </si>
  <si>
    <t>Delivery To Information (School where work performed)</t>
  </si>
  <si>
    <t>Invoice  To Information</t>
  </si>
  <si>
    <t xml:space="preserve"> $ Unit Price </t>
  </si>
  <si>
    <t xml:space="preserve"> Amount Owed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</si>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</sst>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.0000"/>
    <numFmt numFmtId="166" formatCode="&quot;$&quot;#,##0.00"/>
  </numFmts>
  <fonts count="9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E1F2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44" fontId="2" fillId="0" borderId="0" applyFont="0" applyFill="0" applyBorder="0" applyAlignment="0" applyProtection="0">
      <alignment vertical="top"/>
    </xf>
  </cellStyleXfs>
  <cellXfs count="45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0" fontId="0" fillId="0" borderId="1" xfId="0" applyBorder="1">
      <alignment vertical="top"/>
    </xf>
    <xf numFmtId="0" fontId="1" fillId="0" borderId="0" xfId="0" applyFont="1">
      <alignment vertical="top"/>
    </xf>
    <xf numFmtId="2" fontId="1" fillId="0" borderId="0" xfId="0" applyNumberFormat="1" applyFont="1">
      <alignment vertical="top"/>
    </xf>
    <xf numFmtId="0" fontId="0" fillId="6" borderId="0" xfId="0" applyFill="1">
      <alignment vertical="top"/>
    </xf>
    <xf numFmtId="0" fontId="4" fillId="2" borderId="1" xfId="0" applyFont="1" applyFill="1" applyBorder="1" applyAlignment="1">
      <alignment horizontal="left" vertical="top" wrapText="1" readingOrder="1"/>
    </xf>
    <xf numFmtId="0" fontId="5" fillId="0" borderId="1" xfId="0" applyFont="1" applyBorder="1">
      <alignment vertical="top"/>
    </xf>
    <xf numFmtId="0" fontId="4" fillId="2" borderId="1" xfId="0" quotePrefix="1" applyFont="1" applyFill="1" applyBorder="1" applyAlignment="1">
      <alignment horizontal="left" vertical="top" wrapText="1" readingOrder="1"/>
    </xf>
    <xf numFmtId="0" fontId="4" fillId="5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top" wrapText="1" readingOrder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 wrapText="1" readingOrder="1"/>
    </xf>
    <xf numFmtId="165" fontId="5" fillId="0" borderId="1" xfId="0" applyNumberFormat="1" applyFont="1" applyBorder="1" applyAlignment="1">
      <alignment horizontal="right" vertical="top"/>
    </xf>
    <xf numFmtId="166" fontId="5" fillId="0" borderId="1" xfId="0" applyNumberFormat="1" applyFont="1" applyBorder="1" applyAlignment="1">
      <alignment horizontal="center" vertical="top"/>
    </xf>
    <xf numFmtId="164" fontId="5" fillId="0" borderId="1" xfId="0" applyNumberFormat="1" applyFont="1" applyBorder="1" applyAlignment="1">
      <alignment horizontal="right" vertical="top"/>
    </xf>
    <xf numFmtId="164" fontId="5" fillId="0" borderId="1" xfId="0" applyNumberFormat="1" applyFont="1" applyBorder="1" applyAlignment="1">
      <alignment horizontal="center" vertical="top"/>
    </xf>
    <xf numFmtId="0" fontId="5" fillId="6" borderId="1" xfId="0" applyFont="1" applyFill="1" applyBorder="1">
      <alignment vertical="top"/>
    </xf>
    <xf numFmtId="0" fontId="5" fillId="8" borderId="1" xfId="0" applyFont="1" applyFill="1" applyBorder="1">
      <alignment vertical="top"/>
    </xf>
    <xf numFmtId="0" fontId="5" fillId="8" borderId="1" xfId="0" applyFont="1" applyFill="1" applyBorder="1" applyAlignment="1">
      <alignment horizontal="center" vertical="top" wrapText="1" readingOrder="1"/>
    </xf>
    <xf numFmtId="164" fontId="5" fillId="8" borderId="1" xfId="0" applyNumberFormat="1" applyFont="1" applyFill="1" applyBorder="1" applyAlignment="1">
      <alignment horizontal="right" vertical="top"/>
    </xf>
    <xf numFmtId="0" fontId="4" fillId="0" borderId="1" xfId="0" applyFont="1" applyBorder="1" applyAlignment="1">
      <alignment horizontal="left" vertical="top" wrapText="1" readingOrder="1"/>
    </xf>
    <xf numFmtId="164" fontId="4" fillId="0" borderId="1" xfId="0" applyNumberFormat="1" applyFont="1" applyBorder="1" applyAlignment="1">
      <alignment horizontal="right" vertical="top"/>
    </xf>
    <xf numFmtId="8" fontId="4" fillId="0" borderId="1" xfId="0" applyNumberFormat="1" applyFont="1" applyBorder="1">
      <alignment vertical="top"/>
    </xf>
    <xf numFmtId="164" fontId="4" fillId="0" borderId="1" xfId="0" applyNumberFormat="1" applyFont="1" applyBorder="1" applyAlignment="1">
      <alignment horizontal="center" vertical="top"/>
    </xf>
    <xf numFmtId="0" fontId="6" fillId="6" borderId="1" xfId="0" applyFont="1" applyFill="1" applyBorder="1">
      <alignment vertical="top"/>
    </xf>
    <xf numFmtId="8" fontId="4" fillId="6" borderId="1" xfId="0" applyNumberFormat="1" applyFont="1" applyFill="1" applyBorder="1" applyAlignment="1">
      <alignment horizontal="center" vertical="top"/>
    </xf>
    <xf numFmtId="49" fontId="5" fillId="0" borderId="1" xfId="0" quotePrefix="1" applyNumberFormat="1" applyFont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 wrapText="1" readingOrder="1"/>
    </xf>
    <xf numFmtId="0" fontId="4" fillId="4" borderId="1" xfId="0" applyFont="1" applyFill="1" applyBorder="1" applyAlignment="1">
      <alignment horizontal="center" vertical="top" wrapText="1" readingOrder="1"/>
    </xf>
    <xf numFmtId="0" fontId="4" fillId="2" borderId="1" xfId="0" applyFont="1" applyFill="1" applyBorder="1" applyAlignment="1">
      <alignment horizontal="center" vertical="top" wrapText="1" readingOrder="1"/>
    </xf>
    <xf numFmtId="0" fontId="4" fillId="5" borderId="1" xfId="0" applyFont="1" applyFill="1" applyBorder="1" applyAlignment="1">
      <alignment horizontal="center" vertical="top" wrapText="1" readingOrder="1"/>
    </xf>
    <xf numFmtId="0" fontId="7" fillId="9" borderId="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43" fontId="7" fillId="0" borderId="4" xfId="0" applyNumberFormat="1" applyFont="1" applyBorder="1" applyAlignment="1">
      <alignment vertical="center" wrapText="1"/>
    </xf>
    <xf numFmtId="43" fontId="7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17"/>
  <sheetViews>
    <sheetView showGridLines="0" tabSelected="1" topLeftCell="Y1" zoomScaleNormal="100" workbookViewId="0">
      <selection activeCell="AG20" sqref="AG20"/>
    </sheetView>
  </sheetViews>
  <sheetFormatPr defaultRowHeight="12.75" customHeight="1" x14ac:dyDescent="0.2"/>
  <cols>
    <col min="1" max="1" width="33" style="3" customWidth="1"/>
    <col min="2" max="2" width="14.5703125" style="3" customWidth="1"/>
    <col min="3" max="3" width="9.7109375" style="3" customWidth="1"/>
    <col min="4" max="4" width="21.85546875" style="3" customWidth="1"/>
    <col min="5" max="5" width="12.85546875" style="3" customWidth="1"/>
    <col min="6" max="6" width="15.42578125" style="3" bestFit="1" customWidth="1"/>
    <col min="7" max="7" width="11.5703125" style="3" bestFit="1" customWidth="1"/>
    <col min="8" max="8" width="23.5703125" style="3" bestFit="1" customWidth="1"/>
    <col min="9" max="9" width="13.5703125" style="3" bestFit="1" customWidth="1"/>
    <col min="10" max="10" width="15.42578125" style="3" bestFit="1" customWidth="1"/>
    <col min="11" max="11" width="9" style="3" bestFit="1" customWidth="1"/>
    <col min="12" max="12" width="5.7109375" style="3" bestFit="1" customWidth="1"/>
    <col min="13" max="13" width="9" style="3" bestFit="1" customWidth="1"/>
    <col min="14" max="14" width="20.85546875" style="3" customWidth="1"/>
    <col min="15" max="15" width="22.140625" style="3" bestFit="1" customWidth="1"/>
    <col min="16" max="16" width="18.28515625" style="3" customWidth="1"/>
    <col min="17" max="17" width="7.5703125" style="3" customWidth="1"/>
    <col min="18" max="18" width="10.7109375" style="3" customWidth="1"/>
    <col min="19" max="19" width="23.140625" style="3" customWidth="1"/>
    <col min="20" max="20" width="32.85546875" style="3" customWidth="1"/>
    <col min="21" max="21" width="13.5703125" style="3" customWidth="1"/>
    <col min="22" max="22" width="10.42578125" style="3" customWidth="1"/>
    <col min="23" max="23" width="23.140625" style="3" customWidth="1"/>
    <col min="24" max="24" width="17.42578125" style="3" customWidth="1"/>
    <col min="25" max="25" width="8" style="3" customWidth="1"/>
    <col min="26" max="26" width="14" style="3" customWidth="1"/>
    <col min="27" max="27" width="29.85546875" style="3" customWidth="1"/>
    <col min="28" max="28" width="33.42578125" style="3" customWidth="1"/>
    <col min="29" max="29" width="38.5703125" style="3" bestFit="1" customWidth="1"/>
    <col min="30" max="30" width="8.5703125" style="3" bestFit="1" customWidth="1"/>
    <col min="31" max="31" width="8" style="3" customWidth="1"/>
    <col min="32" max="32" width="15.140625" style="3" customWidth="1"/>
    <col min="33" max="33" width="12.7109375" style="3" customWidth="1"/>
    <col min="34" max="34" width="15.140625" style="3" customWidth="1"/>
    <col min="35" max="35" width="13.28515625" style="3" customWidth="1"/>
    <col min="36" max="36" width="54.28515625" style="3" bestFit="1" customWidth="1"/>
    <col min="37" max="256" width="6.85546875" style="3" customWidth="1"/>
    <col min="257" max="16384" width="9.140625" style="3"/>
  </cols>
  <sheetData>
    <row r="1" spans="1:36" ht="15" customHeight="1" x14ac:dyDescent="0.2">
      <c r="A1" s="7" t="s">
        <v>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ht="15" customHeight="1" x14ac:dyDescent="0.2">
      <c r="A2" s="9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</row>
    <row r="3" spans="1:36" ht="15" customHeight="1" x14ac:dyDescent="0.2">
      <c r="A3" s="9" t="s">
        <v>35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</row>
    <row r="4" spans="1:36" ht="15" customHeight="1" x14ac:dyDescent="0.2">
      <c r="A4" s="7" t="s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6" ht="14.25" customHeight="1" x14ac:dyDescent="0.2">
      <c r="A5" s="32" t="s">
        <v>2</v>
      </c>
      <c r="B5" s="32"/>
      <c r="C5" s="32"/>
      <c r="D5" s="32"/>
      <c r="E5" s="33" t="s">
        <v>3</v>
      </c>
      <c r="F5" s="33"/>
      <c r="G5" s="33"/>
      <c r="H5" s="33"/>
      <c r="I5" s="33"/>
      <c r="J5" s="33"/>
      <c r="K5" s="33"/>
      <c r="L5" s="33"/>
      <c r="M5" s="33"/>
      <c r="N5" s="36" t="s">
        <v>72</v>
      </c>
      <c r="O5" s="37"/>
      <c r="P5" s="37"/>
      <c r="Q5" s="37"/>
      <c r="R5" s="37"/>
      <c r="S5" s="37"/>
      <c r="T5" s="37"/>
      <c r="U5" s="38"/>
      <c r="V5" s="34" t="s">
        <v>73</v>
      </c>
      <c r="W5" s="34"/>
      <c r="X5" s="34"/>
      <c r="Y5" s="34"/>
      <c r="Z5" s="34"/>
      <c r="AA5" s="34"/>
      <c r="AB5" s="34"/>
      <c r="AC5" s="35" t="s">
        <v>4</v>
      </c>
      <c r="AD5" s="35"/>
      <c r="AE5" s="35"/>
      <c r="AF5" s="35"/>
      <c r="AG5" s="35"/>
      <c r="AH5" s="35"/>
      <c r="AI5" s="10"/>
      <c r="AJ5" s="8"/>
    </row>
    <row r="6" spans="1:36" ht="55.5" customHeight="1" x14ac:dyDescent="0.2">
      <c r="A6" s="43" t="s">
        <v>76</v>
      </c>
      <c r="B6" s="40" t="s">
        <v>5</v>
      </c>
      <c r="C6" s="40" t="s">
        <v>77</v>
      </c>
      <c r="D6" s="40" t="s">
        <v>6</v>
      </c>
      <c r="E6" s="40" t="s">
        <v>7</v>
      </c>
      <c r="F6" s="40" t="s">
        <v>8</v>
      </c>
      <c r="G6" s="40" t="s">
        <v>78</v>
      </c>
      <c r="H6" s="40" t="s">
        <v>79</v>
      </c>
      <c r="I6" s="40" t="s">
        <v>9</v>
      </c>
      <c r="J6" s="40" t="s">
        <v>10</v>
      </c>
      <c r="K6" s="40" t="s">
        <v>80</v>
      </c>
      <c r="L6" s="40" t="s">
        <v>81</v>
      </c>
      <c r="M6" s="40" t="s">
        <v>82</v>
      </c>
      <c r="N6" s="40" t="s">
        <v>83</v>
      </c>
      <c r="O6" s="40" t="s">
        <v>84</v>
      </c>
      <c r="P6" s="40" t="s">
        <v>85</v>
      </c>
      <c r="Q6" s="40" t="s">
        <v>86</v>
      </c>
      <c r="R6" s="40" t="s">
        <v>87</v>
      </c>
      <c r="S6" s="40" t="s">
        <v>88</v>
      </c>
      <c r="T6" s="40" t="s">
        <v>89</v>
      </c>
      <c r="U6" s="40" t="s">
        <v>0</v>
      </c>
      <c r="V6" s="40" t="s">
        <v>11</v>
      </c>
      <c r="W6" s="40" t="s">
        <v>90</v>
      </c>
      <c r="X6" s="40" t="s">
        <v>91</v>
      </c>
      <c r="Y6" s="40" t="s">
        <v>92</v>
      </c>
      <c r="Z6" s="40" t="s">
        <v>93</v>
      </c>
      <c r="AA6" s="44" t="s">
        <v>12</v>
      </c>
      <c r="AB6" s="44" t="s">
        <v>40</v>
      </c>
      <c r="AC6" s="39" t="s">
        <v>13</v>
      </c>
      <c r="AD6" s="40" t="s">
        <v>14</v>
      </c>
      <c r="AE6" s="40" t="s">
        <v>15</v>
      </c>
      <c r="AF6" s="41" t="s">
        <v>74</v>
      </c>
      <c r="AG6" s="11" t="s">
        <v>65</v>
      </c>
      <c r="AH6" s="42" t="s">
        <v>75</v>
      </c>
      <c r="AI6" s="11" t="s">
        <v>66</v>
      </c>
      <c r="AJ6" s="12" t="s">
        <v>16</v>
      </c>
    </row>
    <row r="7" spans="1:36" ht="15" customHeight="1" x14ac:dyDescent="0.2">
      <c r="A7" s="13" t="s">
        <v>35</v>
      </c>
      <c r="B7" s="15" t="s">
        <v>70</v>
      </c>
      <c r="C7" s="31" t="s">
        <v>69</v>
      </c>
      <c r="D7" s="15" t="s">
        <v>71</v>
      </c>
      <c r="E7" s="14" t="s">
        <v>17</v>
      </c>
      <c r="F7" s="14" t="s">
        <v>17</v>
      </c>
      <c r="G7" s="14" t="s">
        <v>28</v>
      </c>
      <c r="H7" s="14" t="s">
        <v>18</v>
      </c>
      <c r="I7" s="14" t="s">
        <v>1</v>
      </c>
      <c r="J7" s="14" t="s">
        <v>19</v>
      </c>
      <c r="K7" s="14" t="s">
        <v>20</v>
      </c>
      <c r="L7" s="14" t="s">
        <v>21</v>
      </c>
      <c r="M7" s="14" t="s">
        <v>22</v>
      </c>
      <c r="N7" s="15" t="s">
        <v>61</v>
      </c>
      <c r="O7" s="15" t="s">
        <v>62</v>
      </c>
      <c r="P7" s="15" t="str">
        <f>VLOOKUP(Sheet2!A1,Sheet2!A6:D10,4,FALSE)</f>
        <v>Brooklyn</v>
      </c>
      <c r="Q7" s="14" t="s">
        <v>23</v>
      </c>
      <c r="R7" s="15">
        <v>11221</v>
      </c>
      <c r="S7" s="15" t="s">
        <v>63</v>
      </c>
      <c r="T7" s="15" t="s">
        <v>64</v>
      </c>
      <c r="U7" s="14" t="s">
        <v>39</v>
      </c>
      <c r="V7" s="14" t="s">
        <v>24</v>
      </c>
      <c r="W7" s="14" t="s">
        <v>25</v>
      </c>
      <c r="X7" s="14" t="s">
        <v>26</v>
      </c>
      <c r="Y7" s="14" t="s">
        <v>23</v>
      </c>
      <c r="Z7" s="14" t="s">
        <v>27</v>
      </c>
      <c r="AA7" s="15" t="str">
        <f>VLOOKUP(Sheet2!A1,Sheet2!A6:D10,2,FALSE)</f>
        <v>Carmine Franzese</v>
      </c>
      <c r="AB7" s="15" t="str">
        <f>VLOOKUP(Sheet2!A1,Sheet2!A6:D10,3,FALSE)</f>
        <v>718-349-5659</v>
      </c>
      <c r="AC7" s="16" t="s">
        <v>33</v>
      </c>
      <c r="AD7" s="14">
        <v>1</v>
      </c>
      <c r="AE7" s="8" t="s">
        <v>31</v>
      </c>
      <c r="AF7" s="17">
        <v>135.69749999999999</v>
      </c>
      <c r="AG7" s="18">
        <v>0</v>
      </c>
      <c r="AH7" s="19">
        <f>AF7*AD7</f>
        <v>135.69749999999999</v>
      </c>
      <c r="AI7" s="20">
        <v>0</v>
      </c>
      <c r="AJ7" s="21" t="s">
        <v>36</v>
      </c>
    </row>
    <row r="8" spans="1:36" ht="15" customHeight="1" x14ac:dyDescent="0.2">
      <c r="A8" s="13" t="s">
        <v>35</v>
      </c>
      <c r="B8" s="15" t="s">
        <v>70</v>
      </c>
      <c r="C8" s="31" t="s">
        <v>69</v>
      </c>
      <c r="D8" s="15" t="s">
        <v>71</v>
      </c>
      <c r="E8" s="14" t="s">
        <v>17</v>
      </c>
      <c r="F8" s="14" t="s">
        <v>17</v>
      </c>
      <c r="G8" s="14" t="s">
        <v>28</v>
      </c>
      <c r="H8" s="14" t="s">
        <v>18</v>
      </c>
      <c r="I8" s="14" t="s">
        <v>1</v>
      </c>
      <c r="J8" s="14" t="s">
        <v>19</v>
      </c>
      <c r="K8" s="14" t="s">
        <v>20</v>
      </c>
      <c r="L8" s="14" t="s">
        <v>21</v>
      </c>
      <c r="M8" s="14" t="s">
        <v>22</v>
      </c>
      <c r="N8" s="15" t="e">
        <f>#REF!</f>
        <v>#REF!</v>
      </c>
      <c r="O8" s="15" t="str">
        <f>O7</f>
        <v>35 STARR STREET</v>
      </c>
      <c r="P8" s="15" t="str">
        <f>P7</f>
        <v>Brooklyn</v>
      </c>
      <c r="Q8" s="14" t="s">
        <v>23</v>
      </c>
      <c r="R8" s="15">
        <f>R7</f>
        <v>11221</v>
      </c>
      <c r="S8" s="15" t="str">
        <f>S7</f>
        <v>Abelardo M Dasilva</v>
      </c>
      <c r="T8" s="15" t="str">
        <f>T7</f>
        <v>718-821-4248</v>
      </c>
      <c r="U8" s="14" t="s">
        <v>39</v>
      </c>
      <c r="V8" s="14" t="s">
        <v>24</v>
      </c>
      <c r="W8" s="14" t="s">
        <v>25</v>
      </c>
      <c r="X8" s="14" t="s">
        <v>26</v>
      </c>
      <c r="Y8" s="14" t="s">
        <v>23</v>
      </c>
      <c r="Z8" s="14" t="s">
        <v>27</v>
      </c>
      <c r="AA8" s="15" t="str">
        <f>AA7</f>
        <v>Carmine Franzese</v>
      </c>
      <c r="AB8" s="15" t="str">
        <f>AB7</f>
        <v>718-349-5659</v>
      </c>
      <c r="AC8" s="16" t="s">
        <v>34</v>
      </c>
      <c r="AD8" s="14">
        <v>2</v>
      </c>
      <c r="AE8" s="8" t="s">
        <v>31</v>
      </c>
      <c r="AF8" s="17">
        <v>144.11410000000001</v>
      </c>
      <c r="AG8" s="18">
        <v>0</v>
      </c>
      <c r="AH8" s="19">
        <f t="shared" ref="AH8:AH9" si="0">AF8*AD8</f>
        <v>288.22820000000002</v>
      </c>
      <c r="AI8" s="20">
        <v>0</v>
      </c>
      <c r="AJ8" s="21" t="s">
        <v>37</v>
      </c>
    </row>
    <row r="9" spans="1:36" ht="15" customHeight="1" x14ac:dyDescent="0.2">
      <c r="A9" s="13" t="s">
        <v>35</v>
      </c>
      <c r="B9" s="15" t="s">
        <v>70</v>
      </c>
      <c r="C9" s="31" t="s">
        <v>69</v>
      </c>
      <c r="D9" s="15" t="s">
        <v>71</v>
      </c>
      <c r="E9" s="14" t="s">
        <v>17</v>
      </c>
      <c r="F9" s="14" t="s">
        <v>17</v>
      </c>
      <c r="G9" s="14" t="s">
        <v>28</v>
      </c>
      <c r="H9" s="14" t="s">
        <v>18</v>
      </c>
      <c r="I9" s="14" t="s">
        <v>1</v>
      </c>
      <c r="J9" s="14" t="s">
        <v>19</v>
      </c>
      <c r="K9" s="14" t="s">
        <v>20</v>
      </c>
      <c r="L9" s="14" t="s">
        <v>21</v>
      </c>
      <c r="M9" s="14" t="s">
        <v>22</v>
      </c>
      <c r="N9" s="15" t="e">
        <f>#REF!</f>
        <v>#REF!</v>
      </c>
      <c r="O9" s="15" t="str">
        <f>O8</f>
        <v>35 STARR STREET</v>
      </c>
      <c r="P9" s="15" t="str">
        <f>P8</f>
        <v>Brooklyn</v>
      </c>
      <c r="Q9" s="14" t="s">
        <v>23</v>
      </c>
      <c r="R9" s="15">
        <f>R7</f>
        <v>11221</v>
      </c>
      <c r="S9" s="15" t="str">
        <f>S7</f>
        <v>Abelardo M Dasilva</v>
      </c>
      <c r="T9" s="15" t="str">
        <f>T7</f>
        <v>718-821-4248</v>
      </c>
      <c r="U9" s="14" t="s">
        <v>39</v>
      </c>
      <c r="V9" s="14" t="s">
        <v>24</v>
      </c>
      <c r="W9" s="14" t="s">
        <v>25</v>
      </c>
      <c r="X9" s="14" t="s">
        <v>26</v>
      </c>
      <c r="Y9" s="14" t="s">
        <v>23</v>
      </c>
      <c r="Z9" s="14" t="s">
        <v>27</v>
      </c>
      <c r="AA9" s="15" t="str">
        <f>AA7</f>
        <v>Carmine Franzese</v>
      </c>
      <c r="AB9" s="15" t="str">
        <f>AB7</f>
        <v>718-349-5659</v>
      </c>
      <c r="AC9" s="8" t="s">
        <v>32</v>
      </c>
      <c r="AD9" s="14">
        <v>30</v>
      </c>
      <c r="AE9" s="8" t="s">
        <v>31</v>
      </c>
      <c r="AF9" s="17">
        <v>144.11410000000001</v>
      </c>
      <c r="AG9" s="18">
        <v>0</v>
      </c>
      <c r="AH9" s="19">
        <f t="shared" si="0"/>
        <v>4323.4230000000007</v>
      </c>
      <c r="AI9" s="20">
        <v>0</v>
      </c>
      <c r="AJ9" s="21" t="s">
        <v>38</v>
      </c>
    </row>
    <row r="10" spans="1:36" ht="15" customHeight="1" x14ac:dyDescent="0.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3"/>
      <c r="AE10" s="22"/>
      <c r="AF10" s="24"/>
      <c r="AG10" s="24"/>
      <c r="AH10" s="22"/>
      <c r="AI10" s="22"/>
      <c r="AJ10" s="22"/>
    </row>
    <row r="11" spans="1:36" ht="15" customHeight="1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ht="15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25" t="s">
        <v>29</v>
      </c>
      <c r="AD13" s="8"/>
      <c r="AE13" s="8"/>
      <c r="AF13" s="26"/>
      <c r="AG13" s="26"/>
      <c r="AH13" s="8"/>
      <c r="AI13" s="8"/>
      <c r="AJ13" s="8"/>
    </row>
    <row r="14" spans="1:36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25" t="s">
        <v>67</v>
      </c>
      <c r="AD14" s="8"/>
      <c r="AE14" s="8"/>
      <c r="AF14" s="26"/>
      <c r="AG14" s="26">
        <v>0</v>
      </c>
      <c r="AH14" s="8"/>
      <c r="AI14" s="8"/>
      <c r="AJ14" s="8"/>
    </row>
    <row r="15" spans="1:36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25" t="s">
        <v>66</v>
      </c>
      <c r="AD15" s="8"/>
      <c r="AE15" s="8"/>
      <c r="AF15" s="26"/>
      <c r="AG15" s="26"/>
      <c r="AH15" s="8"/>
      <c r="AI15" s="27">
        <v>0</v>
      </c>
      <c r="AJ15" s="8"/>
    </row>
    <row r="16" spans="1:36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25" t="s">
        <v>30</v>
      </c>
      <c r="AD16" s="8"/>
      <c r="AE16" s="8"/>
      <c r="AF16" s="8"/>
      <c r="AG16" s="8"/>
      <c r="AH16" s="28">
        <f>SUM(AH7:AH13)</f>
        <v>4747.3487000000005</v>
      </c>
      <c r="AI16" s="26"/>
      <c r="AJ16" s="8"/>
    </row>
    <row r="17" spans="1:36" ht="12.75" customHeight="1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29" t="s">
        <v>68</v>
      </c>
      <c r="AD17" s="21"/>
      <c r="AE17" s="21"/>
      <c r="AF17" s="21"/>
      <c r="AG17" s="21"/>
      <c r="AH17" s="30">
        <v>4747.3500000000004</v>
      </c>
      <c r="AI17" s="8"/>
      <c r="AJ17" s="8"/>
    </row>
  </sheetData>
  <mergeCells count="5">
    <mergeCell ref="A5:D5"/>
    <mergeCell ref="E5:M5"/>
    <mergeCell ref="N5:U5"/>
    <mergeCell ref="V5:AB5"/>
    <mergeCell ref="AC5:AH5"/>
  </mergeCells>
  <phoneticPr fontId="3" type="noConversion"/>
  <pageMargins left="0.25" right="0.25" top="0.25" bottom="0.25" header="0" footer="0"/>
  <pageSetup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15" zoomScaleNormal="115" workbookViewId="0">
      <selection activeCell="C9" sqref="C9"/>
    </sheetView>
  </sheetViews>
  <sheetFormatPr defaultRowHeight="12.75" x14ac:dyDescent="0.2"/>
  <cols>
    <col min="2" max="3" width="33.42578125" customWidth="1"/>
    <col min="4" max="4" width="19.5703125" style="2" customWidth="1"/>
    <col min="5" max="5" width="19.5703125" style="1" customWidth="1"/>
    <col min="6" max="6" width="19.5703125" customWidth="1"/>
  </cols>
  <sheetData>
    <row r="1" spans="1:4" x14ac:dyDescent="0.2">
      <c r="A1" s="6" t="str">
        <f>MID(Sheet1!A1,1,1)</f>
        <v>K</v>
      </c>
    </row>
    <row r="6" spans="1:4" x14ac:dyDescent="0.2">
      <c r="A6" s="4" t="s">
        <v>52</v>
      </c>
      <c r="B6" t="s">
        <v>46</v>
      </c>
      <c r="C6" t="s">
        <v>47</v>
      </c>
      <c r="D6" s="5" t="s">
        <v>45</v>
      </c>
    </row>
    <row r="7" spans="1:4" x14ac:dyDescent="0.2">
      <c r="A7" s="4" t="s">
        <v>51</v>
      </c>
      <c r="B7" t="s">
        <v>42</v>
      </c>
      <c r="C7" t="s">
        <v>43</v>
      </c>
      <c r="D7" s="5" t="s">
        <v>41</v>
      </c>
    </row>
    <row r="8" spans="1:4" x14ac:dyDescent="0.2">
      <c r="A8" s="4" t="s">
        <v>53</v>
      </c>
      <c r="B8" s="4" t="s">
        <v>59</v>
      </c>
      <c r="C8" s="4" t="s">
        <v>60</v>
      </c>
      <c r="D8" s="5" t="s">
        <v>44</v>
      </c>
    </row>
    <row r="9" spans="1:4" x14ac:dyDescent="0.2">
      <c r="A9" s="4" t="s">
        <v>54</v>
      </c>
      <c r="B9" s="4" t="s">
        <v>49</v>
      </c>
      <c r="C9" t="s">
        <v>50</v>
      </c>
      <c r="D9" s="5" t="s">
        <v>48</v>
      </c>
    </row>
    <row r="10" spans="1:4" x14ac:dyDescent="0.2">
      <c r="A10" s="4" t="s">
        <v>55</v>
      </c>
      <c r="B10" s="4" t="s">
        <v>56</v>
      </c>
      <c r="C10" s="4" t="s">
        <v>57</v>
      </c>
      <c r="D10" s="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2025-04-17T21:52:49Z</dcterms:created>
  <dcterms:modified xsi:type="dcterms:W3CDTF">2025-05-22T16:59:12Z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