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Capital Budgeting\Corey N\5.20 3pm\excel\"/>
    </mc:Choice>
  </mc:AlternateContent>
  <bookViews>
    <workbookView xWindow="0" yWindow="0" windowWidth="28800" windowHeight="1230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S9" i="1" l="1"/>
  <c r="O8" i="1" l="1"/>
  <c r="AB9" i="1" l="1"/>
  <c r="AB8" i="1"/>
  <c r="AA9" i="1"/>
  <c r="AA8" i="1"/>
  <c r="T9" i="1"/>
  <c r="T8" i="1"/>
  <c r="S8" i="1"/>
  <c r="R9" i="1"/>
  <c r="P8" i="1"/>
  <c r="P9" i="1" s="1"/>
  <c r="O9" i="1"/>
  <c r="N9" i="1"/>
  <c r="N8" i="1"/>
  <c r="G21" i="2" l="1"/>
  <c r="G20" i="2"/>
  <c r="E17" i="2"/>
  <c r="G17" i="2" s="1"/>
  <c r="AH8" i="1" l="1"/>
  <c r="AH9" i="1"/>
  <c r="AH7" i="1"/>
  <c r="AH16" i="1" l="1"/>
</calcChain>
</file>

<file path=xl/sharedStrings.xml><?xml version="1.0" encoding="utf-8"?>
<sst xmlns="http://schemas.openxmlformats.org/spreadsheetml/2006/main" count="135" uniqueCount="88">
  <si>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</si>
  <si>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</si>
  <si>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</si>
  <si>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</si>
  <si>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</si>
  <si>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</si>
  <si>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</si>
  <si>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</si>
  <si>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</si>
  <si>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</si>
  <si>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</si>
  <si>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</si>
  <si>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</si>
  <si>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</si>
  <si>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</si>
  <si>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</si>
  <si>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</si>
  <si>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</si>
  <si>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</si>
  <si>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</si>
  <si>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</si>
  <si>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</si>
  <si>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</si>
  <si>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</si>
  <si>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</si>
  <si>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</si>
  <si>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</si>
  <si>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</si>
  <si>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</si>
  <si>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</si>
  <si>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</si>
  <si>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</si>
  <si>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Projected Hours</t>
  </si>
  <si>
    <t>Accumulated Hours Jul-Nov</t>
  </si>
  <si>
    <t>Accumulated Hours Dec-Mar</t>
  </si>
  <si>
    <t>Maximum Not-to-</t>
  </si>
  <si>
    <t>Exceed Hourly Rate</t>
  </si>
  <si>
    <t>CPI Adjustment</t>
  </si>
  <si>
    <t>(5th Year)</t>
  </si>
  <si>
    <t>New Not-to-Exceed</t>
  </si>
  <si>
    <t>Hourly Rate (5th Year)</t>
  </si>
  <si>
    <t>Multiplier</t>
  </si>
  <si>
    <t>Construction Manager General</t>
  </si>
  <si>
    <t>Billable Hourly Rate</t>
  </si>
  <si>
    <t>CTF Close Out</t>
  </si>
  <si>
    <t>PO Request for Hourly Fees. Accumulated July-November</t>
  </si>
  <si>
    <t>PO Request for Hourly Fees. Accumulated December-March</t>
  </si>
  <si>
    <t>PO Request for Hourly Fees. Forecast to complete the project.</t>
  </si>
  <si>
    <t>Custodian</t>
  </si>
  <si>
    <t>Attention To Phone No. (Borough Director)</t>
  </si>
  <si>
    <t>K196</t>
  </si>
  <si>
    <t>044378</t>
  </si>
  <si>
    <t>207 BUSHWICK AVENUE</t>
  </si>
  <si>
    <t>Brooklyn</t>
  </si>
  <si>
    <t>Toby Ingram</t>
  </si>
  <si>
    <t>718-497-0139</t>
  </si>
  <si>
    <t>Carmine Franzese</t>
  </si>
  <si>
    <t>718-349-5659</t>
  </si>
  <si>
    <t>K196 Gordian CTF Close Out</t>
  </si>
  <si>
    <t xml:space="preserve">Remaining Balance </t>
  </si>
  <si>
    <t>Previous Amount Certified (Paid)</t>
  </si>
  <si>
    <t xml:space="preserve">Previous Certified Amount </t>
  </si>
  <si>
    <t>Remaining Balance</t>
  </si>
  <si>
    <t>Full Purchase Amount</t>
  </si>
  <si>
    <t>RMCONV05</t>
  </si>
  <si>
    <t>05NSKTA 06NSKTA 09NSKTA</t>
  </si>
  <si>
    <t xml:space="preserve">Delivery To Information (School where work performed)       
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</si>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</sst>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00_);[Red]\(&quot;$&quot;#,##0.0000\)"/>
    <numFmt numFmtId="167" formatCode="0.0000"/>
    <numFmt numFmtId="168" formatCode="0.00000"/>
    <numFmt numFmtId="169" formatCode="&quot;$&quot;#,##0.00"/>
  </numFmts>
  <fonts count="13"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2"/>
      <color theme="5"/>
      <name val="Aptos Narrow"/>
      <family val="2"/>
    </font>
    <font>
      <b/>
      <sz val="11"/>
      <color rgb="FFFF0000"/>
      <name val="Aptos Narrow"/>
      <family val="2"/>
    </font>
    <font>
      <b/>
      <sz val="16"/>
      <color rgb="FF000000"/>
      <name val="Aptos Narrow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CAEDFB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57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168" fontId="4" fillId="0" borderId="2" xfId="1" applyNumberFormat="1" applyFont="1" applyBorder="1" applyAlignment="1">
      <alignment horizontal="right" vertical="center"/>
    </xf>
    <xf numFmtId="0" fontId="0" fillId="9" borderId="0" xfId="0" applyFill="1">
      <alignment vertical="top"/>
    </xf>
    <xf numFmtId="2" fontId="3" fillId="0" borderId="2" xfId="1" applyNumberFormat="1" applyFont="1" applyFill="1" applyBorder="1" applyAlignment="1">
      <alignment horizontal="right" vertical="center"/>
    </xf>
    <xf numFmtId="166" fontId="4" fillId="8" borderId="2" xfId="0" applyNumberFormat="1" applyFont="1" applyFill="1" applyBorder="1" applyAlignment="1">
      <alignment horizontal="right" vertical="center"/>
    </xf>
    <xf numFmtId="166" fontId="4" fillId="9" borderId="2" xfId="0" applyNumberFormat="1" applyFont="1" applyFill="1" applyBorder="1" applyAlignment="1">
      <alignment horizontal="right" vertical="center"/>
    </xf>
    <xf numFmtId="166" fontId="0" fillId="9" borderId="0" xfId="0" applyNumberFormat="1" applyFill="1">
      <alignment vertical="top"/>
    </xf>
    <xf numFmtId="0" fontId="3" fillId="7" borderId="5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4" fillId="8" borderId="6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166" fontId="5" fillId="9" borderId="2" xfId="0" applyNumberFormat="1" applyFont="1" applyFill="1" applyBorder="1" applyAlignment="1">
      <alignment horizontal="right" vertical="center"/>
    </xf>
    <xf numFmtId="166" fontId="3" fillId="0" borderId="2" xfId="0" applyNumberFormat="1" applyFont="1" applyBorder="1" applyAlignment="1">
      <alignment horizontal="right" vertical="center"/>
    </xf>
    <xf numFmtId="167" fontId="3" fillId="0" borderId="2" xfId="0" applyNumberFormat="1" applyFont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6" fontId="7" fillId="8" borderId="2" xfId="0" applyNumberFormat="1" applyFont="1" applyFill="1" applyBorder="1" applyAlignment="1">
      <alignment horizontal="right" vertical="center"/>
    </xf>
    <xf numFmtId="167" fontId="6" fillId="0" borderId="2" xfId="0" applyNumberFormat="1" applyFont="1" applyBorder="1" applyAlignment="1">
      <alignment horizontal="right" vertical="center"/>
    </xf>
    <xf numFmtId="0" fontId="0" fillId="0" borderId="2" xfId="0" applyBorder="1">
      <alignment vertical="top"/>
    </xf>
    <xf numFmtId="0" fontId="8" fillId="2" borderId="2" xfId="0" applyFont="1" applyFill="1" applyBorder="1" applyAlignment="1">
      <alignment horizontal="left" vertical="top" wrapText="1" readingOrder="1"/>
    </xf>
    <xf numFmtId="0" fontId="9" fillId="0" borderId="2" xfId="0" applyFont="1" applyBorder="1">
      <alignment vertical="top"/>
    </xf>
    <xf numFmtId="0" fontId="8" fillId="2" borderId="2" xfId="0" quotePrefix="1" applyFont="1" applyFill="1" applyBorder="1" applyAlignment="1">
      <alignment horizontal="left" vertical="top" wrapText="1" readingOrder="1"/>
    </xf>
    <xf numFmtId="0" fontId="8" fillId="3" borderId="2" xfId="0" applyFont="1" applyFill="1" applyBorder="1" applyAlignment="1">
      <alignment horizontal="center" vertical="top" wrapText="1" readingOrder="1"/>
    </xf>
    <xf numFmtId="0" fontId="8" fillId="6" borderId="2" xfId="0" applyFont="1" applyFill="1" applyBorder="1" applyAlignment="1">
      <alignment horizontal="center" vertical="top" wrapText="1" readingOrder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top" wrapText="1" readingOrder="1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left" vertical="top" wrapText="1" readingOrder="1"/>
    </xf>
    <xf numFmtId="165" fontId="9" fillId="0" borderId="2" xfId="0" applyNumberFormat="1" applyFont="1" applyBorder="1" applyAlignment="1">
      <alignment horizontal="right" vertical="top"/>
    </xf>
    <xf numFmtId="164" fontId="9" fillId="0" borderId="2" xfId="0" applyNumberFormat="1" applyFont="1" applyBorder="1" applyAlignment="1">
      <alignment horizontal="right" vertical="top"/>
    </xf>
    <xf numFmtId="0" fontId="8" fillId="0" borderId="2" xfId="0" applyFont="1" applyBorder="1" applyAlignment="1">
      <alignment horizontal="left" vertical="top" wrapText="1" readingOrder="1"/>
    </xf>
    <xf numFmtId="164" fontId="8" fillId="0" borderId="2" xfId="0" applyNumberFormat="1" applyFont="1" applyBorder="1" applyAlignment="1">
      <alignment horizontal="right" vertical="top"/>
    </xf>
    <xf numFmtId="49" fontId="9" fillId="0" borderId="2" xfId="0" quotePrefix="1" applyNumberFormat="1" applyFont="1" applyBorder="1" applyAlignment="1">
      <alignment horizontal="center" vertical="top"/>
    </xf>
    <xf numFmtId="0" fontId="9" fillId="10" borderId="2" xfId="0" applyFont="1" applyFill="1" applyBorder="1">
      <alignment vertical="top"/>
    </xf>
    <xf numFmtId="0" fontId="9" fillId="10" borderId="2" xfId="0" applyFont="1" applyFill="1" applyBorder="1" applyAlignment="1">
      <alignment horizontal="center" vertical="top" wrapText="1" readingOrder="1"/>
    </xf>
    <xf numFmtId="164" fontId="9" fillId="10" borderId="2" xfId="0" applyNumberFormat="1" applyFont="1" applyFill="1" applyBorder="1" applyAlignment="1">
      <alignment horizontal="right" vertical="top"/>
    </xf>
    <xf numFmtId="0" fontId="8" fillId="11" borderId="2" xfId="0" applyFont="1" applyFill="1" applyBorder="1" applyAlignment="1">
      <alignment horizontal="center" vertical="center" wrapText="1" readingOrder="1"/>
    </xf>
    <xf numFmtId="169" fontId="9" fillId="0" borderId="2" xfId="0" applyNumberFormat="1" applyFont="1" applyBorder="1" applyAlignment="1">
      <alignment horizontal="center" vertical="top"/>
    </xf>
    <xf numFmtId="8" fontId="8" fillId="0" borderId="2" xfId="0" applyNumberFormat="1" applyFont="1" applyBorder="1" applyAlignment="1">
      <alignment horizontal="center" vertical="top"/>
    </xf>
    <xf numFmtId="0" fontId="10" fillId="12" borderId="2" xfId="0" applyFont="1" applyFill="1" applyBorder="1">
      <alignment vertical="top"/>
    </xf>
    <xf numFmtId="0" fontId="9" fillId="12" borderId="2" xfId="0" applyFont="1" applyFill="1" applyBorder="1">
      <alignment vertical="top"/>
    </xf>
    <xf numFmtId="8" fontId="8" fillId="12" borderId="2" xfId="0" applyNumberFormat="1" applyFont="1" applyFill="1" applyBorder="1">
      <alignment vertical="top"/>
    </xf>
    <xf numFmtId="0" fontId="8" fillId="3" borderId="2" xfId="0" applyFont="1" applyFill="1" applyBorder="1" applyAlignment="1">
      <alignment horizontal="center" vertical="top" wrapText="1" readingOrder="1"/>
    </xf>
    <xf numFmtId="0" fontId="8" fillId="4" borderId="2" xfId="0" applyFont="1" applyFill="1" applyBorder="1" applyAlignment="1">
      <alignment horizontal="center" vertical="top" wrapText="1" readingOrder="1"/>
    </xf>
    <xf numFmtId="0" fontId="8" fillId="5" borderId="2" xfId="0" applyFont="1" applyFill="1" applyBorder="1" applyAlignment="1">
      <alignment horizontal="center" vertical="top" wrapText="1" readingOrder="1"/>
    </xf>
    <xf numFmtId="0" fontId="8" fillId="2" borderId="2" xfId="0" applyFont="1" applyFill="1" applyBorder="1" applyAlignment="1">
      <alignment horizontal="center" vertical="top" wrapText="1" readingOrder="1"/>
    </xf>
    <xf numFmtId="0" fontId="8" fillId="6" borderId="2" xfId="0" applyFont="1" applyFill="1" applyBorder="1" applyAlignment="1">
      <alignment horizontal="center" vertical="top" wrapText="1" readingOrder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43" fontId="11" fillId="0" borderId="7" xfId="0" applyNumberFormat="1" applyFont="1" applyBorder="1" applyAlignment="1">
      <alignment vertical="center" wrapText="1"/>
    </xf>
    <xf numFmtId="43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0"/>
  <sheetViews>
    <sheetView showGridLines="0" tabSelected="1" zoomScaleNormal="100" workbookViewId="0">
      <selection activeCell="H18" sqref="H18"/>
    </sheetView>
  </sheetViews>
  <sheetFormatPr defaultRowHeight="12.75" customHeight="1"/>
  <cols>
    <col min="1" max="1" width="32.5703125" style="20" customWidth="1"/>
    <col min="2" max="2" width="18.7109375" style="20" customWidth="1"/>
    <col min="3" max="3" width="9.7109375" style="20" customWidth="1"/>
    <col min="4" max="4" width="22.5703125" style="20" customWidth="1"/>
    <col min="5" max="5" width="12.85546875" style="20" customWidth="1"/>
    <col min="6" max="6" width="15.42578125" style="20" bestFit="1" customWidth="1"/>
    <col min="7" max="7" width="11.5703125" style="20" bestFit="1" customWidth="1"/>
    <col min="8" max="8" width="23.5703125" style="20" bestFit="1" customWidth="1"/>
    <col min="9" max="9" width="13.5703125" style="20" bestFit="1" customWidth="1"/>
    <col min="10" max="10" width="15.42578125" style="20" bestFit="1" customWidth="1"/>
    <col min="11" max="11" width="9" style="20" bestFit="1" customWidth="1"/>
    <col min="12" max="12" width="5.7109375" style="20" bestFit="1" customWidth="1"/>
    <col min="13" max="13" width="9" style="20" bestFit="1" customWidth="1"/>
    <col min="14" max="14" width="20.85546875" style="20" customWidth="1"/>
    <col min="15" max="15" width="22.140625" style="20" bestFit="1" customWidth="1"/>
    <col min="16" max="16" width="18.28515625" style="20" customWidth="1"/>
    <col min="17" max="17" width="7.5703125" style="20" customWidth="1"/>
    <col min="18" max="18" width="10.7109375" style="20" customWidth="1"/>
    <col min="19" max="19" width="23.140625" style="20" customWidth="1"/>
    <col min="20" max="20" width="32.85546875" style="20" customWidth="1"/>
    <col min="21" max="21" width="13.5703125" style="20" customWidth="1"/>
    <col min="22" max="22" width="10.42578125" style="20" customWidth="1"/>
    <col min="23" max="23" width="23.140625" style="20" customWidth="1"/>
    <col min="24" max="24" width="17.42578125" style="20" customWidth="1"/>
    <col min="25" max="25" width="8" style="20" customWidth="1"/>
    <col min="26" max="26" width="14" style="20" customWidth="1"/>
    <col min="27" max="27" width="29.85546875" style="20" customWidth="1"/>
    <col min="28" max="28" width="33.42578125" style="20" customWidth="1"/>
    <col min="29" max="29" width="38.5703125" style="20" bestFit="1" customWidth="1"/>
    <col min="30" max="30" width="8.5703125" style="20" bestFit="1" customWidth="1"/>
    <col min="31" max="31" width="8" style="20" customWidth="1"/>
    <col min="32" max="32" width="15.140625" style="20" customWidth="1"/>
    <col min="33" max="33" width="10.85546875" style="20" customWidth="1"/>
    <col min="34" max="35" width="15.140625" style="20" customWidth="1"/>
    <col min="36" max="36" width="54.28515625" style="20" bestFit="1" customWidth="1"/>
    <col min="37" max="256" width="6.85546875" style="20" customWidth="1"/>
    <col min="257" max="16384" width="9.140625" style="20"/>
  </cols>
  <sheetData>
    <row r="1" spans="1:36" ht="15" customHeight="1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15" customHeight="1">
      <c r="A2" s="23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ht="15" customHeight="1">
      <c r="A3" s="23" t="s">
        <v>58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15" customHeight="1">
      <c r="A4" s="21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pans="1:36" ht="14.25" customHeight="1">
      <c r="A5" s="44" t="s">
        <v>2</v>
      </c>
      <c r="B5" s="44"/>
      <c r="C5" s="44"/>
      <c r="D5" s="44"/>
      <c r="E5" s="45" t="s">
        <v>3</v>
      </c>
      <c r="F5" s="45"/>
      <c r="G5" s="45"/>
      <c r="H5" s="45"/>
      <c r="I5" s="45"/>
      <c r="J5" s="45"/>
      <c r="K5" s="45"/>
      <c r="L5" s="45"/>
      <c r="M5" s="45"/>
      <c r="N5" s="46" t="s">
        <v>66</v>
      </c>
      <c r="O5" s="46"/>
      <c r="P5" s="46"/>
      <c r="Q5" s="46"/>
      <c r="R5" s="46"/>
      <c r="S5" s="46"/>
      <c r="T5" s="46"/>
      <c r="U5" s="46"/>
      <c r="V5" s="47" t="s">
        <v>67</v>
      </c>
      <c r="W5" s="47"/>
      <c r="X5" s="47"/>
      <c r="Y5" s="47"/>
      <c r="Z5" s="47"/>
      <c r="AA5" s="47"/>
      <c r="AB5" s="47"/>
      <c r="AC5" s="48" t="s">
        <v>4</v>
      </c>
      <c r="AD5" s="48"/>
      <c r="AE5" s="48"/>
      <c r="AF5" s="48"/>
      <c r="AG5" s="48"/>
      <c r="AH5" s="48"/>
      <c r="AI5" s="25"/>
      <c r="AJ5" s="22"/>
    </row>
    <row r="6" spans="1:36" ht="57.75" customHeight="1">
      <c r="A6" s="55" t="s">
        <v>70</v>
      </c>
      <c r="B6" s="52" t="s">
        <v>5</v>
      </c>
      <c r="C6" s="52" t="s">
        <v>71</v>
      </c>
      <c r="D6" s="52" t="s">
        <v>6</v>
      </c>
      <c r="E6" s="52" t="s">
        <v>7</v>
      </c>
      <c r="F6" s="52" t="s">
        <v>8</v>
      </c>
      <c r="G6" s="52" t="s">
        <v>72</v>
      </c>
      <c r="H6" s="52" t="s">
        <v>73</v>
      </c>
      <c r="I6" s="52" t="s">
        <v>9</v>
      </c>
      <c r="J6" s="52" t="s">
        <v>10</v>
      </c>
      <c r="K6" s="52" t="s">
        <v>74</v>
      </c>
      <c r="L6" s="52" t="s">
        <v>75</v>
      </c>
      <c r="M6" s="52" t="s">
        <v>76</v>
      </c>
      <c r="N6" s="52" t="s">
        <v>77</v>
      </c>
      <c r="O6" s="52" t="s">
        <v>78</v>
      </c>
      <c r="P6" s="52" t="s">
        <v>79</v>
      </c>
      <c r="Q6" s="52" t="s">
        <v>80</v>
      </c>
      <c r="R6" s="52" t="s">
        <v>81</v>
      </c>
      <c r="S6" s="52" t="s">
        <v>82</v>
      </c>
      <c r="T6" s="52" t="s">
        <v>83</v>
      </c>
      <c r="U6" s="52" t="s">
        <v>0</v>
      </c>
      <c r="V6" s="52" t="s">
        <v>11</v>
      </c>
      <c r="W6" s="52" t="s">
        <v>84</v>
      </c>
      <c r="X6" s="52" t="s">
        <v>85</v>
      </c>
      <c r="Y6" s="52" t="s">
        <v>86</v>
      </c>
      <c r="Z6" s="52" t="s">
        <v>87</v>
      </c>
      <c r="AA6" s="56" t="s">
        <v>12</v>
      </c>
      <c r="AB6" s="56" t="s">
        <v>49</v>
      </c>
      <c r="AC6" s="51" t="s">
        <v>13</v>
      </c>
      <c r="AD6" s="52" t="s">
        <v>14</v>
      </c>
      <c r="AE6" s="52" t="s">
        <v>15</v>
      </c>
      <c r="AF6" s="53" t="s">
        <v>68</v>
      </c>
      <c r="AG6" s="38" t="s">
        <v>60</v>
      </c>
      <c r="AH6" s="54" t="s">
        <v>69</v>
      </c>
      <c r="AI6" s="38" t="s">
        <v>59</v>
      </c>
      <c r="AJ6" s="24" t="s">
        <v>16</v>
      </c>
    </row>
    <row r="7" spans="1:36" ht="15" customHeight="1">
      <c r="A7" s="26" t="s">
        <v>44</v>
      </c>
      <c r="B7" s="28" t="s">
        <v>64</v>
      </c>
      <c r="C7" s="34" t="s">
        <v>51</v>
      </c>
      <c r="D7" s="28" t="s">
        <v>65</v>
      </c>
      <c r="E7" s="27" t="s">
        <v>17</v>
      </c>
      <c r="F7" s="27" t="s">
        <v>17</v>
      </c>
      <c r="G7" s="27" t="s">
        <v>28</v>
      </c>
      <c r="H7" s="27" t="s">
        <v>18</v>
      </c>
      <c r="I7" s="27" t="s">
        <v>1</v>
      </c>
      <c r="J7" s="27" t="s">
        <v>19</v>
      </c>
      <c r="K7" s="27" t="s">
        <v>20</v>
      </c>
      <c r="L7" s="27" t="s">
        <v>21</v>
      </c>
      <c r="M7" s="27" t="s">
        <v>22</v>
      </c>
      <c r="N7" s="28" t="s">
        <v>50</v>
      </c>
      <c r="O7" s="26" t="s">
        <v>52</v>
      </c>
      <c r="P7" s="26" t="s">
        <v>53</v>
      </c>
      <c r="Q7" s="27" t="s">
        <v>23</v>
      </c>
      <c r="R7" s="26">
        <v>11206</v>
      </c>
      <c r="S7" s="28" t="s">
        <v>54</v>
      </c>
      <c r="T7" s="28" t="s">
        <v>55</v>
      </c>
      <c r="U7" s="27" t="s">
        <v>48</v>
      </c>
      <c r="V7" s="27" t="s">
        <v>24</v>
      </c>
      <c r="W7" s="27" t="s">
        <v>25</v>
      </c>
      <c r="X7" s="27" t="s">
        <v>26</v>
      </c>
      <c r="Y7" s="27" t="s">
        <v>23</v>
      </c>
      <c r="Z7" s="27" t="s">
        <v>27</v>
      </c>
      <c r="AA7" s="28" t="s">
        <v>56</v>
      </c>
      <c r="AB7" s="28" t="s">
        <v>57</v>
      </c>
      <c r="AC7" s="29" t="s">
        <v>33</v>
      </c>
      <c r="AD7" s="27">
        <v>1.5</v>
      </c>
      <c r="AE7" s="22" t="s">
        <v>31</v>
      </c>
      <c r="AF7" s="30">
        <v>135.69749999999999</v>
      </c>
      <c r="AG7" s="39">
        <v>0</v>
      </c>
      <c r="AH7" s="31">
        <f>AF7*AD7</f>
        <v>203.54624999999999</v>
      </c>
      <c r="AI7" s="39">
        <v>0</v>
      </c>
      <c r="AJ7" s="42" t="s">
        <v>45</v>
      </c>
    </row>
    <row r="8" spans="1:36" ht="15" customHeight="1">
      <c r="A8" s="26" t="s">
        <v>44</v>
      </c>
      <c r="B8" s="28" t="s">
        <v>64</v>
      </c>
      <c r="C8" s="34" t="s">
        <v>51</v>
      </c>
      <c r="D8" s="28" t="s">
        <v>65</v>
      </c>
      <c r="E8" s="27" t="s">
        <v>17</v>
      </c>
      <c r="F8" s="27" t="s">
        <v>17</v>
      </c>
      <c r="G8" s="27" t="s">
        <v>28</v>
      </c>
      <c r="H8" s="27" t="s">
        <v>18</v>
      </c>
      <c r="I8" s="27" t="s">
        <v>1</v>
      </c>
      <c r="J8" s="27" t="s">
        <v>19</v>
      </c>
      <c r="K8" s="27" t="s">
        <v>20</v>
      </c>
      <c r="L8" s="27" t="s">
        <v>21</v>
      </c>
      <c r="M8" s="27" t="s">
        <v>22</v>
      </c>
      <c r="N8" s="28" t="e">
        <f>#REF!</f>
        <v>#REF!</v>
      </c>
      <c r="O8" s="26" t="str">
        <f>O7</f>
        <v>207 BUSHWICK AVENUE</v>
      </c>
      <c r="P8" s="26" t="str">
        <f>P7</f>
        <v>Brooklyn</v>
      </c>
      <c r="Q8" s="27" t="s">
        <v>23</v>
      </c>
      <c r="R8" s="26">
        <f>R7</f>
        <v>11206</v>
      </c>
      <c r="S8" s="28" t="str">
        <f>S7</f>
        <v>Toby Ingram</v>
      </c>
      <c r="T8" s="28" t="str">
        <f>T7</f>
        <v>718-497-0139</v>
      </c>
      <c r="U8" s="27" t="s">
        <v>48</v>
      </c>
      <c r="V8" s="27" t="s">
        <v>24</v>
      </c>
      <c r="W8" s="27" t="s">
        <v>25</v>
      </c>
      <c r="X8" s="27" t="s">
        <v>26</v>
      </c>
      <c r="Y8" s="27" t="s">
        <v>23</v>
      </c>
      <c r="Z8" s="27" t="s">
        <v>27</v>
      </c>
      <c r="AA8" s="28" t="str">
        <f>AA7</f>
        <v>Carmine Franzese</v>
      </c>
      <c r="AB8" s="28" t="str">
        <f>AB7</f>
        <v>718-349-5659</v>
      </c>
      <c r="AC8" s="29" t="s">
        <v>34</v>
      </c>
      <c r="AD8" s="27">
        <v>3.5</v>
      </c>
      <c r="AE8" s="22" t="s">
        <v>31</v>
      </c>
      <c r="AF8" s="30">
        <v>144.11410000000001</v>
      </c>
      <c r="AG8" s="39">
        <v>0</v>
      </c>
      <c r="AH8" s="31">
        <f t="shared" ref="AH8:AH9" si="0">AF8*AD8</f>
        <v>504.39935000000003</v>
      </c>
      <c r="AI8" s="39">
        <v>0</v>
      </c>
      <c r="AJ8" s="42" t="s">
        <v>46</v>
      </c>
    </row>
    <row r="9" spans="1:36" ht="15" customHeight="1">
      <c r="A9" s="26" t="s">
        <v>44</v>
      </c>
      <c r="B9" s="28" t="s">
        <v>64</v>
      </c>
      <c r="C9" s="34" t="s">
        <v>51</v>
      </c>
      <c r="D9" s="28" t="s">
        <v>65</v>
      </c>
      <c r="E9" s="27" t="s">
        <v>17</v>
      </c>
      <c r="F9" s="27" t="s">
        <v>17</v>
      </c>
      <c r="G9" s="27" t="s">
        <v>28</v>
      </c>
      <c r="H9" s="27" t="s">
        <v>18</v>
      </c>
      <c r="I9" s="27" t="s">
        <v>1</v>
      </c>
      <c r="J9" s="27" t="s">
        <v>19</v>
      </c>
      <c r="K9" s="27" t="s">
        <v>20</v>
      </c>
      <c r="L9" s="27" t="s">
        <v>21</v>
      </c>
      <c r="M9" s="27" t="s">
        <v>22</v>
      </c>
      <c r="N9" s="28" t="e">
        <f>#REF!</f>
        <v>#REF!</v>
      </c>
      <c r="O9" s="26" t="str">
        <f>O8</f>
        <v>207 BUSHWICK AVENUE</v>
      </c>
      <c r="P9" s="26" t="str">
        <f>P8</f>
        <v>Brooklyn</v>
      </c>
      <c r="Q9" s="27" t="s">
        <v>23</v>
      </c>
      <c r="R9" s="26">
        <f>R7</f>
        <v>11206</v>
      </c>
      <c r="S9" s="28" t="str">
        <f>S7</f>
        <v>Toby Ingram</v>
      </c>
      <c r="T9" s="28" t="str">
        <f>T7</f>
        <v>718-497-0139</v>
      </c>
      <c r="U9" s="27" t="s">
        <v>48</v>
      </c>
      <c r="V9" s="27" t="s">
        <v>24</v>
      </c>
      <c r="W9" s="27" t="s">
        <v>25</v>
      </c>
      <c r="X9" s="27" t="s">
        <v>26</v>
      </c>
      <c r="Y9" s="27" t="s">
        <v>23</v>
      </c>
      <c r="Z9" s="27" t="s">
        <v>27</v>
      </c>
      <c r="AA9" s="28" t="str">
        <f>AA7</f>
        <v>Carmine Franzese</v>
      </c>
      <c r="AB9" s="28" t="str">
        <f>AB7</f>
        <v>718-349-5659</v>
      </c>
      <c r="AC9" s="22" t="s">
        <v>32</v>
      </c>
      <c r="AD9" s="27">
        <v>40</v>
      </c>
      <c r="AE9" s="22" t="s">
        <v>31</v>
      </c>
      <c r="AF9" s="30">
        <v>144.11410000000001</v>
      </c>
      <c r="AG9" s="39">
        <v>0</v>
      </c>
      <c r="AH9" s="31">
        <f t="shared" si="0"/>
        <v>5764.5640000000003</v>
      </c>
      <c r="AI9" s="39">
        <v>0</v>
      </c>
      <c r="AJ9" s="42" t="s">
        <v>47</v>
      </c>
    </row>
    <row r="10" spans="1:36" ht="1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/>
      <c r="AE10" s="35"/>
      <c r="AF10" s="37"/>
      <c r="AG10" s="37"/>
      <c r="AH10" s="35"/>
      <c r="AI10" s="35"/>
      <c r="AJ10" s="35"/>
    </row>
    <row r="11" spans="1:36" ht="1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 ht="1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32" t="s">
        <v>29</v>
      </c>
      <c r="AD13" s="22"/>
      <c r="AE13" s="22"/>
      <c r="AF13" s="33"/>
      <c r="AG13" s="33"/>
      <c r="AH13" s="22"/>
      <c r="AI13" s="22"/>
      <c r="AJ13" s="22"/>
    </row>
    <row r="14" spans="1:36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32" t="s">
        <v>61</v>
      </c>
      <c r="AD14" s="22"/>
      <c r="AE14" s="22"/>
      <c r="AF14" s="33"/>
      <c r="AG14" s="33">
        <v>0</v>
      </c>
      <c r="AH14" s="22"/>
      <c r="AI14" s="22"/>
      <c r="AJ14" s="22"/>
    </row>
    <row r="15" spans="1:3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32" t="s">
        <v>62</v>
      </c>
      <c r="AD15" s="22"/>
      <c r="AE15" s="22"/>
      <c r="AF15" s="33"/>
      <c r="AG15" s="33"/>
      <c r="AH15" s="22"/>
      <c r="AI15" s="40">
        <v>0</v>
      </c>
      <c r="AJ15" s="22"/>
    </row>
    <row r="16" spans="1:3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32" t="s">
        <v>30</v>
      </c>
      <c r="AD16" s="22"/>
      <c r="AE16" s="22"/>
      <c r="AF16" s="22"/>
      <c r="AG16" s="22"/>
      <c r="AH16" s="33">
        <f>SUM(AH7:AH13)</f>
        <v>6472.5096000000003</v>
      </c>
      <c r="AI16" s="33"/>
      <c r="AJ16" s="22"/>
    </row>
    <row r="17" spans="1:36" ht="12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41" t="s">
        <v>63</v>
      </c>
      <c r="AD17" s="42"/>
      <c r="AE17" s="42"/>
      <c r="AF17" s="42"/>
      <c r="AG17" s="42"/>
      <c r="AH17" s="43">
        <v>6472.51</v>
      </c>
      <c r="AI17" s="22"/>
      <c r="AJ17" s="22"/>
    </row>
    <row r="18" spans="1:36" ht="12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1:36" ht="12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1:36" ht="12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</sheetData>
  <mergeCells count="5">
    <mergeCell ref="A5:D5"/>
    <mergeCell ref="E5:M5"/>
    <mergeCell ref="N5:U5"/>
    <mergeCell ref="V5:AB5"/>
    <mergeCell ref="AC5:AH5"/>
  </mergeCells>
  <phoneticPr fontId="2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zoomScale="115" zoomScaleNormal="115" workbookViewId="0">
      <selection activeCell="B21" sqref="B21"/>
    </sheetView>
  </sheetViews>
  <sheetFormatPr defaultRowHeight="12.75"/>
  <cols>
    <col min="2" max="3" width="33.42578125" customWidth="1"/>
    <col min="4" max="4" width="19.5703125" style="2" customWidth="1"/>
    <col min="5" max="5" width="19.5703125" customWidth="1"/>
    <col min="6" max="6" width="19.5703125" style="1" customWidth="1"/>
    <col min="7" max="7" width="19.5703125" customWidth="1"/>
  </cols>
  <sheetData>
    <row r="8" spans="2:7">
      <c r="E8" s="4"/>
    </row>
    <row r="9" spans="2:7">
      <c r="E9" s="4"/>
    </row>
    <row r="10" spans="2:7">
      <c r="E10" s="4"/>
    </row>
    <row r="11" spans="2:7">
      <c r="E11" s="4"/>
    </row>
    <row r="12" spans="2:7">
      <c r="E12" s="4"/>
    </row>
    <row r="13" spans="2:7">
      <c r="E13" s="4"/>
    </row>
    <row r="14" spans="2:7" ht="13.5" thickBot="1">
      <c r="E14" s="4"/>
    </row>
    <row r="15" spans="2:7" ht="18" customHeight="1">
      <c r="B15" s="12" t="s">
        <v>0</v>
      </c>
      <c r="C15" s="9" t="s">
        <v>35</v>
      </c>
      <c r="D15" s="9" t="s">
        <v>37</v>
      </c>
      <c r="E15" s="9" t="s">
        <v>39</v>
      </c>
      <c r="F15" s="49" t="s">
        <v>41</v>
      </c>
      <c r="G15" s="49" t="s">
        <v>43</v>
      </c>
    </row>
    <row r="16" spans="2:7" ht="18" customHeight="1" thickBot="1">
      <c r="B16" s="13"/>
      <c r="C16" s="10" t="s">
        <v>36</v>
      </c>
      <c r="D16" s="10" t="s">
        <v>38</v>
      </c>
      <c r="E16" s="10" t="s">
        <v>40</v>
      </c>
      <c r="F16" s="50"/>
      <c r="G16" s="50"/>
    </row>
    <row r="17" spans="2:7" ht="30" customHeight="1" thickBot="1">
      <c r="B17" s="11" t="s">
        <v>42</v>
      </c>
      <c r="C17" s="17">
        <v>52.63</v>
      </c>
      <c r="D17" s="19">
        <v>1.2170000000000001</v>
      </c>
      <c r="E17" s="7">
        <f>C17*D17</f>
        <v>64.050710000000009</v>
      </c>
      <c r="F17" s="3">
        <v>2.25</v>
      </c>
      <c r="G17" s="18">
        <f>E17*F17</f>
        <v>144.11409750000001</v>
      </c>
    </row>
    <row r="18" spans="2:7" ht="13.5" thickTop="1">
      <c r="E18" s="8"/>
    </row>
    <row r="19" spans="2:7">
      <c r="E19" s="8"/>
    </row>
    <row r="20" spans="2:7" ht="29.25" customHeight="1">
      <c r="C20" s="15">
        <v>52.63</v>
      </c>
      <c r="D20" s="16">
        <v>1.2174</v>
      </c>
      <c r="E20" s="14">
        <v>64.071762000000007</v>
      </c>
      <c r="F20" s="5">
        <v>2.25</v>
      </c>
      <c r="G20" s="6">
        <f>E20*F20</f>
        <v>144.16146450000002</v>
      </c>
    </row>
    <row r="21" spans="2:7" ht="29.25" customHeight="1">
      <c r="C21" s="15">
        <v>52.63</v>
      </c>
      <c r="D21" s="16">
        <v>1.2174</v>
      </c>
      <c r="E21" s="14">
        <v>64.069999999999993</v>
      </c>
      <c r="F21" s="5">
        <v>2.25</v>
      </c>
      <c r="G21" s="6">
        <f>E21*F21</f>
        <v>144.15749999999997</v>
      </c>
    </row>
    <row r="22" spans="2:7">
      <c r="E22" s="4"/>
    </row>
    <row r="23" spans="2:7">
      <c r="E23" s="4"/>
    </row>
    <row r="24" spans="2:7">
      <c r="E24" s="4"/>
    </row>
    <row r="25" spans="2:7">
      <c r="E25" s="4"/>
    </row>
    <row r="26" spans="2:7">
      <c r="E26" s="4"/>
    </row>
  </sheetData>
  <mergeCells count="2"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2025-05-22T17:06:45Z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