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19080" windowHeight="8520" tabRatio="5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T8" i="1" l="1"/>
  <c r="S8" i="1" l="1"/>
  <c r="R8" i="1"/>
  <c r="A1" i="2" l="1"/>
  <c r="AB7" i="1" l="1"/>
  <c r="AA7" i="1"/>
  <c r="P7" i="1"/>
  <c r="O8" i="1" l="1"/>
  <c r="AB9" i="1" l="1"/>
  <c r="AB8" i="1"/>
  <c r="AA9" i="1"/>
  <c r="AA8" i="1"/>
  <c r="T9" i="1"/>
  <c r="R9" i="1"/>
  <c r="P8" i="1"/>
  <c r="P9" i="1" s="1"/>
  <c r="O9" i="1"/>
  <c r="N9" i="1"/>
  <c r="N8" i="1"/>
  <c r="N7" i="1"/>
  <c r="AH8" i="1" l="1"/>
  <c r="AH9" i="1"/>
  <c r="AH7" i="1"/>
  <c r="AH16" i="1" l="1"/>
</calcChain>
</file>

<file path=xl/sharedStrings.xml><?xml version="1.0" encoding="utf-8"?>
<sst xmlns="http://schemas.openxmlformats.org/spreadsheetml/2006/main" count="144" uniqueCount="98">
  <si>
    <t>K281</t>
  </si>
  <si>
    <t>Title</t>
  </si>
  <si>
    <t>K281 Gordian CTF Close Out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</si>
  <si>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</si>
  <si>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</si>
  <si>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</si>
  <si>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</si>
  <si>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</si>
  <si>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</si>
  <si>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</si>
  <si>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</si>
  <si>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</si>
  <si>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</si>
  <si>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</si>
  <si>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</si>
  <si>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</si>
  <si>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</si>
  <si>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</si>
  <si>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</si>
  <si>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Previous Amount Certified (Paid)</t>
  </si>
  <si>
    <t>Remaining Balance</t>
  </si>
  <si>
    <t>Comments</t>
  </si>
  <si>
    <t>CTF Close Out</t>
  </si>
  <si>
    <t>RMCONV15</t>
  </si>
  <si>
    <t>096384</t>
  </si>
  <si>
    <t>15NSKTA</t>
  </si>
  <si>
    <t>581900371</t>
  </si>
  <si>
    <t>R106401</t>
  </si>
  <si>
    <t>11/30/2025</t>
  </si>
  <si>
    <t>30 Patewood Dr</t>
  </si>
  <si>
    <t xml:space="preserve">Greenville    </t>
  </si>
  <si>
    <t>SC</t>
  </si>
  <si>
    <t>29615</t>
  </si>
  <si>
    <t>8787 24 AVENUE</t>
  </si>
  <si>
    <t>NY</t>
  </si>
  <si>
    <t>Ivan Kharchenko</t>
  </si>
  <si>
    <t>718-996-6706</t>
  </si>
  <si>
    <t>Custodian</t>
  </si>
  <si>
    <t>DSF</t>
  </si>
  <si>
    <t>44-36 Vernon Boulevard</t>
  </si>
  <si>
    <t>Long Island City</t>
  </si>
  <si>
    <t>11101</t>
  </si>
  <si>
    <t>Accumulated Hours Jul-Nov</t>
  </si>
  <si>
    <t>Hour</t>
  </si>
  <si>
    <t>PO Request for Hourly Fees. Accumulated July-November</t>
  </si>
  <si>
    <t>Accumulated Hours Dec-Mar</t>
  </si>
  <si>
    <t>PO Request for Hourly Fees. Accumulated December-March</t>
  </si>
  <si>
    <t>Projected Hours</t>
  </si>
  <si>
    <t>PO Request for Hourly Fees. Forecast to complete the project.</t>
  </si>
  <si>
    <t>Total Work order</t>
  </si>
  <si>
    <t>Previous Amount Certified</t>
  </si>
  <si>
    <t xml:space="preserve">Remaining Balance </t>
  </si>
  <si>
    <t>Total Work outstanding billed &amp; unbilled</t>
  </si>
  <si>
    <t>Full Purchase Amount</t>
  </si>
  <si>
    <t>M</t>
  </si>
  <si>
    <t>John Rodriguez</t>
  </si>
  <si>
    <t>718-349-5541</t>
  </si>
  <si>
    <t>Manhattan</t>
  </si>
  <si>
    <t>X</t>
  </si>
  <si>
    <t>Robert Williams</t>
  </si>
  <si>
    <t>718-610-0250</t>
  </si>
  <si>
    <t>Bronx</t>
  </si>
  <si>
    <t>Carmine Franzese</t>
  </si>
  <si>
    <t>718-349-5659</t>
  </si>
  <si>
    <t>Brooklyn</t>
  </si>
  <si>
    <t>K</t>
  </si>
  <si>
    <t>Aramis Rodriguez</t>
  </si>
  <si>
    <t>718-349-5737</t>
  </si>
  <si>
    <t>Q</t>
  </si>
  <si>
    <t>Mark Harri</t>
  </si>
  <si>
    <t>718-610-3154</t>
  </si>
  <si>
    <t>Queens</t>
  </si>
  <si>
    <t>R</t>
  </si>
  <si>
    <t>Anthony Salvadore</t>
  </si>
  <si>
    <t>718-420-5776</t>
  </si>
  <si>
    <t>Staten Island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</si>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</sst>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0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9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49" fontId="5" fillId="0" borderId="1" xfId="0" quotePrefix="1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top"/>
    </xf>
    <xf numFmtId="0" fontId="5" fillId="7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0" fontId="5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 wrapText="1" readingOrder="1"/>
    </xf>
    <xf numFmtId="164" fontId="5" fillId="8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6" fillId="7" borderId="1" xfId="0" applyFont="1" applyFill="1" applyBorder="1">
      <alignment vertical="top"/>
    </xf>
    <xf numFmtId="8" fontId="4" fillId="7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zoomScaleNormal="100" workbookViewId="0">
      <selection activeCell="I22" sqref="I22"/>
    </sheetView>
  </sheetViews>
  <sheetFormatPr defaultRowHeight="12.75" customHeight="1" x14ac:dyDescent="0.2"/>
  <cols>
    <col min="1" max="1" width="32.5703125" style="3" customWidth="1"/>
    <col min="2" max="2" width="13.28515625" style="3" customWidth="1"/>
    <col min="3" max="3" width="12" style="3" customWidth="1"/>
    <col min="4" max="4" width="21.5703125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8.7109375" style="3" customWidth="1"/>
    <col min="15" max="15" width="30.7109375" style="3" bestFit="1" customWidth="1"/>
    <col min="16" max="16" width="1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3.28515625" style="3" customWidth="1"/>
    <col min="34" max="35" width="15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30" t="s">
        <v>4</v>
      </c>
      <c r="B5" s="30"/>
      <c r="C5" s="30"/>
      <c r="D5" s="30"/>
      <c r="E5" s="31" t="s">
        <v>5</v>
      </c>
      <c r="F5" s="31"/>
      <c r="G5" s="31"/>
      <c r="H5" s="31"/>
      <c r="I5" s="31"/>
      <c r="J5" s="31"/>
      <c r="K5" s="31"/>
      <c r="L5" s="31"/>
      <c r="M5" s="31"/>
      <c r="N5" s="32" t="s">
        <v>76</v>
      </c>
      <c r="O5" s="32"/>
      <c r="P5" s="32"/>
      <c r="Q5" s="32"/>
      <c r="R5" s="32"/>
      <c r="S5" s="32"/>
      <c r="T5" s="32"/>
      <c r="U5" s="32"/>
      <c r="V5" s="33" t="s">
        <v>77</v>
      </c>
      <c r="W5" s="33"/>
      <c r="X5" s="33"/>
      <c r="Y5" s="33"/>
      <c r="Z5" s="33"/>
      <c r="AA5" s="33"/>
      <c r="AB5" s="33"/>
      <c r="AC5" s="34" t="s">
        <v>6</v>
      </c>
      <c r="AD5" s="34"/>
      <c r="AE5" s="34"/>
      <c r="AF5" s="34"/>
      <c r="AG5" s="34"/>
      <c r="AH5" s="34"/>
      <c r="AI5" s="10"/>
      <c r="AJ5" s="8"/>
    </row>
    <row r="6" spans="1:36" ht="59.25" customHeight="1" x14ac:dyDescent="0.2">
      <c r="A6" s="38" t="s">
        <v>80</v>
      </c>
      <c r="B6" s="36" t="s">
        <v>7</v>
      </c>
      <c r="C6" s="36" t="s">
        <v>81</v>
      </c>
      <c r="D6" s="36" t="s">
        <v>8</v>
      </c>
      <c r="E6" s="36" t="s">
        <v>9</v>
      </c>
      <c r="F6" s="36" t="s">
        <v>10</v>
      </c>
      <c r="G6" s="36" t="s">
        <v>82</v>
      </c>
      <c r="H6" s="36" t="s">
        <v>83</v>
      </c>
      <c r="I6" s="36" t="s">
        <v>11</v>
      </c>
      <c r="J6" s="36" t="s">
        <v>12</v>
      </c>
      <c r="K6" s="36" t="s">
        <v>84</v>
      </c>
      <c r="L6" s="36" t="s">
        <v>85</v>
      </c>
      <c r="M6" s="36" t="s">
        <v>86</v>
      </c>
      <c r="N6" s="36" t="s">
        <v>87</v>
      </c>
      <c r="O6" s="36" t="s">
        <v>88</v>
      </c>
      <c r="P6" s="36" t="s">
        <v>89</v>
      </c>
      <c r="Q6" s="36" t="s">
        <v>90</v>
      </c>
      <c r="R6" s="36" t="s">
        <v>91</v>
      </c>
      <c r="S6" s="36" t="s">
        <v>92</v>
      </c>
      <c r="T6" s="36" t="s">
        <v>93</v>
      </c>
      <c r="U6" s="36" t="s">
        <v>1</v>
      </c>
      <c r="V6" s="36" t="s">
        <v>13</v>
      </c>
      <c r="W6" s="36" t="s">
        <v>94</v>
      </c>
      <c r="X6" s="36" t="s">
        <v>95</v>
      </c>
      <c r="Y6" s="36" t="s">
        <v>96</v>
      </c>
      <c r="Z6" s="36" t="s">
        <v>97</v>
      </c>
      <c r="AA6" s="39" t="s">
        <v>14</v>
      </c>
      <c r="AB6" s="39" t="s">
        <v>15</v>
      </c>
      <c r="AC6" s="35" t="s">
        <v>16</v>
      </c>
      <c r="AD6" s="36" t="s">
        <v>17</v>
      </c>
      <c r="AE6" s="36" t="s">
        <v>18</v>
      </c>
      <c r="AF6" s="37" t="s">
        <v>78</v>
      </c>
      <c r="AG6" s="11" t="s">
        <v>19</v>
      </c>
      <c r="AH6" s="11" t="s">
        <v>79</v>
      </c>
      <c r="AI6" s="11" t="s">
        <v>20</v>
      </c>
      <c r="AJ6" s="12" t="s">
        <v>21</v>
      </c>
    </row>
    <row r="7" spans="1:36" ht="15" customHeight="1" x14ac:dyDescent="0.2">
      <c r="A7" s="13" t="s">
        <v>22</v>
      </c>
      <c r="B7" s="16" t="s">
        <v>23</v>
      </c>
      <c r="C7" s="14" t="s">
        <v>24</v>
      </c>
      <c r="D7" s="16" t="s">
        <v>25</v>
      </c>
      <c r="E7" s="15" t="s">
        <v>26</v>
      </c>
      <c r="F7" s="15" t="s">
        <v>26</v>
      </c>
      <c r="G7" s="15" t="s">
        <v>27</v>
      </c>
      <c r="H7" s="15" t="s">
        <v>28</v>
      </c>
      <c r="I7" s="15" t="s">
        <v>3</v>
      </c>
      <c r="J7" s="15" t="s">
        <v>29</v>
      </c>
      <c r="K7" s="15" t="s">
        <v>30</v>
      </c>
      <c r="L7" s="15" t="s">
        <v>31</v>
      </c>
      <c r="M7" s="15" t="s">
        <v>32</v>
      </c>
      <c r="N7" s="16" t="e">
        <f>#REF!</f>
        <v>#REF!</v>
      </c>
      <c r="O7" s="16" t="s">
        <v>33</v>
      </c>
      <c r="P7" s="16" t="str">
        <f>VLOOKUP(Sheet2!A1,Sheet2!A6:D11,4,FALSE)</f>
        <v>Brooklyn</v>
      </c>
      <c r="Q7" s="15" t="s">
        <v>34</v>
      </c>
      <c r="R7" s="16">
        <v>11214</v>
      </c>
      <c r="S7" s="16" t="s">
        <v>35</v>
      </c>
      <c r="T7" s="16" t="s">
        <v>36</v>
      </c>
      <c r="U7" s="15" t="s">
        <v>37</v>
      </c>
      <c r="V7" s="15" t="s">
        <v>38</v>
      </c>
      <c r="W7" s="15" t="s">
        <v>39</v>
      </c>
      <c r="X7" s="15" t="s">
        <v>40</v>
      </c>
      <c r="Y7" s="15" t="s">
        <v>34</v>
      </c>
      <c r="Z7" s="15" t="s">
        <v>41</v>
      </c>
      <c r="AA7" s="16" t="str">
        <f>VLOOKUP(Sheet2!A1,Sheet2!A6:D11,2,FALSE)</f>
        <v>Aramis Rodriguez</v>
      </c>
      <c r="AB7" s="16" t="str">
        <f>VLOOKUP(Sheet2!A1,Sheet2!A6:D11,3,FALSE)</f>
        <v>718-349-5737</v>
      </c>
      <c r="AC7" s="17" t="s">
        <v>42</v>
      </c>
      <c r="AD7" s="15">
        <v>1</v>
      </c>
      <c r="AE7" s="8" t="s">
        <v>43</v>
      </c>
      <c r="AF7" s="18">
        <v>135.69749999999999</v>
      </c>
      <c r="AG7" s="19">
        <v>0</v>
      </c>
      <c r="AH7" s="20">
        <f>AF7*AD7</f>
        <v>135.69749999999999</v>
      </c>
      <c r="AI7" s="19">
        <v>0</v>
      </c>
      <c r="AJ7" s="21" t="s">
        <v>44</v>
      </c>
    </row>
    <row r="8" spans="1:36" ht="15" customHeight="1" x14ac:dyDescent="0.2">
      <c r="A8" s="13" t="s">
        <v>22</v>
      </c>
      <c r="B8" s="16" t="s">
        <v>23</v>
      </c>
      <c r="C8" s="14" t="s">
        <v>24</v>
      </c>
      <c r="D8" s="16" t="s">
        <v>25</v>
      </c>
      <c r="E8" s="15" t="s">
        <v>26</v>
      </c>
      <c r="F8" s="15" t="s">
        <v>26</v>
      </c>
      <c r="G8" s="15" t="s">
        <v>27</v>
      </c>
      <c r="H8" s="15" t="s">
        <v>28</v>
      </c>
      <c r="I8" s="15" t="s">
        <v>3</v>
      </c>
      <c r="J8" s="15" t="s">
        <v>29</v>
      </c>
      <c r="K8" s="15" t="s">
        <v>30</v>
      </c>
      <c r="L8" s="15" t="s">
        <v>31</v>
      </c>
      <c r="M8" s="15" t="s">
        <v>32</v>
      </c>
      <c r="N8" s="16" t="e">
        <f>#REF!</f>
        <v>#REF!</v>
      </c>
      <c r="O8" s="16" t="str">
        <f>O7</f>
        <v>8787 24 AVENUE</v>
      </c>
      <c r="P8" s="16" t="str">
        <f>P7</f>
        <v>Brooklyn</v>
      </c>
      <c r="Q8" s="15" t="s">
        <v>34</v>
      </c>
      <c r="R8" s="16">
        <f>R7</f>
        <v>11214</v>
      </c>
      <c r="S8" s="16" t="str">
        <f>S7</f>
        <v>Ivan Kharchenko</v>
      </c>
      <c r="T8" s="16" t="str">
        <f>T7</f>
        <v>718-996-6706</v>
      </c>
      <c r="U8" s="15" t="s">
        <v>37</v>
      </c>
      <c r="V8" s="15" t="s">
        <v>38</v>
      </c>
      <c r="W8" s="15" t="s">
        <v>39</v>
      </c>
      <c r="X8" s="15" t="s">
        <v>40</v>
      </c>
      <c r="Y8" s="15" t="s">
        <v>34</v>
      </c>
      <c r="Z8" s="15" t="s">
        <v>41</v>
      </c>
      <c r="AA8" s="16" t="str">
        <f>AA7</f>
        <v>Aramis Rodriguez</v>
      </c>
      <c r="AB8" s="16" t="str">
        <f>AB7</f>
        <v>718-349-5737</v>
      </c>
      <c r="AC8" s="17" t="s">
        <v>45</v>
      </c>
      <c r="AD8" s="15">
        <v>8.5</v>
      </c>
      <c r="AE8" s="8" t="s">
        <v>43</v>
      </c>
      <c r="AF8" s="18">
        <v>144.11410000000001</v>
      </c>
      <c r="AG8" s="19">
        <v>0</v>
      </c>
      <c r="AH8" s="20">
        <f t="shared" ref="AH8:AH9" si="0">AF8*AD8</f>
        <v>1224.96985</v>
      </c>
      <c r="AI8" s="19">
        <v>0</v>
      </c>
      <c r="AJ8" s="21" t="s">
        <v>46</v>
      </c>
    </row>
    <row r="9" spans="1:36" ht="15" customHeight="1" x14ac:dyDescent="0.2">
      <c r="A9" s="13" t="s">
        <v>22</v>
      </c>
      <c r="B9" s="16" t="s">
        <v>23</v>
      </c>
      <c r="C9" s="14" t="s">
        <v>24</v>
      </c>
      <c r="D9" s="16" t="s">
        <v>25</v>
      </c>
      <c r="E9" s="15" t="s">
        <v>26</v>
      </c>
      <c r="F9" s="15" t="s">
        <v>26</v>
      </c>
      <c r="G9" s="15" t="s">
        <v>27</v>
      </c>
      <c r="H9" s="15" t="s">
        <v>28</v>
      </c>
      <c r="I9" s="15" t="s">
        <v>3</v>
      </c>
      <c r="J9" s="15" t="s">
        <v>29</v>
      </c>
      <c r="K9" s="15" t="s">
        <v>30</v>
      </c>
      <c r="L9" s="15" t="s">
        <v>31</v>
      </c>
      <c r="M9" s="15" t="s">
        <v>32</v>
      </c>
      <c r="N9" s="16" t="e">
        <f>#REF!</f>
        <v>#REF!</v>
      </c>
      <c r="O9" s="16" t="str">
        <f>O8</f>
        <v>8787 24 AVENUE</v>
      </c>
      <c r="P9" s="16" t="str">
        <f>P8</f>
        <v>Brooklyn</v>
      </c>
      <c r="Q9" s="15" t="s">
        <v>34</v>
      </c>
      <c r="R9" s="16">
        <f>R7</f>
        <v>11214</v>
      </c>
      <c r="S9" s="16" t="str">
        <f>S7</f>
        <v>Ivan Kharchenko</v>
      </c>
      <c r="T9" s="16" t="str">
        <f>T7</f>
        <v>718-996-6706</v>
      </c>
      <c r="U9" s="15" t="s">
        <v>37</v>
      </c>
      <c r="V9" s="15" t="s">
        <v>38</v>
      </c>
      <c r="W9" s="15" t="s">
        <v>39</v>
      </c>
      <c r="X9" s="15" t="s">
        <v>40</v>
      </c>
      <c r="Y9" s="15" t="s">
        <v>34</v>
      </c>
      <c r="Z9" s="15" t="s">
        <v>41</v>
      </c>
      <c r="AA9" s="16" t="str">
        <f>AA7</f>
        <v>Aramis Rodriguez</v>
      </c>
      <c r="AB9" s="16" t="str">
        <f>AB7</f>
        <v>718-349-5737</v>
      </c>
      <c r="AC9" s="8" t="s">
        <v>47</v>
      </c>
      <c r="AD9" s="15">
        <v>20</v>
      </c>
      <c r="AE9" s="8" t="s">
        <v>43</v>
      </c>
      <c r="AF9" s="18">
        <v>144.11410000000001</v>
      </c>
      <c r="AG9" s="19">
        <v>0</v>
      </c>
      <c r="AH9" s="20">
        <f t="shared" si="0"/>
        <v>2882.2820000000002</v>
      </c>
      <c r="AI9" s="19">
        <v>0</v>
      </c>
      <c r="AJ9" s="21" t="s">
        <v>48</v>
      </c>
    </row>
    <row r="10" spans="1:36" ht="1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3"/>
      <c r="U10" s="22"/>
      <c r="V10" s="22"/>
      <c r="W10" s="22"/>
      <c r="X10" s="22"/>
      <c r="Y10" s="22"/>
      <c r="Z10" s="22"/>
      <c r="AA10" s="22"/>
      <c r="AB10" s="22"/>
      <c r="AC10" s="22"/>
      <c r="AD10" s="24"/>
      <c r="AE10" s="22"/>
      <c r="AF10" s="25"/>
      <c r="AG10" s="25"/>
      <c r="AH10" s="22"/>
      <c r="AI10" s="22"/>
      <c r="AJ10" s="22"/>
    </row>
    <row r="11" spans="1:36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6" t="s">
        <v>49</v>
      </c>
      <c r="AD13" s="8"/>
      <c r="AE13" s="8"/>
      <c r="AF13" s="27"/>
      <c r="AG13" s="27"/>
      <c r="AH13" s="8"/>
      <c r="AI13" s="8"/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6" t="s">
        <v>50</v>
      </c>
      <c r="AD14" s="8"/>
      <c r="AE14" s="8"/>
      <c r="AF14" s="27"/>
      <c r="AG14" s="19">
        <v>0</v>
      </c>
      <c r="AH14" s="8"/>
      <c r="AI14" s="8"/>
      <c r="AJ14" s="8"/>
    </row>
    <row r="15" spans="1:3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6" t="s">
        <v>51</v>
      </c>
      <c r="AD15" s="8"/>
      <c r="AE15" s="8"/>
      <c r="AF15" s="27"/>
      <c r="AG15" s="27"/>
      <c r="AH15" s="8"/>
      <c r="AI15" s="19">
        <v>0</v>
      </c>
      <c r="AJ15" s="8"/>
    </row>
    <row r="16" spans="1:3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6" t="s">
        <v>52</v>
      </c>
      <c r="AD16" s="8"/>
      <c r="AE16" s="8"/>
      <c r="AF16" s="8"/>
      <c r="AG16" s="8"/>
      <c r="AH16" s="27">
        <f>SUM(AH7:AH13)</f>
        <v>4242.9493499999999</v>
      </c>
      <c r="AI16" s="27"/>
      <c r="AJ16" s="8"/>
    </row>
    <row r="17" spans="1:3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8" t="s">
        <v>53</v>
      </c>
      <c r="AD17" s="21"/>
      <c r="AE17" s="21"/>
      <c r="AF17" s="21"/>
      <c r="AG17" s="21"/>
      <c r="AH17" s="29">
        <v>4242.95</v>
      </c>
      <c r="AI17" s="8"/>
      <c r="AJ17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F9" sqref="F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54</v>
      </c>
      <c r="B6" t="s">
        <v>55</v>
      </c>
      <c r="C6" t="s">
        <v>56</v>
      </c>
      <c r="D6" s="5" t="s">
        <v>57</v>
      </c>
    </row>
    <row r="7" spans="1:4" x14ac:dyDescent="0.2">
      <c r="A7" s="4" t="s">
        <v>58</v>
      </c>
      <c r="B7" t="s">
        <v>59</v>
      </c>
      <c r="C7" t="s">
        <v>60</v>
      </c>
      <c r="D7" s="5" t="s">
        <v>61</v>
      </c>
    </row>
    <row r="8" spans="1:4" x14ac:dyDescent="0.2">
      <c r="A8" s="4"/>
      <c r="B8" s="4" t="s">
        <v>62</v>
      </c>
      <c r="C8" s="4" t="s">
        <v>63</v>
      </c>
      <c r="D8" s="5" t="s">
        <v>64</v>
      </c>
    </row>
    <row r="9" spans="1:4" x14ac:dyDescent="0.2">
      <c r="A9" s="4" t="s">
        <v>65</v>
      </c>
      <c r="B9" s="4" t="s">
        <v>66</v>
      </c>
      <c r="C9" s="4" t="s">
        <v>67</v>
      </c>
      <c r="D9" s="5" t="s">
        <v>64</v>
      </c>
    </row>
    <row r="10" spans="1:4" x14ac:dyDescent="0.2">
      <c r="A10" s="4" t="s">
        <v>68</v>
      </c>
      <c r="B10" s="4" t="s">
        <v>69</v>
      </c>
      <c r="C10" t="s">
        <v>70</v>
      </c>
      <c r="D10" s="5" t="s">
        <v>71</v>
      </c>
    </row>
    <row r="11" spans="1:4" x14ac:dyDescent="0.2">
      <c r="A11" s="4" t="s">
        <v>72</v>
      </c>
      <c r="B11" s="4" t="s">
        <v>73</v>
      </c>
      <c r="C11" s="4" t="s">
        <v>74</v>
      </c>
      <c r="D11" s="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subject/>
  <dc:creator>Crystal Decisions</dc:creator>
  <cp:keywords/>
  <dc:description>Powered by Crystal</dc:description>
  <cp:lastModifiedBy>New York City Department of Education</cp:lastModifiedBy>
  <cp:revision/>
  <dcterms:created xsi:type="dcterms:W3CDTF">2025-04-17T21:52:49Z</dcterms:created>
  <dcterms:modified xsi:type="dcterms:W3CDTF">2025-05-19T14:59:24Z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