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0" yWindow="315" windowWidth="12120" windowHeight="8595" tabRatio="718" activeTab="10"/>
  </bookViews>
  <sheets>
    <sheet name="# of games " sheetId="4" r:id="rId1"/>
    <sheet name="The People" sheetId="6" r:id="rId2"/>
    <sheet name="Paid,Ringers" sheetId="28" r:id="rId3"/>
    <sheet name="Teams" sheetId="29" r:id="rId4"/>
    <sheet name="4 Teams  " sheetId="23" r:id="rId5"/>
    <sheet name="5 Teams " sheetId="21" r:id="rId6"/>
    <sheet name="6 Teams" sheetId="20" r:id="rId7"/>
    <sheet name="7 Teams " sheetId="22" r:id="rId8"/>
    <sheet name="8 Teams" sheetId="15" r:id="rId9"/>
    <sheet name="9 Teams" sheetId="10" r:id="rId10"/>
    <sheet name="10 teams" sheetId="9" r:id="rId11"/>
    <sheet name="11 Teams" sheetId="11" r:id="rId12"/>
    <sheet name="12 Teams" sheetId="5" r:id="rId13"/>
    <sheet name="13 Teams" sheetId="12" r:id="rId14"/>
    <sheet name="14 Teams" sheetId="13" r:id="rId15"/>
    <sheet name="15 Teams" sheetId="16" r:id="rId16"/>
    <sheet name="16or More" sheetId="17" r:id="rId17"/>
    <sheet name="All Teams New" sheetId="25" r:id="rId18"/>
    <sheet name="Stats" sheetId="26" r:id="rId19"/>
    <sheet name="Stats-Live" sheetId="27" r:id="rId20"/>
    <sheet name="INFO" sheetId="2" r:id="rId21"/>
  </sheets>
  <definedNames>
    <definedName name="_xlnm.Print_Area" localSheetId="0">'# of games '!$A$1:$E$25</definedName>
    <definedName name="_xlnm.Print_Area" localSheetId="12">'12 Teams'!$A$1:$L$36</definedName>
    <definedName name="_xlnm.Print_Area" localSheetId="2">'Paid,Ringers'!$X$10:$Y$30</definedName>
    <definedName name="_xlnm.Print_Area" localSheetId="19">'Stats-Live'!$A$1:$F$11</definedName>
    <definedName name="_xlnm.Print_Area" localSheetId="3">Teams!$C$6:$I$23</definedName>
    <definedName name="_xlnm.Print_Area" localSheetId="1">'The People'!$A$1:$D$31</definedName>
  </definedNames>
  <calcPr calcId="145621"/>
</workbook>
</file>

<file path=xl/calcChain.xml><?xml version="1.0" encoding="utf-8"?>
<calcChain xmlns="http://schemas.openxmlformats.org/spreadsheetml/2006/main">
  <c r="J6" i="21" l="1"/>
  <c r="C36" i="28"/>
  <c r="D6" i="4" l="1"/>
  <c r="D7" i="4"/>
  <c r="D8" i="4"/>
  <c r="D9" i="4"/>
  <c r="D10" i="4" l="1"/>
  <c r="D11" i="4"/>
  <c r="D12" i="4"/>
  <c r="D13" i="4"/>
  <c r="D14" i="4"/>
  <c r="D15" i="4"/>
  <c r="D16" i="4"/>
  <c r="D17" i="4"/>
  <c r="D18" i="4"/>
  <c r="D19" i="4"/>
  <c r="D20" i="4"/>
  <c r="D21" i="4"/>
  <c r="D22" i="4"/>
  <c r="D23" i="4"/>
  <c r="D24" i="4"/>
  <c r="D25" i="4"/>
  <c r="C7" i="4"/>
  <c r="C8" i="4"/>
  <c r="C9" i="4"/>
  <c r="C10" i="4"/>
  <c r="C11" i="4"/>
  <c r="C12" i="4"/>
  <c r="C13" i="4"/>
  <c r="C14" i="4"/>
  <c r="C15" i="4"/>
  <c r="C16" i="4"/>
  <c r="C17" i="4"/>
  <c r="C18" i="4"/>
  <c r="C19" i="4"/>
  <c r="C20" i="4"/>
  <c r="C21" i="4"/>
  <c r="C22" i="4"/>
  <c r="C23" i="4"/>
  <c r="C24" i="4"/>
  <c r="C25" i="4"/>
  <c r="C6" i="4"/>
  <c r="F25" i="4" l="1"/>
  <c r="G25" i="4"/>
  <c r="H25" i="4"/>
  <c r="I25" i="4"/>
  <c r="J25" i="4"/>
  <c r="K25" i="4"/>
  <c r="L25" i="4"/>
  <c r="M25" i="4"/>
  <c r="N25" i="4"/>
  <c r="O25" i="4"/>
  <c r="P25" i="4"/>
  <c r="Q25" i="4"/>
  <c r="R25" i="4"/>
  <c r="S25" i="4"/>
  <c r="T25" i="4"/>
  <c r="U25" i="4"/>
  <c r="V25" i="4"/>
  <c r="W25" i="4"/>
  <c r="X25" i="4"/>
  <c r="Y25" i="4"/>
  <c r="E27" i="4"/>
  <c r="F27" i="4"/>
  <c r="G27" i="4" s="1"/>
  <c r="E32" i="4"/>
  <c r="I32" i="4"/>
  <c r="J6" i="9"/>
  <c r="J7" i="9"/>
  <c r="J8" i="9"/>
  <c r="J9" i="9"/>
  <c r="J10" i="9"/>
  <c r="J11" i="9"/>
  <c r="J12" i="9"/>
  <c r="J13" i="9"/>
  <c r="J14" i="9"/>
  <c r="J15" i="9"/>
  <c r="J6" i="11"/>
  <c r="J7" i="11"/>
  <c r="J8" i="11"/>
  <c r="J9" i="11"/>
  <c r="J10" i="11"/>
  <c r="J11" i="11"/>
  <c r="J12" i="11"/>
  <c r="J13" i="11"/>
  <c r="J14" i="11"/>
  <c r="J15" i="11"/>
  <c r="J16" i="11"/>
  <c r="O4" i="5"/>
  <c r="O5" i="5"/>
  <c r="J6" i="5"/>
  <c r="O6" i="5"/>
  <c r="J7" i="5"/>
  <c r="O7" i="5"/>
  <c r="J8" i="5"/>
  <c r="O8" i="5"/>
  <c r="J9" i="5"/>
  <c r="O9" i="5"/>
  <c r="J10" i="5"/>
  <c r="O10" i="5"/>
  <c r="J11" i="5"/>
  <c r="J12" i="5"/>
  <c r="J13" i="5"/>
  <c r="J14" i="5"/>
  <c r="J15" i="5"/>
  <c r="J16" i="5"/>
  <c r="J17" i="5"/>
  <c r="I6" i="12"/>
  <c r="I7" i="12"/>
  <c r="I8" i="12"/>
  <c r="I9" i="12"/>
  <c r="I10" i="12"/>
  <c r="I11" i="12"/>
  <c r="I12" i="12"/>
  <c r="I13" i="12"/>
  <c r="I14" i="12"/>
  <c r="I15" i="12"/>
  <c r="I16" i="12"/>
  <c r="I17" i="12"/>
  <c r="I18" i="12"/>
  <c r="I6" i="13"/>
  <c r="I7" i="13"/>
  <c r="I8" i="13"/>
  <c r="I9" i="13"/>
  <c r="I10" i="13"/>
  <c r="I11" i="13"/>
  <c r="I12" i="13"/>
  <c r="I13" i="13"/>
  <c r="I14" i="13"/>
  <c r="I15" i="13"/>
  <c r="I16" i="13"/>
  <c r="I17" i="13"/>
  <c r="I18" i="13"/>
  <c r="I19" i="13"/>
  <c r="I6" i="16"/>
  <c r="I7" i="16"/>
  <c r="I8" i="16"/>
  <c r="I9" i="16"/>
  <c r="I10" i="16"/>
  <c r="I11" i="16"/>
  <c r="I12" i="16"/>
  <c r="I13" i="16"/>
  <c r="I14" i="16"/>
  <c r="I15" i="16"/>
  <c r="I16" i="16"/>
  <c r="I17" i="16"/>
  <c r="I18" i="16"/>
  <c r="I19" i="16"/>
  <c r="I20" i="16"/>
  <c r="I6" i="23"/>
  <c r="I7" i="23"/>
  <c r="I8" i="23"/>
  <c r="I9" i="23"/>
  <c r="I6" i="21"/>
  <c r="I7" i="21"/>
  <c r="I8" i="21"/>
  <c r="I9" i="21"/>
  <c r="I10" i="21"/>
  <c r="I7" i="20"/>
  <c r="I8" i="20"/>
  <c r="I9" i="20"/>
  <c r="I10" i="20"/>
  <c r="I11" i="20"/>
  <c r="I12" i="20"/>
  <c r="J6" i="22"/>
  <c r="J7" i="22"/>
  <c r="J8" i="22"/>
  <c r="J9" i="22"/>
  <c r="J10" i="22"/>
  <c r="J11" i="22"/>
  <c r="J12" i="22"/>
  <c r="J6" i="15"/>
  <c r="J7" i="15"/>
  <c r="J8" i="15"/>
  <c r="J9" i="15"/>
  <c r="J10" i="15"/>
  <c r="J11" i="15"/>
  <c r="J12" i="15"/>
  <c r="J13" i="15"/>
  <c r="J6" i="10"/>
  <c r="J7" i="10"/>
  <c r="J8" i="10"/>
  <c r="J9" i="10"/>
  <c r="J10" i="10"/>
  <c r="J11" i="10"/>
  <c r="J12" i="10"/>
  <c r="J13" i="10"/>
  <c r="J14" i="10"/>
  <c r="I6" i="25"/>
  <c r="J6" i="25"/>
  <c r="K6" i="25"/>
  <c r="L6" i="25"/>
  <c r="M6" i="25"/>
  <c r="N6" i="25"/>
  <c r="O6" i="25"/>
  <c r="P6" i="25"/>
  <c r="Q6" i="25"/>
  <c r="R6" i="25"/>
  <c r="S6" i="25"/>
  <c r="T6" i="25"/>
  <c r="U6" i="25"/>
  <c r="V6" i="25"/>
  <c r="W6" i="25"/>
  <c r="X6" i="25"/>
  <c r="Y6" i="25"/>
  <c r="Z6" i="25"/>
  <c r="AA6" i="25"/>
  <c r="AB6" i="25"/>
  <c r="AC6" i="25"/>
  <c r="AD6" i="25"/>
  <c r="AE6" i="25"/>
  <c r="AF6" i="25"/>
  <c r="AG6" i="25"/>
  <c r="AH6" i="25"/>
  <c r="AI6" i="25"/>
  <c r="AJ6" i="25"/>
  <c r="AK6" i="25"/>
  <c r="AL6" i="25"/>
  <c r="AM6" i="25"/>
  <c r="AN6" i="25"/>
  <c r="AO6" i="25"/>
  <c r="AP6" i="25"/>
  <c r="AQ6" i="25"/>
  <c r="AR6" i="25"/>
  <c r="AS6" i="25"/>
  <c r="AT6" i="25"/>
  <c r="AU6" i="25"/>
  <c r="AV6" i="25"/>
  <c r="AW6" i="25"/>
  <c r="AX6" i="25"/>
  <c r="AY6" i="25"/>
  <c r="AZ6" i="25"/>
  <c r="BA6" i="25"/>
  <c r="BB6" i="25"/>
  <c r="BC6" i="25"/>
  <c r="BD6" i="25"/>
  <c r="BE6" i="25"/>
  <c r="BF6" i="25"/>
  <c r="BG6" i="25"/>
  <c r="BH6" i="25"/>
  <c r="BI6" i="25"/>
  <c r="BJ6" i="25"/>
  <c r="BK6" i="25"/>
  <c r="BL6" i="25"/>
  <c r="I7" i="25"/>
  <c r="J7" i="25"/>
  <c r="K7" i="25"/>
  <c r="L7" i="25"/>
  <c r="M7" i="25"/>
  <c r="N7" i="25"/>
  <c r="O7" i="25"/>
  <c r="P7" i="25"/>
  <c r="Q7" i="25"/>
  <c r="R7" i="25"/>
  <c r="S7" i="25"/>
  <c r="T7" i="25"/>
  <c r="U7" i="25"/>
  <c r="V7" i="25"/>
  <c r="W7" i="25"/>
  <c r="X7" i="25"/>
  <c r="Y7" i="25"/>
  <c r="Z7" i="25"/>
  <c r="AA7" i="25"/>
  <c r="AB7" i="25"/>
  <c r="AC7" i="25"/>
  <c r="AD7" i="25"/>
  <c r="AE7" i="25"/>
  <c r="AF7" i="25"/>
  <c r="AG7" i="25"/>
  <c r="AH7" i="25"/>
  <c r="AI7" i="25"/>
  <c r="AJ7" i="25"/>
  <c r="AK7" i="25"/>
  <c r="AL7" i="25"/>
  <c r="AM7" i="25"/>
  <c r="AN7" i="25"/>
  <c r="AO7" i="25"/>
  <c r="AP7" i="25"/>
  <c r="AQ7" i="25"/>
  <c r="AR7" i="25"/>
  <c r="AS7" i="25"/>
  <c r="AT7" i="25"/>
  <c r="AU7" i="25"/>
  <c r="AV7" i="25"/>
  <c r="AW7" i="25"/>
  <c r="AX7" i="25"/>
  <c r="AY7" i="25"/>
  <c r="AZ7" i="25"/>
  <c r="BA7" i="25"/>
  <c r="BB7" i="25"/>
  <c r="BC7" i="25"/>
  <c r="BD7" i="25"/>
  <c r="BE7" i="25"/>
  <c r="BF7" i="25"/>
  <c r="BG7" i="25"/>
  <c r="BH7" i="25"/>
  <c r="BI7" i="25"/>
  <c r="BJ7" i="25"/>
  <c r="BK7" i="25"/>
  <c r="BL7" i="25"/>
  <c r="I8" i="25"/>
  <c r="J8" i="25"/>
  <c r="K8" i="25"/>
  <c r="L8" i="25"/>
  <c r="M8" i="25"/>
  <c r="N8" i="25"/>
  <c r="O8" i="25"/>
  <c r="P8" i="25"/>
  <c r="Q8" i="25"/>
  <c r="R8" i="25"/>
  <c r="S8" i="25"/>
  <c r="T8" i="25"/>
  <c r="U8" i="25"/>
  <c r="V8" i="25"/>
  <c r="W8" i="25"/>
  <c r="X8" i="25"/>
  <c r="Y8" i="25"/>
  <c r="Z8" i="25"/>
  <c r="AA8" i="25"/>
  <c r="AB8" i="25"/>
  <c r="AC8" i="25"/>
  <c r="AD8" i="25"/>
  <c r="AE8" i="25"/>
  <c r="AF8" i="25"/>
  <c r="AG8" i="25"/>
  <c r="AH8" i="25"/>
  <c r="AI8" i="25"/>
  <c r="AJ8" i="25"/>
  <c r="AK8" i="25"/>
  <c r="AL8" i="25"/>
  <c r="AM8" i="25"/>
  <c r="AN8" i="25"/>
  <c r="AO8" i="25"/>
  <c r="AP8" i="25"/>
  <c r="AQ8" i="25"/>
  <c r="AR8" i="25"/>
  <c r="AS8" i="25"/>
  <c r="AT8" i="25"/>
  <c r="AU8" i="25"/>
  <c r="AV8" i="25"/>
  <c r="AW8" i="25"/>
  <c r="AX8" i="25"/>
  <c r="AY8" i="25"/>
  <c r="AZ8" i="25"/>
  <c r="BA8" i="25"/>
  <c r="BB8" i="25"/>
  <c r="BC8" i="25"/>
  <c r="BD8" i="25"/>
  <c r="BE8" i="25"/>
  <c r="BF8" i="25"/>
  <c r="BG8" i="25"/>
  <c r="BH8" i="25"/>
  <c r="BI8" i="25"/>
  <c r="BJ8" i="25"/>
  <c r="BK8" i="25"/>
  <c r="BL8" i="25"/>
  <c r="I9" i="25"/>
  <c r="J9" i="25"/>
  <c r="K9" i="25"/>
  <c r="L9" i="25"/>
  <c r="M9" i="25"/>
  <c r="N9" i="25"/>
  <c r="O9" i="25"/>
  <c r="P9" i="25"/>
  <c r="Q9" i="25"/>
  <c r="R9" i="25"/>
  <c r="S9" i="25"/>
  <c r="T9" i="25"/>
  <c r="U9" i="25"/>
  <c r="V9" i="25"/>
  <c r="W9" i="25"/>
  <c r="X9" i="25"/>
  <c r="Y9" i="25"/>
  <c r="Z9" i="25"/>
  <c r="AA9" i="25"/>
  <c r="AB9" i="25"/>
  <c r="AC9" i="25"/>
  <c r="AD9" i="25"/>
  <c r="AE9" i="25"/>
  <c r="AF9" i="25"/>
  <c r="AG9" i="25"/>
  <c r="AH9" i="25"/>
  <c r="AI9" i="25"/>
  <c r="AJ9" i="25"/>
  <c r="AK9" i="25"/>
  <c r="AL9" i="25"/>
  <c r="AM9" i="25"/>
  <c r="AN9" i="25"/>
  <c r="AO9" i="25"/>
  <c r="AP9" i="25"/>
  <c r="AQ9" i="25"/>
  <c r="AR9" i="25"/>
  <c r="AS9" i="25"/>
  <c r="AT9" i="25"/>
  <c r="AU9" i="25"/>
  <c r="AV9" i="25"/>
  <c r="AW9" i="25"/>
  <c r="AX9" i="25"/>
  <c r="AY9" i="25"/>
  <c r="AZ9" i="25"/>
  <c r="BA9" i="25"/>
  <c r="BB9" i="25"/>
  <c r="BC9" i="25"/>
  <c r="BD9" i="25"/>
  <c r="BE9" i="25"/>
  <c r="BF9" i="25"/>
  <c r="BG9" i="25"/>
  <c r="BH9" i="25"/>
  <c r="BI9" i="25"/>
  <c r="BJ9" i="25"/>
  <c r="BK9" i="25"/>
  <c r="BL9"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AQ10" i="25"/>
  <c r="AR10" i="25"/>
  <c r="AS10" i="25"/>
  <c r="AT10" i="25"/>
  <c r="AU10" i="25"/>
  <c r="AV10" i="25"/>
  <c r="AW10" i="25"/>
  <c r="AX10" i="25"/>
  <c r="AY10" i="25"/>
  <c r="AZ10" i="25"/>
  <c r="BA10" i="25"/>
  <c r="BB10" i="25"/>
  <c r="BC10" i="25"/>
  <c r="BD10" i="25"/>
  <c r="BE10" i="25"/>
  <c r="BF10" i="25"/>
  <c r="BG10" i="25"/>
  <c r="BH10" i="25"/>
  <c r="BI10" i="25"/>
  <c r="BJ10" i="25"/>
  <c r="BK10" i="25"/>
  <c r="BL10"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AQ11" i="25"/>
  <c r="AR11" i="25"/>
  <c r="AS11" i="25"/>
  <c r="AT11" i="25"/>
  <c r="AU11" i="25"/>
  <c r="AV11" i="25"/>
  <c r="AW11" i="25"/>
  <c r="AX11" i="25"/>
  <c r="AY11" i="25"/>
  <c r="AZ11" i="25"/>
  <c r="BA11" i="25"/>
  <c r="BB11" i="25"/>
  <c r="BC11" i="25"/>
  <c r="BD11" i="25"/>
  <c r="BE11" i="25"/>
  <c r="BF11" i="25"/>
  <c r="BG11" i="25"/>
  <c r="BH11" i="25"/>
  <c r="BI11" i="25"/>
  <c r="BJ11" i="25"/>
  <c r="BK11" i="25"/>
  <c r="BL11" i="25"/>
  <c r="I12" i="25"/>
  <c r="J12" i="25"/>
  <c r="K12" i="25"/>
  <c r="L12" i="25"/>
  <c r="M12" i="25"/>
  <c r="N12" i="25"/>
  <c r="O12" i="25"/>
  <c r="P12" i="25"/>
  <c r="Q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AQ12" i="25"/>
  <c r="AR12" i="25"/>
  <c r="AS12" i="25"/>
  <c r="AT12" i="25"/>
  <c r="AU12" i="25"/>
  <c r="AV12" i="25"/>
  <c r="AW12" i="25"/>
  <c r="AX12" i="25"/>
  <c r="AY12" i="25"/>
  <c r="AZ12" i="25"/>
  <c r="BA12" i="25"/>
  <c r="BB12" i="25"/>
  <c r="BC12" i="25"/>
  <c r="BD12" i="25"/>
  <c r="BE12" i="25"/>
  <c r="BF12" i="25"/>
  <c r="BG12" i="25"/>
  <c r="BH12" i="25"/>
  <c r="BI12" i="25"/>
  <c r="BJ12" i="25"/>
  <c r="BK12" i="25"/>
  <c r="BL12" i="25"/>
  <c r="I13" i="25"/>
  <c r="J13" i="25"/>
  <c r="K13" i="25"/>
  <c r="L13" i="25"/>
  <c r="M13" i="25"/>
  <c r="N13" i="25"/>
  <c r="O13" i="25"/>
  <c r="P13" i="25"/>
  <c r="Q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AQ13" i="25"/>
  <c r="AR13" i="25"/>
  <c r="AS13" i="25"/>
  <c r="AT13" i="25"/>
  <c r="AU13" i="25"/>
  <c r="AV13" i="25"/>
  <c r="AW13" i="25"/>
  <c r="AX13" i="25"/>
  <c r="AY13" i="25"/>
  <c r="AZ13" i="25"/>
  <c r="BA13" i="25"/>
  <c r="BB13" i="25"/>
  <c r="BC13" i="25"/>
  <c r="BD13" i="25"/>
  <c r="BE13" i="25"/>
  <c r="BF13" i="25"/>
  <c r="BG13" i="25"/>
  <c r="BH13" i="25"/>
  <c r="BI13" i="25"/>
  <c r="BJ13" i="25"/>
  <c r="BK13" i="25"/>
  <c r="BL13" i="25"/>
  <c r="I14" i="25"/>
  <c r="J14" i="25"/>
  <c r="K14" i="25"/>
  <c r="L14" i="25"/>
  <c r="M14" i="25"/>
  <c r="N14" i="25"/>
  <c r="O14" i="25"/>
  <c r="P14" i="25"/>
  <c r="Q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AQ14" i="25"/>
  <c r="AR14" i="25"/>
  <c r="AS14" i="25"/>
  <c r="AT14" i="25"/>
  <c r="AU14" i="25"/>
  <c r="AV14" i="25"/>
  <c r="AW14" i="25"/>
  <c r="AX14" i="25"/>
  <c r="AY14" i="25"/>
  <c r="AZ14" i="25"/>
  <c r="BA14" i="25"/>
  <c r="BB14" i="25"/>
  <c r="BC14" i="25"/>
  <c r="BD14" i="25"/>
  <c r="BE14" i="25"/>
  <c r="BF14" i="25"/>
  <c r="BG14" i="25"/>
  <c r="BH14" i="25"/>
  <c r="BI14" i="25"/>
  <c r="BJ14" i="25"/>
  <c r="BK14" i="25"/>
  <c r="BL14" i="25"/>
  <c r="I15" i="25"/>
  <c r="J15" i="25"/>
  <c r="K15" i="25"/>
  <c r="L15" i="25"/>
  <c r="M15" i="25"/>
  <c r="N15" i="25"/>
  <c r="O15" i="25"/>
  <c r="P15" i="25"/>
  <c r="Q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AQ15" i="25"/>
  <c r="AR15" i="25"/>
  <c r="AS15" i="25"/>
  <c r="AT15" i="25"/>
  <c r="AU15" i="25"/>
  <c r="AV15" i="25"/>
  <c r="AW15" i="25"/>
  <c r="AX15" i="25"/>
  <c r="AY15" i="25"/>
  <c r="AZ15" i="25"/>
  <c r="BA15" i="25"/>
  <c r="BB15" i="25"/>
  <c r="BC15" i="25"/>
  <c r="BD15" i="25"/>
  <c r="BE15" i="25"/>
  <c r="BF15" i="25"/>
  <c r="BG15" i="25"/>
  <c r="BH15" i="25"/>
  <c r="BI15" i="25"/>
  <c r="BJ15" i="25"/>
  <c r="BK15" i="25"/>
  <c r="BL15" i="25"/>
  <c r="I16" i="25"/>
  <c r="J16" i="25"/>
  <c r="K16" i="25"/>
  <c r="L16" i="25"/>
  <c r="M16" i="25"/>
  <c r="N16" i="25"/>
  <c r="O16" i="25"/>
  <c r="P16" i="25"/>
  <c r="Q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AQ16" i="25"/>
  <c r="AR16" i="25"/>
  <c r="AS16" i="25"/>
  <c r="AT16" i="25"/>
  <c r="AU16" i="25"/>
  <c r="AV16" i="25"/>
  <c r="AW16" i="25"/>
  <c r="AX16" i="25"/>
  <c r="AY16" i="25"/>
  <c r="AZ16" i="25"/>
  <c r="BA16" i="25"/>
  <c r="BB16" i="25"/>
  <c r="BC16" i="25"/>
  <c r="BD16" i="25"/>
  <c r="BE16" i="25"/>
  <c r="BF16" i="25"/>
  <c r="BG16" i="25"/>
  <c r="BH16" i="25"/>
  <c r="BI16" i="25"/>
  <c r="BJ16" i="25"/>
  <c r="BK16" i="25"/>
  <c r="BL16" i="25"/>
  <c r="I17" i="25"/>
  <c r="J17" i="25"/>
  <c r="K17" i="25"/>
  <c r="L17" i="25"/>
  <c r="M17" i="25"/>
  <c r="N17" i="25"/>
  <c r="O17" i="25"/>
  <c r="P17" i="25"/>
  <c r="Q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AQ17" i="25"/>
  <c r="AR17" i="25"/>
  <c r="AS17" i="25"/>
  <c r="AT17" i="25"/>
  <c r="AU17" i="25"/>
  <c r="AV17" i="25"/>
  <c r="AW17" i="25"/>
  <c r="AX17" i="25"/>
  <c r="AY17" i="25"/>
  <c r="AZ17" i="25"/>
  <c r="BA17" i="25"/>
  <c r="BB17" i="25"/>
  <c r="BC17" i="25"/>
  <c r="BD17" i="25"/>
  <c r="BE17" i="25"/>
  <c r="BF17" i="25"/>
  <c r="BG17" i="25"/>
  <c r="BH17" i="25"/>
  <c r="BI17" i="25"/>
  <c r="BJ17" i="25"/>
  <c r="BK17" i="25"/>
  <c r="BL17" i="25"/>
  <c r="I18" i="25"/>
  <c r="J18" i="25"/>
  <c r="K18" i="25"/>
  <c r="L18" i="25"/>
  <c r="M18" i="25"/>
  <c r="N18" i="25"/>
  <c r="O18" i="25"/>
  <c r="P18" i="25"/>
  <c r="Q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AQ18" i="25"/>
  <c r="AR18" i="25"/>
  <c r="AS18" i="25"/>
  <c r="AT18" i="25"/>
  <c r="AU18" i="25"/>
  <c r="AV18" i="25"/>
  <c r="AW18" i="25"/>
  <c r="AX18" i="25"/>
  <c r="AY18" i="25"/>
  <c r="AZ18" i="25"/>
  <c r="BA18" i="25"/>
  <c r="BB18" i="25"/>
  <c r="BC18" i="25"/>
  <c r="BD18" i="25"/>
  <c r="BE18" i="25"/>
  <c r="BF18" i="25"/>
  <c r="BG18" i="25"/>
  <c r="BH18" i="25"/>
  <c r="BI18" i="25"/>
  <c r="BJ18" i="25"/>
  <c r="BK18" i="25"/>
  <c r="BL18" i="25"/>
  <c r="I19" i="25"/>
  <c r="J19" i="25"/>
  <c r="K19" i="25"/>
  <c r="L19" i="25"/>
  <c r="M19" i="25"/>
  <c r="N19" i="25"/>
  <c r="O19" i="25"/>
  <c r="P19" i="25"/>
  <c r="Q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AQ19" i="25"/>
  <c r="AR19" i="25"/>
  <c r="AS19" i="25"/>
  <c r="AT19" i="25"/>
  <c r="AU19" i="25"/>
  <c r="AV19" i="25"/>
  <c r="AW19" i="25"/>
  <c r="AX19" i="25"/>
  <c r="AY19" i="25"/>
  <c r="AZ19" i="25"/>
  <c r="BA19" i="25"/>
  <c r="BB19" i="25"/>
  <c r="BC19" i="25"/>
  <c r="BD19" i="25"/>
  <c r="BE19" i="25"/>
  <c r="BF19" i="25"/>
  <c r="BG19" i="25"/>
  <c r="BH19" i="25"/>
  <c r="BI19" i="25"/>
  <c r="BJ19" i="25"/>
  <c r="BK19" i="25"/>
  <c r="BL19" i="25"/>
  <c r="I20" i="25"/>
  <c r="J20" i="25"/>
  <c r="K20" i="25"/>
  <c r="L20" i="25"/>
  <c r="M20" i="25"/>
  <c r="N20" i="25"/>
  <c r="O20" i="25"/>
  <c r="P20" i="25"/>
  <c r="Q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AQ20" i="25"/>
  <c r="AR20" i="25"/>
  <c r="AS20" i="25"/>
  <c r="AT20" i="25"/>
  <c r="AU20" i="25"/>
  <c r="AV20" i="25"/>
  <c r="AW20" i="25"/>
  <c r="AX20" i="25"/>
  <c r="AY20" i="25"/>
  <c r="AZ20" i="25"/>
  <c r="BA20" i="25"/>
  <c r="BB20" i="25"/>
  <c r="BC20" i="25"/>
  <c r="BD20" i="25"/>
  <c r="BE20" i="25"/>
  <c r="BF20" i="25"/>
  <c r="BG20" i="25"/>
  <c r="BH20" i="25"/>
  <c r="BI20" i="25"/>
  <c r="BJ20" i="25"/>
  <c r="BK20" i="25"/>
  <c r="BL20" i="25"/>
  <c r="I21" i="25"/>
  <c r="J21" i="25"/>
  <c r="K21" i="25"/>
  <c r="L21" i="25"/>
  <c r="M21" i="25"/>
  <c r="N21" i="25"/>
  <c r="O21" i="25"/>
  <c r="P21" i="25"/>
  <c r="Q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AQ21" i="25"/>
  <c r="AR21" i="25"/>
  <c r="AS21" i="25"/>
  <c r="AT21" i="25"/>
  <c r="AU21" i="25"/>
  <c r="AV21" i="25"/>
  <c r="AW21" i="25"/>
  <c r="AX21" i="25"/>
  <c r="AY21" i="25"/>
  <c r="AZ21" i="25"/>
  <c r="BA21" i="25"/>
  <c r="BB21" i="25"/>
  <c r="BC21" i="25"/>
  <c r="BD21" i="25"/>
  <c r="BE21" i="25"/>
  <c r="BF21" i="25"/>
  <c r="BG21" i="25"/>
  <c r="BH21" i="25"/>
  <c r="BI21" i="25"/>
  <c r="BJ21" i="25"/>
  <c r="BK21" i="25"/>
  <c r="BL21" i="25"/>
  <c r="I22" i="25"/>
  <c r="J22" i="25"/>
  <c r="K22" i="25"/>
  <c r="L22" i="25"/>
  <c r="M22" i="25"/>
  <c r="N22" i="25"/>
  <c r="O22" i="25"/>
  <c r="P22" i="25"/>
  <c r="Q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AQ22" i="25"/>
  <c r="AR22" i="25"/>
  <c r="AS22" i="25"/>
  <c r="AT22" i="25"/>
  <c r="AU22" i="25"/>
  <c r="AV22" i="25"/>
  <c r="AW22" i="25"/>
  <c r="AX22" i="25"/>
  <c r="AY22" i="25"/>
  <c r="AZ22" i="25"/>
  <c r="BA22" i="25"/>
  <c r="BB22" i="25"/>
  <c r="BC22" i="25"/>
  <c r="BD22" i="25"/>
  <c r="BE22" i="25"/>
  <c r="BF22" i="25"/>
  <c r="BG22" i="25"/>
  <c r="BH22" i="25"/>
  <c r="BI22" i="25"/>
  <c r="BJ22" i="25"/>
  <c r="BK22" i="25"/>
  <c r="BL22" i="25"/>
  <c r="I23" i="25"/>
  <c r="J23" i="25"/>
  <c r="K23" i="25"/>
  <c r="L23" i="25"/>
  <c r="M23" i="25"/>
  <c r="N23" i="25"/>
  <c r="O23" i="25"/>
  <c r="P23" i="25"/>
  <c r="Q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AQ23" i="25"/>
  <c r="AR23" i="25"/>
  <c r="AS23" i="25"/>
  <c r="AT23" i="25"/>
  <c r="AU23" i="25"/>
  <c r="AV23" i="25"/>
  <c r="AW23" i="25"/>
  <c r="AX23" i="25"/>
  <c r="AY23" i="25"/>
  <c r="AZ23" i="25"/>
  <c r="BA23" i="25"/>
  <c r="BB23" i="25"/>
  <c r="BC23" i="25"/>
  <c r="BD23" i="25"/>
  <c r="BE23" i="25"/>
  <c r="BF23" i="25"/>
  <c r="BG23" i="25"/>
  <c r="BH23" i="25"/>
  <c r="BI23" i="25"/>
  <c r="BJ23" i="25"/>
  <c r="BK23" i="25"/>
  <c r="BL23" i="25"/>
  <c r="I24" i="25"/>
  <c r="J24" i="25"/>
  <c r="K24" i="25"/>
  <c r="L24" i="25"/>
  <c r="M24" i="25"/>
  <c r="N24" i="25"/>
  <c r="O24" i="25"/>
  <c r="P24" i="25"/>
  <c r="Q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AQ24" i="25"/>
  <c r="AR24" i="25"/>
  <c r="AS24" i="25"/>
  <c r="AT24" i="25"/>
  <c r="AU24" i="25"/>
  <c r="AV24" i="25"/>
  <c r="AW24" i="25"/>
  <c r="AX24" i="25"/>
  <c r="AY24" i="25"/>
  <c r="AZ24" i="25"/>
  <c r="BA24" i="25"/>
  <c r="BB24" i="25"/>
  <c r="BC24" i="25"/>
  <c r="BD24" i="25"/>
  <c r="BE24" i="25"/>
  <c r="BF24" i="25"/>
  <c r="BG24" i="25"/>
  <c r="BH24" i="25"/>
  <c r="BI24" i="25"/>
  <c r="BJ24" i="25"/>
  <c r="BK24" i="25"/>
  <c r="BL24" i="25"/>
  <c r="I25" i="25"/>
  <c r="J25" i="25"/>
  <c r="K25" i="25"/>
  <c r="L25" i="25"/>
  <c r="M25" i="25"/>
  <c r="N25" i="25"/>
  <c r="O25" i="25"/>
  <c r="P25" i="25"/>
  <c r="Q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AQ25" i="25"/>
  <c r="AR25" i="25"/>
  <c r="AS25" i="25"/>
  <c r="AT25" i="25"/>
  <c r="AU25" i="25"/>
  <c r="AV25" i="25"/>
  <c r="AW25" i="25"/>
  <c r="AX25" i="25"/>
  <c r="AY25" i="25"/>
  <c r="AZ25" i="25"/>
  <c r="BA25" i="25"/>
  <c r="BB25" i="25"/>
  <c r="BC25" i="25"/>
  <c r="BD25" i="25"/>
  <c r="BE25" i="25"/>
  <c r="BF25" i="25"/>
  <c r="BG25" i="25"/>
  <c r="BH25" i="25"/>
  <c r="BI25" i="25"/>
  <c r="BJ25" i="25"/>
  <c r="BK25" i="25"/>
  <c r="BL25" i="25"/>
  <c r="I26" i="25"/>
  <c r="J26" i="25"/>
  <c r="K26" i="25"/>
  <c r="L26" i="25"/>
  <c r="M26" i="25"/>
  <c r="N26" i="25"/>
  <c r="O26" i="25"/>
  <c r="P26" i="25"/>
  <c r="Q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AQ26" i="25"/>
  <c r="AR26" i="25"/>
  <c r="AS26" i="25"/>
  <c r="AT26" i="25"/>
  <c r="AU26" i="25"/>
  <c r="AV26" i="25"/>
  <c r="AW26" i="25"/>
  <c r="AX26" i="25"/>
  <c r="AY26" i="25"/>
  <c r="AZ26" i="25"/>
  <c r="BA26" i="25"/>
  <c r="BB26" i="25"/>
  <c r="BC26" i="25"/>
  <c r="BD26" i="25"/>
  <c r="BE26" i="25"/>
  <c r="BF26" i="25"/>
  <c r="BG26" i="25"/>
  <c r="BH26" i="25"/>
  <c r="BI26" i="25"/>
  <c r="BJ26" i="25"/>
  <c r="BK26" i="25"/>
  <c r="BL26" i="25"/>
  <c r="I27" i="25"/>
  <c r="J27" i="25"/>
  <c r="K27" i="25"/>
  <c r="L27" i="25"/>
  <c r="M27" i="25"/>
  <c r="N27" i="25"/>
  <c r="O27" i="25"/>
  <c r="P27" i="25"/>
  <c r="Q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AQ27" i="25"/>
  <c r="AR27" i="25"/>
  <c r="AS27" i="25"/>
  <c r="AT27" i="25"/>
  <c r="AU27" i="25"/>
  <c r="AV27" i="25"/>
  <c r="AW27" i="25"/>
  <c r="AX27" i="25"/>
  <c r="AY27" i="25"/>
  <c r="AZ27" i="25"/>
  <c r="BA27" i="25"/>
  <c r="BB27" i="25"/>
  <c r="BC27" i="25"/>
  <c r="BD27" i="25"/>
  <c r="BE27" i="25"/>
  <c r="BF27" i="25"/>
  <c r="BG27" i="25"/>
  <c r="BH27" i="25"/>
  <c r="BI27" i="25"/>
  <c r="BJ27" i="25"/>
  <c r="BK27" i="25"/>
  <c r="BL27" i="25"/>
  <c r="I28" i="25"/>
  <c r="J28" i="25"/>
  <c r="K28" i="25"/>
  <c r="L28" i="25"/>
  <c r="M28" i="25"/>
  <c r="N28" i="25"/>
  <c r="O28" i="25"/>
  <c r="P28"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BC28" i="25"/>
  <c r="BD28" i="25"/>
  <c r="BE28" i="25"/>
  <c r="BF28" i="25"/>
  <c r="BG28" i="25"/>
  <c r="BH28" i="25"/>
  <c r="BI28" i="25"/>
  <c r="BJ28" i="25"/>
  <c r="BK28" i="25"/>
  <c r="BL28" i="25"/>
  <c r="I29" i="25"/>
  <c r="J29" i="25"/>
  <c r="K29" i="25"/>
  <c r="L29" i="25"/>
  <c r="M29" i="25"/>
  <c r="N29" i="25"/>
  <c r="O29" i="25"/>
  <c r="P29" i="25"/>
  <c r="Q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AQ29" i="25"/>
  <c r="AR29" i="25"/>
  <c r="AS29" i="25"/>
  <c r="AT29" i="25"/>
  <c r="AU29" i="25"/>
  <c r="AV29" i="25"/>
  <c r="AW29" i="25"/>
  <c r="AX29" i="25"/>
  <c r="AY29" i="25"/>
  <c r="AZ29" i="25"/>
  <c r="BA29" i="25"/>
  <c r="BB29" i="25"/>
  <c r="BC29" i="25"/>
  <c r="BD29" i="25"/>
  <c r="BE29" i="25"/>
  <c r="BF29" i="25"/>
  <c r="BG29" i="25"/>
  <c r="BH29" i="25"/>
  <c r="BI29" i="25"/>
  <c r="BJ29" i="25"/>
  <c r="BK29" i="25"/>
  <c r="BL29" i="25"/>
  <c r="I30" i="25"/>
  <c r="J30" i="25"/>
  <c r="K30" i="25"/>
  <c r="L30" i="25"/>
  <c r="M30" i="25"/>
  <c r="N30" i="25"/>
  <c r="O30" i="25"/>
  <c r="P30" i="25"/>
  <c r="Q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AQ30" i="25"/>
  <c r="AR30" i="25"/>
  <c r="AS30" i="25"/>
  <c r="AT30" i="25"/>
  <c r="AU30" i="25"/>
  <c r="AV30" i="25"/>
  <c r="AW30" i="25"/>
  <c r="AX30" i="25"/>
  <c r="AY30" i="25"/>
  <c r="AZ30" i="25"/>
  <c r="BA30" i="25"/>
  <c r="BB30" i="25"/>
  <c r="BC30" i="25"/>
  <c r="BD30" i="25"/>
  <c r="BE30" i="25"/>
  <c r="BF30" i="25"/>
  <c r="BG30" i="25"/>
  <c r="BH30" i="25"/>
  <c r="BI30" i="25"/>
  <c r="BJ30" i="25"/>
  <c r="BK30" i="25"/>
  <c r="BL30" i="25"/>
  <c r="I31" i="25"/>
  <c r="J31" i="25"/>
  <c r="K31" i="25"/>
  <c r="L31" i="25"/>
  <c r="M31" i="25"/>
  <c r="N31" i="25"/>
  <c r="O31" i="25"/>
  <c r="P31" i="25"/>
  <c r="Q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AQ31" i="25"/>
  <c r="AR31" i="25"/>
  <c r="AS31" i="25"/>
  <c r="AT31" i="25"/>
  <c r="AU31" i="25"/>
  <c r="AV31" i="25"/>
  <c r="AW31" i="25"/>
  <c r="AX31" i="25"/>
  <c r="AY31" i="25"/>
  <c r="AZ31" i="25"/>
  <c r="BA31" i="25"/>
  <c r="BB31" i="25"/>
  <c r="BC31" i="25"/>
  <c r="BD31" i="25"/>
  <c r="BE31" i="25"/>
  <c r="BF31" i="25"/>
  <c r="BG31" i="25"/>
  <c r="BH31" i="25"/>
  <c r="BI31" i="25"/>
  <c r="BJ31" i="25"/>
  <c r="BK31" i="25"/>
  <c r="BL31" i="25"/>
  <c r="I32" i="25"/>
  <c r="J32" i="25"/>
  <c r="K32" i="25"/>
  <c r="L32" i="25"/>
  <c r="M32" i="25"/>
  <c r="N32" i="25"/>
  <c r="O32" i="25"/>
  <c r="P32" i="25"/>
  <c r="Q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AQ32" i="25"/>
  <c r="AR32" i="25"/>
  <c r="AS32" i="25"/>
  <c r="AT32" i="25"/>
  <c r="AU32" i="25"/>
  <c r="AV32" i="25"/>
  <c r="AW32" i="25"/>
  <c r="AX32" i="25"/>
  <c r="AY32" i="25"/>
  <c r="AZ32" i="25"/>
  <c r="BA32" i="25"/>
  <c r="BB32" i="25"/>
  <c r="BC32" i="25"/>
  <c r="BD32" i="25"/>
  <c r="BE32" i="25"/>
  <c r="BF32" i="25"/>
  <c r="BG32" i="25"/>
  <c r="BH32" i="25"/>
  <c r="BI32" i="25"/>
  <c r="BJ32" i="25"/>
  <c r="BK32" i="25"/>
  <c r="BL32" i="25"/>
  <c r="I33" i="25"/>
  <c r="J33" i="25"/>
  <c r="K33" i="25"/>
  <c r="L33" i="25"/>
  <c r="M33" i="25"/>
  <c r="N33" i="25"/>
  <c r="O33" i="25"/>
  <c r="P33"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BC33" i="25"/>
  <c r="BD33" i="25"/>
  <c r="BE33" i="25"/>
  <c r="BF33" i="25"/>
  <c r="BG33" i="25"/>
  <c r="BH33" i="25"/>
  <c r="BI33" i="25"/>
  <c r="BJ33" i="25"/>
  <c r="BK33" i="25"/>
  <c r="BL33" i="25"/>
  <c r="I34" i="25"/>
  <c r="J34" i="25"/>
  <c r="K34" i="25"/>
  <c r="L34" i="25"/>
  <c r="M34" i="25"/>
  <c r="N34" i="25"/>
  <c r="O34" i="25"/>
  <c r="P34" i="25"/>
  <c r="Q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AQ34" i="25"/>
  <c r="AR34" i="25"/>
  <c r="AS34" i="25"/>
  <c r="AT34" i="25"/>
  <c r="AU34" i="25"/>
  <c r="AV34" i="25"/>
  <c r="AW34" i="25"/>
  <c r="AX34" i="25"/>
  <c r="AY34" i="25"/>
  <c r="AZ34" i="25"/>
  <c r="BA34" i="25"/>
  <c r="BB34" i="25"/>
  <c r="BC34" i="25"/>
  <c r="BD34" i="25"/>
  <c r="BE34" i="25"/>
  <c r="BF34" i="25"/>
  <c r="BG34" i="25"/>
  <c r="BH34" i="25"/>
  <c r="BI34" i="25"/>
  <c r="BJ34" i="25"/>
  <c r="BK34" i="25"/>
  <c r="BL34" i="25"/>
  <c r="I35" i="25"/>
  <c r="J35" i="25"/>
  <c r="K35" i="25"/>
  <c r="L35" i="25"/>
  <c r="M35" i="25"/>
  <c r="N35" i="25"/>
  <c r="O35" i="25"/>
  <c r="P35" i="25"/>
  <c r="Q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AQ35" i="25"/>
  <c r="AR35" i="25"/>
  <c r="AS35" i="25"/>
  <c r="AT35" i="25"/>
  <c r="AU35" i="25"/>
  <c r="AV35" i="25"/>
  <c r="AW35" i="25"/>
  <c r="AX35" i="25"/>
  <c r="AY35" i="25"/>
  <c r="AZ35" i="25"/>
  <c r="BA35" i="25"/>
  <c r="BB35" i="25"/>
  <c r="BC35" i="25"/>
  <c r="BD35" i="25"/>
  <c r="BE35" i="25"/>
  <c r="BF35" i="25"/>
  <c r="BG35" i="25"/>
  <c r="BH35" i="25"/>
  <c r="BI35" i="25"/>
  <c r="BJ35" i="25"/>
  <c r="BK35" i="25"/>
  <c r="BL35" i="25"/>
  <c r="I36" i="25"/>
  <c r="J36" i="25"/>
  <c r="K36" i="25"/>
  <c r="L36" i="25"/>
  <c r="M36" i="25"/>
  <c r="N36" i="25"/>
  <c r="O36" i="25"/>
  <c r="P36" i="25"/>
  <c r="Q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AQ36" i="25"/>
  <c r="AR36" i="25"/>
  <c r="AS36" i="25"/>
  <c r="AT36" i="25"/>
  <c r="AU36" i="25"/>
  <c r="AV36" i="25"/>
  <c r="AW36" i="25"/>
  <c r="AX36" i="25"/>
  <c r="AY36" i="25"/>
  <c r="AZ36" i="25"/>
  <c r="BA36" i="25"/>
  <c r="BB36" i="25"/>
  <c r="BC36" i="25"/>
  <c r="BD36" i="25"/>
  <c r="BE36" i="25"/>
  <c r="BF36" i="25"/>
  <c r="BG36" i="25"/>
  <c r="BH36" i="25"/>
  <c r="BI36" i="25"/>
  <c r="BJ36" i="25"/>
  <c r="BK36" i="25"/>
  <c r="BL36" i="25"/>
  <c r="I37" i="25"/>
  <c r="J37" i="25"/>
  <c r="K37" i="25"/>
  <c r="L37" i="25"/>
  <c r="M37" i="25"/>
  <c r="N37" i="25"/>
  <c r="O37" i="25"/>
  <c r="P37" i="25"/>
  <c r="Q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AQ37" i="25"/>
  <c r="AR37" i="25"/>
  <c r="AS37" i="25"/>
  <c r="AT37" i="25"/>
  <c r="AU37" i="25"/>
  <c r="AV37" i="25"/>
  <c r="AW37" i="25"/>
  <c r="AX37" i="25"/>
  <c r="AY37" i="25"/>
  <c r="AZ37" i="25"/>
  <c r="BA37" i="25"/>
  <c r="BB37" i="25"/>
  <c r="BC37" i="25"/>
  <c r="BD37" i="25"/>
  <c r="BE37" i="25"/>
  <c r="BF37" i="25"/>
  <c r="BG37" i="25"/>
  <c r="BH37" i="25"/>
  <c r="BI37" i="25"/>
  <c r="BJ37" i="25"/>
  <c r="BK37" i="25"/>
  <c r="BL37" i="25"/>
  <c r="I38" i="25"/>
  <c r="J38" i="25"/>
  <c r="K38" i="25"/>
  <c r="L38" i="25"/>
  <c r="M38" i="25"/>
  <c r="N38" i="25"/>
  <c r="O38" i="25"/>
  <c r="P38" i="25"/>
  <c r="Q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AQ38" i="25"/>
  <c r="AR38" i="25"/>
  <c r="AS38" i="25"/>
  <c r="AT38" i="25"/>
  <c r="AU38" i="25"/>
  <c r="AV38" i="25"/>
  <c r="AW38" i="25"/>
  <c r="AX38" i="25"/>
  <c r="AY38" i="25"/>
  <c r="AZ38" i="25"/>
  <c r="BA38" i="25"/>
  <c r="BB38" i="25"/>
  <c r="BC38" i="25"/>
  <c r="BD38" i="25"/>
  <c r="BE38" i="25"/>
  <c r="BF38" i="25"/>
  <c r="BG38" i="25"/>
  <c r="BH38" i="25"/>
  <c r="BI38" i="25"/>
  <c r="BJ38" i="25"/>
  <c r="BK38" i="25"/>
  <c r="BL38" i="25"/>
  <c r="I39" i="25"/>
  <c r="J39" i="25"/>
  <c r="K39" i="25"/>
  <c r="L39" i="25"/>
  <c r="M39" i="25"/>
  <c r="N39" i="25"/>
  <c r="O39" i="25"/>
  <c r="P39" i="25"/>
  <c r="Q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AQ39" i="25"/>
  <c r="AR39" i="25"/>
  <c r="AS39" i="25"/>
  <c r="AT39" i="25"/>
  <c r="AU39" i="25"/>
  <c r="AV39" i="25"/>
  <c r="AW39" i="25"/>
  <c r="AX39" i="25"/>
  <c r="AY39" i="25"/>
  <c r="AZ39" i="25"/>
  <c r="BA39" i="25"/>
  <c r="BB39" i="25"/>
  <c r="BC39" i="25"/>
  <c r="BD39" i="25"/>
  <c r="BE39" i="25"/>
  <c r="BF39" i="25"/>
  <c r="BG39" i="25"/>
  <c r="BH39" i="25"/>
  <c r="BI39" i="25"/>
  <c r="BJ39" i="25"/>
  <c r="BK39" i="25"/>
  <c r="BL39" i="25"/>
  <c r="I40" i="25"/>
  <c r="J40" i="25"/>
  <c r="K40" i="25"/>
  <c r="L40" i="25"/>
  <c r="M40" i="25"/>
  <c r="N40" i="25"/>
  <c r="O40" i="25"/>
  <c r="P40" i="25"/>
  <c r="Q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AQ40" i="25"/>
  <c r="AR40" i="25"/>
  <c r="AS40" i="25"/>
  <c r="AT40" i="25"/>
  <c r="AU40" i="25"/>
  <c r="AV40" i="25"/>
  <c r="AW40" i="25"/>
  <c r="AX40" i="25"/>
  <c r="AY40" i="25"/>
  <c r="AZ40" i="25"/>
  <c r="BA40" i="25"/>
  <c r="BB40" i="25"/>
  <c r="BC40" i="25"/>
  <c r="BD40" i="25"/>
  <c r="BE40" i="25"/>
  <c r="BF40" i="25"/>
  <c r="BG40" i="25"/>
  <c r="BH40" i="25"/>
  <c r="BI40" i="25"/>
  <c r="BJ40" i="25"/>
  <c r="BK40" i="25"/>
  <c r="BL40" i="25"/>
  <c r="I41" i="25"/>
  <c r="J41" i="25"/>
  <c r="K41" i="25"/>
  <c r="L41" i="25"/>
  <c r="M41" i="25"/>
  <c r="N41" i="25"/>
  <c r="O41" i="25"/>
  <c r="P41" i="25"/>
  <c r="Q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AQ41" i="25"/>
  <c r="AR41" i="25"/>
  <c r="AS41" i="25"/>
  <c r="AT41" i="25"/>
  <c r="AU41" i="25"/>
  <c r="AV41" i="25"/>
  <c r="AW41" i="25"/>
  <c r="AX41" i="25"/>
  <c r="AY41" i="25"/>
  <c r="AZ41" i="25"/>
  <c r="BA41" i="25"/>
  <c r="BB41" i="25"/>
  <c r="BC41" i="25"/>
  <c r="BD41" i="25"/>
  <c r="BE41" i="25"/>
  <c r="BF41" i="25"/>
  <c r="BG41" i="25"/>
  <c r="BH41" i="25"/>
  <c r="BI41" i="25"/>
  <c r="BJ41" i="25"/>
  <c r="BK41" i="25"/>
  <c r="BL41" i="25"/>
  <c r="I42" i="25"/>
  <c r="J42" i="25"/>
  <c r="K42" i="25"/>
  <c r="L42" i="25"/>
  <c r="M42" i="25"/>
  <c r="N42" i="25"/>
  <c r="O42" i="25"/>
  <c r="P42" i="25"/>
  <c r="Q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AQ42" i="25"/>
  <c r="AR42" i="25"/>
  <c r="AS42" i="25"/>
  <c r="AT42" i="25"/>
  <c r="AU42" i="25"/>
  <c r="AV42" i="25"/>
  <c r="AW42" i="25"/>
  <c r="AX42" i="25"/>
  <c r="AY42" i="25"/>
  <c r="AZ42" i="25"/>
  <c r="BA42" i="25"/>
  <c r="BB42" i="25"/>
  <c r="BC42" i="25"/>
  <c r="BD42" i="25"/>
  <c r="BE42" i="25"/>
  <c r="BF42" i="25"/>
  <c r="BG42" i="25"/>
  <c r="BH42" i="25"/>
  <c r="BI42" i="25"/>
  <c r="BJ42" i="25"/>
  <c r="BK42" i="25"/>
  <c r="BL42"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BC43" i="25"/>
  <c r="BD43" i="25"/>
  <c r="BE43" i="25"/>
  <c r="BF43" i="25"/>
  <c r="BG43" i="25"/>
  <c r="BH43" i="25"/>
  <c r="BI43" i="25"/>
  <c r="BJ43" i="25"/>
  <c r="BK43" i="25"/>
  <c r="BL43" i="25"/>
  <c r="I44" i="25"/>
  <c r="J44" i="25"/>
  <c r="K44" i="25"/>
  <c r="L44" i="25"/>
  <c r="M44" i="25"/>
  <c r="N44" i="25"/>
  <c r="O44" i="25"/>
  <c r="P44" i="25"/>
  <c r="Q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AQ44" i="25"/>
  <c r="AR44" i="25"/>
  <c r="AS44" i="25"/>
  <c r="AT44" i="25"/>
  <c r="AU44" i="25"/>
  <c r="AV44" i="25"/>
  <c r="AW44" i="25"/>
  <c r="AX44" i="25"/>
  <c r="AY44" i="25"/>
  <c r="AZ44" i="25"/>
  <c r="BA44" i="25"/>
  <c r="BB44" i="25"/>
  <c r="BC44" i="25"/>
  <c r="BD44" i="25"/>
  <c r="BE44" i="25"/>
  <c r="BF44" i="25"/>
  <c r="BG44" i="25"/>
  <c r="BH44" i="25"/>
  <c r="BI44" i="25"/>
  <c r="BJ44" i="25"/>
  <c r="BK44" i="25"/>
  <c r="BL44" i="25"/>
  <c r="I45" i="25"/>
  <c r="J45" i="25"/>
  <c r="K45" i="25"/>
  <c r="L45" i="25"/>
  <c r="M45" i="25"/>
  <c r="N45" i="25"/>
  <c r="O45" i="25"/>
  <c r="P45" i="25"/>
  <c r="Q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AQ45" i="25"/>
  <c r="AR45" i="25"/>
  <c r="AS45" i="25"/>
  <c r="AT45" i="25"/>
  <c r="AU45" i="25"/>
  <c r="AV45" i="25"/>
  <c r="AW45" i="25"/>
  <c r="AX45" i="25"/>
  <c r="AY45" i="25"/>
  <c r="AZ45" i="25"/>
  <c r="BA45" i="25"/>
  <c r="BB45" i="25"/>
  <c r="BC45" i="25"/>
  <c r="BD45" i="25"/>
  <c r="BE45" i="25"/>
  <c r="BF45" i="25"/>
  <c r="BG45" i="25"/>
  <c r="BH45" i="25"/>
  <c r="BI45" i="25"/>
  <c r="BJ45" i="25"/>
  <c r="BK45" i="25"/>
  <c r="BL45" i="25"/>
  <c r="I46" i="25"/>
  <c r="J46" i="25"/>
  <c r="K46" i="25"/>
  <c r="L46" i="25"/>
  <c r="M46" i="25"/>
  <c r="N46" i="25"/>
  <c r="O46" i="25"/>
  <c r="P46" i="25"/>
  <c r="Q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AQ46" i="25"/>
  <c r="AR46" i="25"/>
  <c r="AS46" i="25"/>
  <c r="AT46" i="25"/>
  <c r="AU46" i="25"/>
  <c r="AV46" i="25"/>
  <c r="AW46" i="25"/>
  <c r="AX46" i="25"/>
  <c r="AY46" i="25"/>
  <c r="AZ46" i="25"/>
  <c r="BA46" i="25"/>
  <c r="BB46" i="25"/>
  <c r="BC46" i="25"/>
  <c r="BD46" i="25"/>
  <c r="BE46" i="25"/>
  <c r="BF46" i="25"/>
  <c r="BG46" i="25"/>
  <c r="BH46" i="25"/>
  <c r="BI46" i="25"/>
  <c r="BJ46" i="25"/>
  <c r="BK46" i="25"/>
  <c r="BL46" i="25"/>
  <c r="I47" i="25"/>
  <c r="J47" i="25"/>
  <c r="K47" i="25"/>
  <c r="L47" i="25"/>
  <c r="M47" i="25"/>
  <c r="N47" i="25"/>
  <c r="O47" i="25"/>
  <c r="P47" i="25"/>
  <c r="Q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AQ47" i="25"/>
  <c r="AR47" i="25"/>
  <c r="AS47" i="25"/>
  <c r="AT47" i="25"/>
  <c r="AU47" i="25"/>
  <c r="AV47" i="25"/>
  <c r="AW47" i="25"/>
  <c r="AX47" i="25"/>
  <c r="AY47" i="25"/>
  <c r="AZ47" i="25"/>
  <c r="BA47" i="25"/>
  <c r="BB47" i="25"/>
  <c r="BC47" i="25"/>
  <c r="BD47" i="25"/>
  <c r="BE47" i="25"/>
  <c r="BF47" i="25"/>
  <c r="BG47" i="25"/>
  <c r="BH47" i="25"/>
  <c r="BI47" i="25"/>
  <c r="BJ47" i="25"/>
  <c r="BK47" i="25"/>
  <c r="BL47" i="25"/>
  <c r="I48" i="25"/>
  <c r="J48" i="25"/>
  <c r="K48" i="25"/>
  <c r="L48" i="25"/>
  <c r="M48" i="25"/>
  <c r="N48" i="25"/>
  <c r="O48" i="25"/>
  <c r="P48" i="25"/>
  <c r="Q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AQ48" i="25"/>
  <c r="AR48" i="25"/>
  <c r="AS48" i="25"/>
  <c r="AT48" i="25"/>
  <c r="AU48" i="25"/>
  <c r="AV48" i="25"/>
  <c r="AW48" i="25"/>
  <c r="AX48" i="25"/>
  <c r="AY48" i="25"/>
  <c r="AZ48" i="25"/>
  <c r="BA48" i="25"/>
  <c r="BB48" i="25"/>
  <c r="BC48" i="25"/>
  <c r="BD48" i="25"/>
  <c r="BE48" i="25"/>
  <c r="BF48" i="25"/>
  <c r="BG48" i="25"/>
  <c r="BH48" i="25"/>
  <c r="BI48" i="25"/>
  <c r="BJ48" i="25"/>
  <c r="BK48" i="25"/>
  <c r="BL48" i="25"/>
  <c r="I49" i="25"/>
  <c r="J49" i="25"/>
  <c r="K49" i="25"/>
  <c r="L49" i="25"/>
  <c r="M49" i="25"/>
  <c r="N49" i="25"/>
  <c r="O49" i="25"/>
  <c r="P49" i="25"/>
  <c r="Q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AQ49" i="25"/>
  <c r="AR49" i="25"/>
  <c r="AS49" i="25"/>
  <c r="AT49" i="25"/>
  <c r="AU49" i="25"/>
  <c r="AV49" i="25"/>
  <c r="AW49" i="25"/>
  <c r="AX49" i="25"/>
  <c r="AY49" i="25"/>
  <c r="AZ49" i="25"/>
  <c r="BA49" i="25"/>
  <c r="BB49" i="25"/>
  <c r="BC49" i="25"/>
  <c r="BD49" i="25"/>
  <c r="BE49" i="25"/>
  <c r="BF49" i="25"/>
  <c r="BG49" i="25"/>
  <c r="BH49" i="25"/>
  <c r="BI49" i="25"/>
  <c r="BJ49" i="25"/>
  <c r="BK49" i="25"/>
  <c r="BL49" i="25"/>
  <c r="I50" i="25"/>
  <c r="J50" i="25"/>
  <c r="K50" i="25"/>
  <c r="L50" i="25"/>
  <c r="M50" i="25"/>
  <c r="N50" i="25"/>
  <c r="O50" i="25"/>
  <c r="P50" i="25"/>
  <c r="Q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AQ50" i="25"/>
  <c r="AR50" i="25"/>
  <c r="AS50" i="25"/>
  <c r="AT50" i="25"/>
  <c r="AU50" i="25"/>
  <c r="AV50" i="25"/>
  <c r="AW50" i="25"/>
  <c r="AX50" i="25"/>
  <c r="AY50" i="25"/>
  <c r="AZ50" i="25"/>
  <c r="BA50" i="25"/>
  <c r="BB50" i="25"/>
  <c r="BC50" i="25"/>
  <c r="BD50" i="25"/>
  <c r="BE50" i="25"/>
  <c r="BF50" i="25"/>
  <c r="BG50" i="25"/>
  <c r="BH50" i="25"/>
  <c r="BI50" i="25"/>
  <c r="BJ50" i="25"/>
  <c r="BK50" i="25"/>
  <c r="BL50" i="25"/>
  <c r="I51" i="25"/>
  <c r="J51" i="25"/>
  <c r="K51" i="25"/>
  <c r="L51" i="25"/>
  <c r="M51" i="25"/>
  <c r="N51" i="25"/>
  <c r="O51" i="25"/>
  <c r="P51" i="25"/>
  <c r="Q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AQ51" i="25"/>
  <c r="AR51" i="25"/>
  <c r="AS51" i="25"/>
  <c r="AT51" i="25"/>
  <c r="AU51" i="25"/>
  <c r="AV51" i="25"/>
  <c r="AW51" i="25"/>
  <c r="AX51" i="25"/>
  <c r="AY51" i="25"/>
  <c r="AZ51" i="25"/>
  <c r="BA51" i="25"/>
  <c r="BB51" i="25"/>
  <c r="BC51" i="25"/>
  <c r="BD51" i="25"/>
  <c r="BE51" i="25"/>
  <c r="BF51" i="25"/>
  <c r="BG51" i="25"/>
  <c r="BH51" i="25"/>
  <c r="BI51" i="25"/>
  <c r="BJ51" i="25"/>
  <c r="BK51" i="25"/>
  <c r="BL51" i="25"/>
  <c r="I52" i="25"/>
  <c r="J52" i="25"/>
  <c r="K52" i="25"/>
  <c r="L52" i="25"/>
  <c r="M52" i="25"/>
  <c r="N52" i="25"/>
  <c r="O52" i="25"/>
  <c r="P52" i="25"/>
  <c r="Q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AQ52" i="25"/>
  <c r="AR52" i="25"/>
  <c r="AS52" i="25"/>
  <c r="AT52" i="25"/>
  <c r="AU52" i="25"/>
  <c r="AV52" i="25"/>
  <c r="AW52" i="25"/>
  <c r="AX52" i="25"/>
  <c r="AY52" i="25"/>
  <c r="AZ52" i="25"/>
  <c r="BA52" i="25"/>
  <c r="BB52" i="25"/>
  <c r="BC52" i="25"/>
  <c r="BD52" i="25"/>
  <c r="BE52" i="25"/>
  <c r="BF52" i="25"/>
  <c r="BG52" i="25"/>
  <c r="BH52" i="25"/>
  <c r="BI52" i="25"/>
  <c r="BJ52" i="25"/>
  <c r="BK52" i="25"/>
  <c r="BL52" i="25"/>
  <c r="I53" i="25"/>
  <c r="J53" i="25"/>
  <c r="K53" i="25"/>
  <c r="L53" i="25"/>
  <c r="M53" i="25"/>
  <c r="N53" i="25"/>
  <c r="O53" i="25"/>
  <c r="P53" i="25"/>
  <c r="Q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AQ53" i="25"/>
  <c r="AR53" i="25"/>
  <c r="AS53" i="25"/>
  <c r="AT53" i="25"/>
  <c r="AU53" i="25"/>
  <c r="AV53" i="25"/>
  <c r="AW53" i="25"/>
  <c r="AX53" i="25"/>
  <c r="AY53" i="25"/>
  <c r="AZ53" i="25"/>
  <c r="BA53" i="25"/>
  <c r="BB53" i="25"/>
  <c r="BC53" i="25"/>
  <c r="BD53" i="25"/>
  <c r="BE53" i="25"/>
  <c r="BF53" i="25"/>
  <c r="BG53" i="25"/>
  <c r="BH53" i="25"/>
  <c r="BI53" i="25"/>
  <c r="BJ53" i="25"/>
  <c r="BK53" i="25"/>
  <c r="BL53" i="25"/>
  <c r="I54" i="25"/>
  <c r="J54" i="25"/>
  <c r="K54" i="25"/>
  <c r="L54" i="25"/>
  <c r="M54" i="25"/>
  <c r="N54" i="25"/>
  <c r="O54" i="25"/>
  <c r="P54" i="25"/>
  <c r="Q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AQ54" i="25"/>
  <c r="AR54" i="25"/>
  <c r="AS54" i="25"/>
  <c r="AT54" i="25"/>
  <c r="AU54" i="25"/>
  <c r="AV54" i="25"/>
  <c r="AW54" i="25"/>
  <c r="AX54" i="25"/>
  <c r="AY54" i="25"/>
  <c r="AZ54" i="25"/>
  <c r="BA54" i="25"/>
  <c r="BB54" i="25"/>
  <c r="BC54" i="25"/>
  <c r="BD54" i="25"/>
  <c r="BE54" i="25"/>
  <c r="BF54" i="25"/>
  <c r="BG54" i="25"/>
  <c r="BH54" i="25"/>
  <c r="BI54" i="25"/>
  <c r="BJ54" i="25"/>
  <c r="BK54" i="25"/>
  <c r="BL54" i="25"/>
  <c r="I55" i="25"/>
  <c r="J55" i="25"/>
  <c r="K55" i="25"/>
  <c r="L55" i="25"/>
  <c r="M55" i="25"/>
  <c r="N55" i="25"/>
  <c r="O55" i="25"/>
  <c r="P55" i="25"/>
  <c r="Q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AQ55" i="25"/>
  <c r="AR55" i="25"/>
  <c r="AS55" i="25"/>
  <c r="AT55" i="25"/>
  <c r="AU55" i="25"/>
  <c r="AV55" i="25"/>
  <c r="AW55" i="25"/>
  <c r="AX55" i="25"/>
  <c r="AY55" i="25"/>
  <c r="AZ55" i="25"/>
  <c r="BA55" i="25"/>
  <c r="BB55" i="25"/>
  <c r="BC55" i="25"/>
  <c r="BD55" i="25"/>
  <c r="BE55" i="25"/>
  <c r="BF55" i="25"/>
  <c r="BG55" i="25"/>
  <c r="BH55" i="25"/>
  <c r="BI55" i="25"/>
  <c r="BJ55" i="25"/>
  <c r="BK55" i="25"/>
  <c r="BL55" i="25"/>
  <c r="I56" i="25"/>
  <c r="J56" i="25"/>
  <c r="K56" i="25"/>
  <c r="L56" i="25"/>
  <c r="M56" i="25"/>
  <c r="N56" i="25"/>
  <c r="O56" i="25"/>
  <c r="P56" i="25"/>
  <c r="Q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AQ56" i="25"/>
  <c r="AR56" i="25"/>
  <c r="AS56" i="25"/>
  <c r="AT56" i="25"/>
  <c r="AU56" i="25"/>
  <c r="AV56" i="25"/>
  <c r="AW56" i="25"/>
  <c r="AX56" i="25"/>
  <c r="AY56" i="25"/>
  <c r="AZ56" i="25"/>
  <c r="BA56" i="25"/>
  <c r="BB56" i="25"/>
  <c r="BC56" i="25"/>
  <c r="BD56" i="25"/>
  <c r="BE56" i="25"/>
  <c r="BF56" i="25"/>
  <c r="BG56" i="25"/>
  <c r="BH56" i="25"/>
  <c r="BI56" i="25"/>
  <c r="BJ56" i="25"/>
  <c r="BK56" i="25"/>
  <c r="BL56" i="25"/>
  <c r="I57" i="25"/>
  <c r="J57" i="25"/>
  <c r="K57" i="25"/>
  <c r="L57" i="25"/>
  <c r="M57" i="25"/>
  <c r="N57" i="25"/>
  <c r="O57" i="25"/>
  <c r="P57" i="25"/>
  <c r="Q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AQ57" i="25"/>
  <c r="AR57" i="25"/>
  <c r="AS57" i="25"/>
  <c r="AT57" i="25"/>
  <c r="AU57" i="25"/>
  <c r="AV57" i="25"/>
  <c r="AW57" i="25"/>
  <c r="AX57" i="25"/>
  <c r="AY57" i="25"/>
  <c r="AZ57" i="25"/>
  <c r="BA57" i="25"/>
  <c r="BB57" i="25"/>
  <c r="BC57" i="25"/>
  <c r="BD57" i="25"/>
  <c r="BE57" i="25"/>
  <c r="BF57" i="25"/>
  <c r="BG57" i="25"/>
  <c r="BH57" i="25"/>
  <c r="BI57" i="25"/>
  <c r="BJ57" i="25"/>
  <c r="BK57" i="25"/>
  <c r="BL57" i="25"/>
  <c r="I58" i="25"/>
  <c r="J58" i="25"/>
  <c r="K58" i="25"/>
  <c r="L58" i="25"/>
  <c r="M58" i="25"/>
  <c r="N58" i="25"/>
  <c r="O58" i="25"/>
  <c r="P58" i="25"/>
  <c r="Q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AQ58" i="25"/>
  <c r="AR58" i="25"/>
  <c r="AS58" i="25"/>
  <c r="AT58" i="25"/>
  <c r="AU58" i="25"/>
  <c r="AV58" i="25"/>
  <c r="AW58" i="25"/>
  <c r="AX58" i="25"/>
  <c r="AY58" i="25"/>
  <c r="AZ58" i="25"/>
  <c r="BA58" i="25"/>
  <c r="BB58" i="25"/>
  <c r="BC58" i="25"/>
  <c r="BD58" i="25"/>
  <c r="BE58" i="25"/>
  <c r="BF58" i="25"/>
  <c r="BG58" i="25"/>
  <c r="BH58" i="25"/>
  <c r="BI58" i="25"/>
  <c r="BJ58" i="25"/>
  <c r="BK58" i="25"/>
  <c r="BL58" i="25"/>
  <c r="I59" i="25"/>
  <c r="J59" i="25"/>
  <c r="K59" i="25"/>
  <c r="L59" i="25"/>
  <c r="M59" i="25"/>
  <c r="N59" i="25"/>
  <c r="O59" i="25"/>
  <c r="P59" i="25"/>
  <c r="Q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AQ59" i="25"/>
  <c r="AR59" i="25"/>
  <c r="AS59" i="25"/>
  <c r="AT59" i="25"/>
  <c r="AU59" i="25"/>
  <c r="AV59" i="25"/>
  <c r="AW59" i="25"/>
  <c r="AX59" i="25"/>
  <c r="AY59" i="25"/>
  <c r="AZ59" i="25"/>
  <c r="BA59" i="25"/>
  <c r="BB59" i="25"/>
  <c r="BC59" i="25"/>
  <c r="BD59" i="25"/>
  <c r="BE59" i="25"/>
  <c r="BF59" i="25"/>
  <c r="BG59" i="25"/>
  <c r="BH59" i="25"/>
  <c r="BI59" i="25"/>
  <c r="BJ59" i="25"/>
  <c r="BK59" i="25"/>
  <c r="BL59" i="25"/>
  <c r="I60" i="25"/>
  <c r="J60" i="25"/>
  <c r="K60" i="25"/>
  <c r="L60" i="25"/>
  <c r="M60" i="25"/>
  <c r="N60" i="25"/>
  <c r="O60" i="25"/>
  <c r="P60" i="25"/>
  <c r="Q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AQ60" i="25"/>
  <c r="AR60" i="25"/>
  <c r="AS60" i="25"/>
  <c r="AT60" i="25"/>
  <c r="AU60" i="25"/>
  <c r="AV60" i="25"/>
  <c r="AW60" i="25"/>
  <c r="AX60" i="25"/>
  <c r="AY60" i="25"/>
  <c r="AZ60" i="25"/>
  <c r="BA60" i="25"/>
  <c r="BB60" i="25"/>
  <c r="BC60" i="25"/>
  <c r="BD60" i="25"/>
  <c r="BE60" i="25"/>
  <c r="BF60" i="25"/>
  <c r="BG60" i="25"/>
  <c r="BH60" i="25"/>
  <c r="BI60" i="25"/>
  <c r="BJ60" i="25"/>
  <c r="BK60" i="25"/>
  <c r="BL60" i="25"/>
  <c r="I61" i="25"/>
  <c r="J61" i="25"/>
  <c r="K61" i="25"/>
  <c r="L61" i="25"/>
  <c r="M61" i="25"/>
  <c r="N61" i="25"/>
  <c r="O61" i="25"/>
  <c r="P61" i="25"/>
  <c r="Q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AQ61" i="25"/>
  <c r="AR61" i="25"/>
  <c r="AS61" i="25"/>
  <c r="AT61" i="25"/>
  <c r="AU61" i="25"/>
  <c r="AV61" i="25"/>
  <c r="AW61" i="25"/>
  <c r="AX61" i="25"/>
  <c r="AY61" i="25"/>
  <c r="AZ61" i="25"/>
  <c r="BA61" i="25"/>
  <c r="BB61" i="25"/>
  <c r="BC61" i="25"/>
  <c r="BD61" i="25"/>
  <c r="BE61" i="25"/>
  <c r="BF61" i="25"/>
  <c r="BG61" i="25"/>
  <c r="BH61" i="25"/>
  <c r="BI61" i="25"/>
  <c r="BJ61" i="25"/>
  <c r="BK61" i="25"/>
  <c r="BL61" i="25"/>
  <c r="I62" i="25"/>
  <c r="J62" i="25"/>
  <c r="K62" i="25"/>
  <c r="L62" i="25"/>
  <c r="M62" i="25"/>
  <c r="N62" i="25"/>
  <c r="O62" i="25"/>
  <c r="P62" i="25"/>
  <c r="Q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AQ62" i="25"/>
  <c r="AR62" i="25"/>
  <c r="AS62" i="25"/>
  <c r="AT62" i="25"/>
  <c r="AU62" i="25"/>
  <c r="AV62" i="25"/>
  <c r="AW62" i="25"/>
  <c r="AX62" i="25"/>
  <c r="AY62" i="25"/>
  <c r="AZ62" i="25"/>
  <c r="BA62" i="25"/>
  <c r="BB62" i="25"/>
  <c r="BC62" i="25"/>
  <c r="BD62" i="25"/>
  <c r="BE62" i="25"/>
  <c r="BF62" i="25"/>
  <c r="BG62" i="25"/>
  <c r="BH62" i="25"/>
  <c r="BI62" i="25"/>
  <c r="BJ62" i="25"/>
  <c r="BK62" i="25"/>
  <c r="BL62" i="25"/>
  <c r="I63" i="25"/>
  <c r="J63" i="25"/>
  <c r="K63" i="25"/>
  <c r="L63" i="25"/>
  <c r="M63" i="25"/>
  <c r="N63" i="25"/>
  <c r="O63" i="25"/>
  <c r="P63" i="25"/>
  <c r="Q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AQ63" i="25"/>
  <c r="AR63" i="25"/>
  <c r="AS63" i="25"/>
  <c r="AT63" i="25"/>
  <c r="AU63" i="25"/>
  <c r="AV63" i="25"/>
  <c r="AW63" i="25"/>
  <c r="AX63" i="25"/>
  <c r="AY63" i="25"/>
  <c r="AZ63" i="25"/>
  <c r="BA63" i="25"/>
  <c r="BB63" i="25"/>
  <c r="BC63" i="25"/>
  <c r="BD63" i="25"/>
  <c r="BE63" i="25"/>
  <c r="BF63" i="25"/>
  <c r="BG63" i="25"/>
  <c r="BH63" i="25"/>
  <c r="BI63" i="25"/>
  <c r="BJ63" i="25"/>
  <c r="BK63" i="25"/>
  <c r="BL63" i="25"/>
  <c r="I64" i="25"/>
  <c r="J64" i="25"/>
  <c r="K64" i="25"/>
  <c r="L64" i="25"/>
  <c r="M64" i="25"/>
  <c r="N64" i="25"/>
  <c r="O64" i="25"/>
  <c r="P64" i="25"/>
  <c r="Q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AQ64" i="25"/>
  <c r="AR64" i="25"/>
  <c r="AS64" i="25"/>
  <c r="AT64" i="25"/>
  <c r="AU64" i="25"/>
  <c r="AV64" i="25"/>
  <c r="AW64" i="25"/>
  <c r="AX64" i="25"/>
  <c r="AY64" i="25"/>
  <c r="AZ64" i="25"/>
  <c r="BA64" i="25"/>
  <c r="BB64" i="25"/>
  <c r="BC64" i="25"/>
  <c r="BD64" i="25"/>
  <c r="BE64" i="25"/>
  <c r="BF64" i="25"/>
  <c r="BG64" i="25"/>
  <c r="BH64" i="25"/>
  <c r="BI64" i="25"/>
  <c r="BJ64" i="25"/>
  <c r="BK64" i="25"/>
  <c r="BL64" i="25"/>
  <c r="I65" i="25"/>
  <c r="J65" i="25"/>
  <c r="K65" i="25"/>
  <c r="L65" i="25"/>
  <c r="M65" i="25"/>
  <c r="N65" i="25"/>
  <c r="O65" i="25"/>
  <c r="P65" i="25"/>
  <c r="Q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AQ65" i="25"/>
  <c r="AR65" i="25"/>
  <c r="AS65" i="25"/>
  <c r="AT65" i="25"/>
  <c r="AU65" i="25"/>
  <c r="AV65" i="25"/>
  <c r="AW65" i="25"/>
  <c r="AX65" i="25"/>
  <c r="AY65" i="25"/>
  <c r="AZ65" i="25"/>
  <c r="BA65" i="25"/>
  <c r="BB65" i="25"/>
  <c r="BC65" i="25"/>
  <c r="BD65" i="25"/>
  <c r="BE65" i="25"/>
  <c r="BF65" i="25"/>
  <c r="BG65" i="25"/>
  <c r="BH65" i="25"/>
  <c r="BI65" i="25"/>
  <c r="BJ65" i="25"/>
  <c r="BK65" i="25"/>
  <c r="BL65" i="25"/>
  <c r="I66" i="25"/>
  <c r="J66" i="25"/>
  <c r="K66" i="25"/>
  <c r="L66" i="25"/>
  <c r="M66" i="25"/>
  <c r="N66" i="25"/>
  <c r="O66" i="25"/>
  <c r="P66" i="25"/>
  <c r="Q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AQ66" i="25"/>
  <c r="AR66" i="25"/>
  <c r="AS66" i="25"/>
  <c r="AT66" i="25"/>
  <c r="AU66" i="25"/>
  <c r="AV66" i="25"/>
  <c r="AW66" i="25"/>
  <c r="AX66" i="25"/>
  <c r="AY66" i="25"/>
  <c r="AZ66" i="25"/>
  <c r="BA66" i="25"/>
  <c r="BB66" i="25"/>
  <c r="BC66" i="25"/>
  <c r="BD66" i="25"/>
  <c r="BE66" i="25"/>
  <c r="BF66" i="25"/>
  <c r="BG66" i="25"/>
  <c r="BH66" i="25"/>
  <c r="BI66" i="25"/>
  <c r="BJ66" i="25"/>
  <c r="BK66" i="25"/>
  <c r="BL66" i="25"/>
  <c r="I67" i="25"/>
  <c r="J67" i="25"/>
  <c r="K67" i="25"/>
  <c r="L67" i="25"/>
  <c r="M67" i="25"/>
  <c r="N67" i="25"/>
  <c r="O67" i="25"/>
  <c r="P67" i="25"/>
  <c r="Q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AQ67" i="25"/>
  <c r="AR67" i="25"/>
  <c r="AS67" i="25"/>
  <c r="AT67" i="25"/>
  <c r="AU67" i="25"/>
  <c r="AV67" i="25"/>
  <c r="AW67" i="25"/>
  <c r="AX67" i="25"/>
  <c r="AY67" i="25"/>
  <c r="AZ67" i="25"/>
  <c r="BA67" i="25"/>
  <c r="BB67" i="25"/>
  <c r="BC67" i="25"/>
  <c r="BD67" i="25"/>
  <c r="BE67" i="25"/>
  <c r="BF67" i="25"/>
  <c r="BG67" i="25"/>
  <c r="BH67" i="25"/>
  <c r="BI67" i="25"/>
  <c r="BJ67" i="25"/>
  <c r="BK67" i="25"/>
  <c r="BL67" i="25"/>
  <c r="I68" i="25"/>
  <c r="J68" i="25"/>
  <c r="K68" i="25"/>
  <c r="L68" i="25"/>
  <c r="M68" i="25"/>
  <c r="N68" i="25"/>
  <c r="O68" i="25"/>
  <c r="P68" i="25"/>
  <c r="Q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AQ68" i="25"/>
  <c r="AR68" i="25"/>
  <c r="AS68" i="25"/>
  <c r="AT68" i="25"/>
  <c r="AU68" i="25"/>
  <c r="AV68" i="25"/>
  <c r="AW68" i="25"/>
  <c r="AX68" i="25"/>
  <c r="AY68" i="25"/>
  <c r="AZ68" i="25"/>
  <c r="BA68" i="25"/>
  <c r="BB68" i="25"/>
  <c r="BC68" i="25"/>
  <c r="BD68" i="25"/>
  <c r="BE68" i="25"/>
  <c r="BF68" i="25"/>
  <c r="BG68" i="25"/>
  <c r="BH68" i="25"/>
  <c r="BI68" i="25"/>
  <c r="BJ68" i="25"/>
  <c r="BK68" i="25"/>
  <c r="BL68" i="25"/>
  <c r="I69" i="25"/>
  <c r="J69" i="25"/>
  <c r="K69" i="25"/>
  <c r="L69" i="25"/>
  <c r="M69" i="25"/>
  <c r="N69" i="25"/>
  <c r="O69" i="25"/>
  <c r="P69" i="25"/>
  <c r="Q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AQ69" i="25"/>
  <c r="AR69" i="25"/>
  <c r="AS69" i="25"/>
  <c r="AT69" i="25"/>
  <c r="AU69" i="25"/>
  <c r="AV69" i="25"/>
  <c r="AW69" i="25"/>
  <c r="AX69" i="25"/>
  <c r="AY69" i="25"/>
  <c r="AZ69" i="25"/>
  <c r="BA69" i="25"/>
  <c r="BB69" i="25"/>
  <c r="BC69" i="25"/>
  <c r="BD69" i="25"/>
  <c r="BE69" i="25"/>
  <c r="BF69" i="25"/>
  <c r="BG69" i="25"/>
  <c r="BH69" i="25"/>
  <c r="BI69" i="25"/>
  <c r="BJ69" i="25"/>
  <c r="BK69" i="25"/>
  <c r="BL69" i="25"/>
  <c r="I70" i="25"/>
  <c r="J70" i="25"/>
  <c r="K70" i="25"/>
  <c r="L70" i="25"/>
  <c r="M70" i="25"/>
  <c r="N70" i="25"/>
  <c r="O70" i="25"/>
  <c r="P70" i="25"/>
  <c r="Q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AQ70" i="25"/>
  <c r="AR70" i="25"/>
  <c r="AS70" i="25"/>
  <c r="AT70" i="25"/>
  <c r="AU70" i="25"/>
  <c r="AV70" i="25"/>
  <c r="AW70" i="25"/>
  <c r="AX70" i="25"/>
  <c r="AY70" i="25"/>
  <c r="AZ70" i="25"/>
  <c r="BA70" i="25"/>
  <c r="BB70" i="25"/>
  <c r="BC70" i="25"/>
  <c r="BD70" i="25"/>
  <c r="BE70" i="25"/>
  <c r="BF70" i="25"/>
  <c r="BG70" i="25"/>
  <c r="BH70" i="25"/>
  <c r="BI70" i="25"/>
  <c r="BJ70" i="25"/>
  <c r="BK70" i="25"/>
  <c r="BL70" i="25"/>
  <c r="I71" i="25"/>
  <c r="J71" i="25"/>
  <c r="K71" i="25"/>
  <c r="L71" i="25"/>
  <c r="M71" i="25"/>
  <c r="N71" i="25"/>
  <c r="O71" i="25"/>
  <c r="P71" i="25"/>
  <c r="Q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AQ71" i="25"/>
  <c r="AR71" i="25"/>
  <c r="AS71" i="25"/>
  <c r="AT71" i="25"/>
  <c r="AU71" i="25"/>
  <c r="AV71" i="25"/>
  <c r="AW71" i="25"/>
  <c r="AX71" i="25"/>
  <c r="AY71" i="25"/>
  <c r="AZ71" i="25"/>
  <c r="BA71" i="25"/>
  <c r="BB71" i="25"/>
  <c r="BC71" i="25"/>
  <c r="BD71" i="25"/>
  <c r="BE71" i="25"/>
  <c r="BF71" i="25"/>
  <c r="BG71" i="25"/>
  <c r="BH71" i="25"/>
  <c r="BI71" i="25"/>
  <c r="BJ71" i="25"/>
  <c r="BK71" i="25"/>
  <c r="BL71" i="25"/>
  <c r="I72" i="25"/>
  <c r="J72" i="25"/>
  <c r="K72" i="25"/>
  <c r="L72" i="25"/>
  <c r="M72" i="25"/>
  <c r="N72" i="25"/>
  <c r="O72" i="25"/>
  <c r="P72" i="25"/>
  <c r="Q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AQ72" i="25"/>
  <c r="AR72" i="25"/>
  <c r="AS72" i="25"/>
  <c r="AT72" i="25"/>
  <c r="AU72" i="25"/>
  <c r="AV72" i="25"/>
  <c r="AW72" i="25"/>
  <c r="AX72" i="25"/>
  <c r="AY72" i="25"/>
  <c r="AZ72" i="25"/>
  <c r="BA72" i="25"/>
  <c r="BB72" i="25"/>
  <c r="BC72" i="25"/>
  <c r="BD72" i="25"/>
  <c r="BE72" i="25"/>
  <c r="BF72" i="25"/>
  <c r="BG72" i="25"/>
  <c r="BH72" i="25"/>
  <c r="BI72" i="25"/>
  <c r="BJ72" i="25"/>
  <c r="BK72" i="25"/>
  <c r="BL72" i="25"/>
  <c r="I73" i="25"/>
  <c r="J73" i="25"/>
  <c r="K73" i="25"/>
  <c r="L73" i="25"/>
  <c r="M73" i="25"/>
  <c r="N73" i="25"/>
  <c r="O73" i="25"/>
  <c r="P73" i="25"/>
  <c r="Q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AQ73" i="25"/>
  <c r="AR73" i="25"/>
  <c r="AS73" i="25"/>
  <c r="AT73" i="25"/>
  <c r="AU73" i="25"/>
  <c r="AV73" i="25"/>
  <c r="AW73" i="25"/>
  <c r="AX73" i="25"/>
  <c r="AY73" i="25"/>
  <c r="AZ73" i="25"/>
  <c r="BA73" i="25"/>
  <c r="BB73" i="25"/>
  <c r="BC73" i="25"/>
  <c r="BD73" i="25"/>
  <c r="BE73" i="25"/>
  <c r="BF73" i="25"/>
  <c r="BG73" i="25"/>
  <c r="BH73" i="25"/>
  <c r="BI73" i="25"/>
  <c r="BJ73" i="25"/>
  <c r="BK73" i="25"/>
  <c r="BL73" i="25"/>
  <c r="I74" i="25"/>
  <c r="J74" i="25"/>
  <c r="K74" i="25"/>
  <c r="L74" i="25"/>
  <c r="M74" i="25"/>
  <c r="N74" i="25"/>
  <c r="O74" i="25"/>
  <c r="P74" i="25"/>
  <c r="Q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AQ74" i="25"/>
  <c r="AR74" i="25"/>
  <c r="AS74" i="25"/>
  <c r="AT74" i="25"/>
  <c r="AU74" i="25"/>
  <c r="AV74" i="25"/>
  <c r="AW74" i="25"/>
  <c r="AX74" i="25"/>
  <c r="AY74" i="25"/>
  <c r="AZ74" i="25"/>
  <c r="BA74" i="25"/>
  <c r="BB74" i="25"/>
  <c r="BC74" i="25"/>
  <c r="BD74" i="25"/>
  <c r="BE74" i="25"/>
  <c r="BF74" i="25"/>
  <c r="BG74" i="25"/>
  <c r="BH74" i="25"/>
  <c r="BI74" i="25"/>
  <c r="BJ74" i="25"/>
  <c r="BK74" i="25"/>
  <c r="BL74" i="25"/>
  <c r="I75" i="25"/>
  <c r="J75" i="25"/>
  <c r="K75" i="25"/>
  <c r="L75" i="25"/>
  <c r="M75" i="25"/>
  <c r="N75" i="25"/>
  <c r="O75" i="25"/>
  <c r="P75" i="25"/>
  <c r="Q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AQ75" i="25"/>
  <c r="AR75" i="25"/>
  <c r="AS75" i="25"/>
  <c r="AT75" i="25"/>
  <c r="AU75" i="25"/>
  <c r="AV75" i="25"/>
  <c r="AW75" i="25"/>
  <c r="AX75" i="25"/>
  <c r="AY75" i="25"/>
  <c r="AZ75" i="25"/>
  <c r="BA75" i="25"/>
  <c r="BB75" i="25"/>
  <c r="BC75" i="25"/>
  <c r="BD75" i="25"/>
  <c r="BE75" i="25"/>
  <c r="BF75" i="25"/>
  <c r="BG75" i="25"/>
  <c r="BH75" i="25"/>
  <c r="BI75" i="25"/>
  <c r="BJ75" i="25"/>
  <c r="BK75" i="25"/>
  <c r="BL75" i="25"/>
  <c r="I76" i="25"/>
  <c r="J76" i="25"/>
  <c r="K76" i="25"/>
  <c r="L76" i="25"/>
  <c r="M76" i="25"/>
  <c r="N76" i="25"/>
  <c r="O76" i="25"/>
  <c r="P76" i="25"/>
  <c r="Q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AQ76" i="25"/>
  <c r="AR76" i="25"/>
  <c r="AS76" i="25"/>
  <c r="AT76" i="25"/>
  <c r="AU76" i="25"/>
  <c r="AV76" i="25"/>
  <c r="AW76" i="25"/>
  <c r="AX76" i="25"/>
  <c r="AY76" i="25"/>
  <c r="AZ76" i="25"/>
  <c r="BA76" i="25"/>
  <c r="BB76" i="25"/>
  <c r="BC76" i="25"/>
  <c r="BD76" i="25"/>
  <c r="BE76" i="25"/>
  <c r="BF76" i="25"/>
  <c r="BG76" i="25"/>
  <c r="BH76" i="25"/>
  <c r="BI76" i="25"/>
  <c r="BJ76" i="25"/>
  <c r="BK76" i="25"/>
  <c r="BL76" i="25"/>
  <c r="I77" i="25"/>
  <c r="J77" i="25"/>
  <c r="K77" i="25"/>
  <c r="L77" i="25"/>
  <c r="M77" i="25"/>
  <c r="N77" i="25"/>
  <c r="O77" i="25"/>
  <c r="P77" i="25"/>
  <c r="Q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AQ77" i="25"/>
  <c r="AR77" i="25"/>
  <c r="AS77" i="25"/>
  <c r="AT77" i="25"/>
  <c r="AU77" i="25"/>
  <c r="AV77" i="25"/>
  <c r="AW77" i="25"/>
  <c r="AX77" i="25"/>
  <c r="AY77" i="25"/>
  <c r="AZ77" i="25"/>
  <c r="BA77" i="25"/>
  <c r="BB77" i="25"/>
  <c r="BC77" i="25"/>
  <c r="BD77" i="25"/>
  <c r="BE77" i="25"/>
  <c r="BF77" i="25"/>
  <c r="BG77" i="25"/>
  <c r="BH77" i="25"/>
  <c r="BI77" i="25"/>
  <c r="BJ77" i="25"/>
  <c r="BK77" i="25"/>
  <c r="BL77" i="25"/>
  <c r="I78" i="25"/>
  <c r="J78" i="25"/>
  <c r="K78" i="25"/>
  <c r="L78" i="25"/>
  <c r="M78" i="25"/>
  <c r="N78" i="25"/>
  <c r="O78" i="25"/>
  <c r="P78" i="25"/>
  <c r="Q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AQ78" i="25"/>
  <c r="AR78" i="25"/>
  <c r="AS78" i="25"/>
  <c r="AT78" i="25"/>
  <c r="AU78" i="25"/>
  <c r="AV78" i="25"/>
  <c r="AW78" i="25"/>
  <c r="AX78" i="25"/>
  <c r="AY78" i="25"/>
  <c r="AZ78" i="25"/>
  <c r="BA78" i="25"/>
  <c r="BB78" i="25"/>
  <c r="BC78" i="25"/>
  <c r="BD78" i="25"/>
  <c r="BE78" i="25"/>
  <c r="BF78" i="25"/>
  <c r="BG78" i="25"/>
  <c r="BH78" i="25"/>
  <c r="BI78" i="25"/>
  <c r="BJ78" i="25"/>
  <c r="BK78" i="25"/>
  <c r="BL78" i="25"/>
  <c r="I79" i="25"/>
  <c r="J79" i="25"/>
  <c r="K79" i="25"/>
  <c r="L79" i="25"/>
  <c r="M79" i="25"/>
  <c r="N79" i="25"/>
  <c r="O79" i="25"/>
  <c r="P79" i="25"/>
  <c r="Q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AQ79" i="25"/>
  <c r="AR79" i="25"/>
  <c r="AS79" i="25"/>
  <c r="AT79" i="25"/>
  <c r="AU79" i="25"/>
  <c r="AV79" i="25"/>
  <c r="AW79" i="25"/>
  <c r="AX79" i="25"/>
  <c r="AY79" i="25"/>
  <c r="AZ79" i="25"/>
  <c r="BA79" i="25"/>
  <c r="BB79" i="25"/>
  <c r="BC79" i="25"/>
  <c r="BD79" i="25"/>
  <c r="BE79" i="25"/>
  <c r="BF79" i="25"/>
  <c r="BG79" i="25"/>
  <c r="BH79" i="25"/>
  <c r="BI79" i="25"/>
  <c r="BJ79" i="25"/>
  <c r="BK79" i="25"/>
  <c r="BL79" i="25"/>
  <c r="I80" i="25"/>
  <c r="J80" i="25"/>
  <c r="K80" i="25"/>
  <c r="L80" i="25"/>
  <c r="M80" i="25"/>
  <c r="N80" i="25"/>
  <c r="O80" i="25"/>
  <c r="P80" i="25"/>
  <c r="Q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AQ80" i="25"/>
  <c r="AR80" i="25"/>
  <c r="AS80" i="25"/>
  <c r="AT80" i="25"/>
  <c r="AU80" i="25"/>
  <c r="AV80" i="25"/>
  <c r="AW80" i="25"/>
  <c r="AX80" i="25"/>
  <c r="AY80" i="25"/>
  <c r="AZ80" i="25"/>
  <c r="BA80" i="25"/>
  <c r="BB80" i="25"/>
  <c r="BC80" i="25"/>
  <c r="BD80" i="25"/>
  <c r="BE80" i="25"/>
  <c r="BF80" i="25"/>
  <c r="BG80" i="25"/>
  <c r="BH80" i="25"/>
  <c r="BI80" i="25"/>
  <c r="BJ80" i="25"/>
  <c r="BK80" i="25"/>
  <c r="BL80" i="25"/>
  <c r="I81" i="25"/>
  <c r="J81" i="25"/>
  <c r="K81" i="25"/>
  <c r="L81" i="25"/>
  <c r="M81" i="25"/>
  <c r="N81" i="25"/>
  <c r="O81" i="25"/>
  <c r="P81" i="25"/>
  <c r="Q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AQ81" i="25"/>
  <c r="AR81" i="25"/>
  <c r="AS81" i="25"/>
  <c r="AT81" i="25"/>
  <c r="AU81" i="25"/>
  <c r="AV81" i="25"/>
  <c r="AW81" i="25"/>
  <c r="AX81" i="25"/>
  <c r="AY81" i="25"/>
  <c r="AZ81" i="25"/>
  <c r="BA81" i="25"/>
  <c r="BB81" i="25"/>
  <c r="BC81" i="25"/>
  <c r="BD81" i="25"/>
  <c r="BE81" i="25"/>
  <c r="BF81" i="25"/>
  <c r="BG81" i="25"/>
  <c r="BH81" i="25"/>
  <c r="BI81" i="25"/>
  <c r="BJ81" i="25"/>
  <c r="BK81" i="25"/>
  <c r="BL81" i="25"/>
  <c r="I82" i="25"/>
  <c r="J82" i="25"/>
  <c r="K82" i="25"/>
  <c r="L82" i="25"/>
  <c r="M82" i="25"/>
  <c r="N82" i="25"/>
  <c r="O82" i="25"/>
  <c r="P82" i="25"/>
  <c r="Q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AQ82" i="25"/>
  <c r="AR82" i="25"/>
  <c r="AS82" i="25"/>
  <c r="AT82" i="25"/>
  <c r="AU82" i="25"/>
  <c r="AV82" i="25"/>
  <c r="AW82" i="25"/>
  <c r="AX82" i="25"/>
  <c r="AY82" i="25"/>
  <c r="AZ82" i="25"/>
  <c r="BA82" i="25"/>
  <c r="BB82" i="25"/>
  <c r="BC82" i="25"/>
  <c r="BD82" i="25"/>
  <c r="BE82" i="25"/>
  <c r="BF82" i="25"/>
  <c r="BG82" i="25"/>
  <c r="BH82" i="25"/>
  <c r="BI82" i="25"/>
  <c r="BJ82" i="25"/>
  <c r="BK82" i="25"/>
  <c r="BL82" i="25"/>
  <c r="I83" i="25"/>
  <c r="J83" i="25"/>
  <c r="K83" i="25"/>
  <c r="L83" i="25"/>
  <c r="M83" i="25"/>
  <c r="N83" i="25"/>
  <c r="O83" i="25"/>
  <c r="P83" i="25"/>
  <c r="Q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AQ83" i="25"/>
  <c r="AR83" i="25"/>
  <c r="AS83" i="25"/>
  <c r="AT83" i="25"/>
  <c r="AU83" i="25"/>
  <c r="AV83" i="25"/>
  <c r="AW83" i="25"/>
  <c r="AX83" i="25"/>
  <c r="AY83" i="25"/>
  <c r="AZ83" i="25"/>
  <c r="BA83" i="25"/>
  <c r="BB83" i="25"/>
  <c r="BC83" i="25"/>
  <c r="BD83" i="25"/>
  <c r="BE83" i="25"/>
  <c r="BF83" i="25"/>
  <c r="BG83" i="25"/>
  <c r="BH83" i="25"/>
  <c r="BI83" i="25"/>
  <c r="BJ83" i="25"/>
  <c r="BK83" i="25"/>
  <c r="BL83" i="25"/>
  <c r="I84" i="25"/>
  <c r="J84" i="25"/>
  <c r="K84" i="25"/>
  <c r="L84" i="25"/>
  <c r="M84" i="25"/>
  <c r="N84" i="25"/>
  <c r="O84" i="25"/>
  <c r="P84" i="25"/>
  <c r="Q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AQ84" i="25"/>
  <c r="AR84" i="25"/>
  <c r="AS84" i="25"/>
  <c r="AT84" i="25"/>
  <c r="AU84" i="25"/>
  <c r="AV84" i="25"/>
  <c r="AW84" i="25"/>
  <c r="AX84" i="25"/>
  <c r="AY84" i="25"/>
  <c r="AZ84" i="25"/>
  <c r="BA84" i="25"/>
  <c r="BB84" i="25"/>
  <c r="BC84" i="25"/>
  <c r="BD84" i="25"/>
  <c r="BE84" i="25"/>
  <c r="BF84" i="25"/>
  <c r="BG84" i="25"/>
  <c r="BH84" i="25"/>
  <c r="BI84" i="25"/>
  <c r="BJ84" i="25"/>
  <c r="BK84" i="25"/>
  <c r="BL84" i="25"/>
  <c r="I85" i="25"/>
  <c r="J85" i="25"/>
  <c r="K85" i="25"/>
  <c r="L85" i="25"/>
  <c r="M85" i="25"/>
  <c r="N85" i="25"/>
  <c r="O85" i="25"/>
  <c r="P85" i="25"/>
  <c r="Q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AQ85" i="25"/>
  <c r="AR85" i="25"/>
  <c r="AS85" i="25"/>
  <c r="AT85" i="25"/>
  <c r="AU85" i="25"/>
  <c r="AV85" i="25"/>
  <c r="AW85" i="25"/>
  <c r="AX85" i="25"/>
  <c r="AY85" i="25"/>
  <c r="AZ85" i="25"/>
  <c r="BA85" i="25"/>
  <c r="BB85" i="25"/>
  <c r="BC85" i="25"/>
  <c r="BD85" i="25"/>
  <c r="BE85" i="25"/>
  <c r="BF85" i="25"/>
  <c r="BG85" i="25"/>
  <c r="BH85" i="25"/>
  <c r="BI85" i="25"/>
  <c r="BJ85" i="25"/>
  <c r="BK85" i="25"/>
  <c r="BL85" i="25"/>
  <c r="I86" i="25"/>
  <c r="J86" i="25"/>
  <c r="K86" i="25"/>
  <c r="L86" i="25"/>
  <c r="M86" i="25"/>
  <c r="M89" i="25" s="1"/>
  <c r="D8" i="26" s="1"/>
  <c r="N86" i="25"/>
  <c r="N89" i="25" s="1"/>
  <c r="E8" i="26" s="1"/>
  <c r="O86" i="25"/>
  <c r="P86" i="25"/>
  <c r="Q86" i="25"/>
  <c r="Q89" i="25" s="1"/>
  <c r="D9" i="26" s="1"/>
  <c r="F9" i="26" s="1"/>
  <c r="R86" i="25"/>
  <c r="S86" i="25"/>
  <c r="T86" i="25"/>
  <c r="U86" i="25"/>
  <c r="U89" i="25" s="1"/>
  <c r="D10" i="26" s="1"/>
  <c r="V86" i="25"/>
  <c r="V89" i="25" s="1"/>
  <c r="E10" i="26" s="1"/>
  <c r="W86" i="25"/>
  <c r="X86" i="25"/>
  <c r="Y86" i="25"/>
  <c r="Z86" i="25"/>
  <c r="AA86" i="25"/>
  <c r="AB86" i="25"/>
  <c r="AC86" i="25"/>
  <c r="AC89" i="25" s="1"/>
  <c r="D12" i="26" s="1"/>
  <c r="AD86" i="25"/>
  <c r="AD89" i="25" s="1"/>
  <c r="E12" i="26" s="1"/>
  <c r="AE86" i="25"/>
  <c r="AF86" i="25"/>
  <c r="AG86" i="25"/>
  <c r="AG89" i="25" s="1"/>
  <c r="D13" i="26" s="1"/>
  <c r="F13" i="26" s="1"/>
  <c r="AH86" i="25"/>
  <c r="AH89" i="25" s="1"/>
  <c r="E13" i="26" s="1"/>
  <c r="AI86" i="25"/>
  <c r="AJ86" i="25"/>
  <c r="AK86" i="25"/>
  <c r="AK89" i="25" s="1"/>
  <c r="D14" i="26" s="1"/>
  <c r="AL86" i="25"/>
  <c r="AL89" i="25" s="1"/>
  <c r="E14" i="26" s="1"/>
  <c r="AM86" i="25"/>
  <c r="AN86" i="25"/>
  <c r="AO86" i="25"/>
  <c r="AP86" i="25"/>
  <c r="AQ86" i="25"/>
  <c r="AR86" i="25"/>
  <c r="AS86" i="25"/>
  <c r="AS89" i="25" s="1"/>
  <c r="D16" i="26" s="1"/>
  <c r="AT86" i="25"/>
  <c r="AT89" i="25" s="1"/>
  <c r="E16" i="26" s="1"/>
  <c r="AU86" i="25"/>
  <c r="AV86" i="25"/>
  <c r="AW86" i="25"/>
  <c r="AW89" i="25" s="1"/>
  <c r="D17" i="26" s="1"/>
  <c r="F17" i="26" s="1"/>
  <c r="AX86" i="25"/>
  <c r="AX89" i="25" s="1"/>
  <c r="E17" i="26" s="1"/>
  <c r="AY86" i="25"/>
  <c r="AZ86" i="25"/>
  <c r="BA86" i="25"/>
  <c r="BA89" i="25" s="1"/>
  <c r="D18" i="26" s="1"/>
  <c r="BB86" i="25"/>
  <c r="BB89" i="25" s="1"/>
  <c r="E18" i="26" s="1"/>
  <c r="BC86" i="25"/>
  <c r="BD86" i="25"/>
  <c r="BE86" i="25"/>
  <c r="BF86" i="25"/>
  <c r="BG86" i="25"/>
  <c r="BH86" i="25"/>
  <c r="BI86" i="25"/>
  <c r="BI89" i="25" s="1"/>
  <c r="D20" i="26" s="1"/>
  <c r="BJ86" i="25"/>
  <c r="BJ89" i="25" s="1"/>
  <c r="E20" i="26" s="1"/>
  <c r="BK86" i="25"/>
  <c r="BL86" i="25"/>
  <c r="C88" i="25"/>
  <c r="B7" i="26" s="1"/>
  <c r="D88" i="25"/>
  <c r="C89" i="25"/>
  <c r="D89" i="25"/>
  <c r="I89" i="25"/>
  <c r="D7" i="26" s="1"/>
  <c r="J89" i="25"/>
  <c r="R89" i="25"/>
  <c r="Y89" i="25"/>
  <c r="D11" i="26" s="1"/>
  <c r="Z89" i="25"/>
  <c r="AO89" i="25"/>
  <c r="D15" i="26" s="1"/>
  <c r="F15" i="26" s="1"/>
  <c r="AP89" i="25"/>
  <c r="BE89" i="25"/>
  <c r="D19" i="26" s="1"/>
  <c r="F19" i="26" s="1"/>
  <c r="BF89" i="25"/>
  <c r="C90" i="25"/>
  <c r="B9" i="26" s="1"/>
  <c r="D90" i="25"/>
  <c r="C91" i="25"/>
  <c r="B10" i="26" s="1"/>
  <c r="D91" i="25"/>
  <c r="C92" i="25"/>
  <c r="B11" i="26" s="1"/>
  <c r="D92" i="25"/>
  <c r="C93" i="25"/>
  <c r="B12" i="26" s="1"/>
  <c r="D93" i="25"/>
  <c r="C94" i="25"/>
  <c r="B13" i="26" s="1"/>
  <c r="D94" i="25"/>
  <c r="C95" i="25"/>
  <c r="B14" i="26" s="1"/>
  <c r="D95" i="25"/>
  <c r="C96" i="25"/>
  <c r="B15" i="26" s="1"/>
  <c r="D96" i="25"/>
  <c r="C15" i="26" s="1"/>
  <c r="C97" i="25"/>
  <c r="D97" i="25"/>
  <c r="C98" i="25"/>
  <c r="B17" i="26" s="1"/>
  <c r="D98" i="25"/>
  <c r="C99" i="25"/>
  <c r="B18" i="26" s="1"/>
  <c r="D99" i="25"/>
  <c r="C100" i="25"/>
  <c r="B19" i="26" s="1"/>
  <c r="D100" i="25"/>
  <c r="C19" i="26" s="1"/>
  <c r="C101" i="25"/>
  <c r="B20" i="26" s="1"/>
  <c r="D101" i="25"/>
  <c r="Q8" i="28"/>
  <c r="Q9" i="28"/>
  <c r="Q10" i="28"/>
  <c r="Q11" i="28"/>
  <c r="Q12" i="28"/>
  <c r="Q13" i="28"/>
  <c r="Q14" i="28"/>
  <c r="Q15" i="28"/>
  <c r="Q16" i="28"/>
  <c r="Q17" i="28"/>
  <c r="Q18" i="28"/>
  <c r="Q19" i="28"/>
  <c r="Q20" i="28"/>
  <c r="Q21" i="28"/>
  <c r="Q22" i="28"/>
  <c r="Q23" i="28"/>
  <c r="Q24" i="28"/>
  <c r="Q25" i="28"/>
  <c r="Q26" i="28"/>
  <c r="Q27" i="28"/>
  <c r="B36" i="28"/>
  <c r="G2" i="28" s="1"/>
  <c r="C7" i="26"/>
  <c r="E7" i="26"/>
  <c r="B8" i="26"/>
  <c r="C8" i="26"/>
  <c r="C9" i="26"/>
  <c r="E9" i="26"/>
  <c r="C10" i="26"/>
  <c r="C11" i="26"/>
  <c r="E11" i="26"/>
  <c r="C12" i="26"/>
  <c r="C13" i="26"/>
  <c r="C14" i="26"/>
  <c r="E15" i="26"/>
  <c r="B16" i="26"/>
  <c r="C16" i="26"/>
  <c r="C17" i="26"/>
  <c r="C18" i="26"/>
  <c r="E19" i="26"/>
  <c r="C20" i="26"/>
  <c r="D16" i="27"/>
  <c r="C4" i="6"/>
  <c r="D4" i="6"/>
  <c r="E4" i="6" s="1"/>
  <c r="L6" i="5"/>
  <c r="K6" i="5" s="1"/>
  <c r="K6" i="20" l="1"/>
  <c r="J6" i="20" s="1"/>
  <c r="L6" i="22"/>
  <c r="K6" i="22" s="1"/>
  <c r="K6" i="21"/>
  <c r="K6" i="16"/>
  <c r="J6" i="16" s="1"/>
  <c r="K6" i="13"/>
  <c r="J6" i="13" s="1"/>
  <c r="N8" i="5"/>
  <c r="N6" i="5"/>
  <c r="K6" i="23"/>
  <c r="J6" i="23" s="1"/>
  <c r="L6" i="11"/>
  <c r="K6" i="11" s="1"/>
  <c r="F11" i="26"/>
  <c r="F7" i="26"/>
  <c r="L6" i="15"/>
  <c r="K6" i="15" s="1"/>
  <c r="N7" i="5"/>
  <c r="L6" i="10"/>
  <c r="K6" i="10" s="1"/>
  <c r="K6" i="12"/>
  <c r="J6" i="12" s="1"/>
  <c r="L6" i="9"/>
  <c r="K6" i="9" s="1"/>
  <c r="F4" i="6"/>
  <c r="F20" i="26"/>
  <c r="F18" i="26"/>
  <c r="F16" i="26"/>
  <c r="F14" i="26"/>
  <c r="F12" i="26"/>
  <c r="F10" i="26"/>
  <c r="F8" i="26"/>
  <c r="G4" i="28"/>
  <c r="G3" i="28"/>
  <c r="G5" i="28"/>
  <c r="B2" i="28"/>
  <c r="D36" i="28"/>
  <c r="I2" i="28" s="1"/>
</calcChain>
</file>

<file path=xl/sharedStrings.xml><?xml version="1.0" encoding="utf-8"?>
<sst xmlns="http://schemas.openxmlformats.org/spreadsheetml/2006/main" count="1792" uniqueCount="615">
  <si>
    <t>Game 1</t>
  </si>
  <si>
    <t>Game 2</t>
  </si>
  <si>
    <t>Game 3</t>
  </si>
  <si>
    <t>Game 4</t>
  </si>
  <si>
    <t>Game 5</t>
  </si>
  <si>
    <t>Game 6</t>
  </si>
  <si>
    <t>Game 7</t>
  </si>
  <si>
    <t>Game 8</t>
  </si>
  <si>
    <t>Game 9</t>
  </si>
  <si>
    <t>Game 10</t>
  </si>
  <si>
    <t>Game 11</t>
  </si>
  <si>
    <t>Game 12</t>
  </si>
  <si>
    <t>Game 13</t>
  </si>
  <si>
    <t>Game 14</t>
  </si>
  <si>
    <t>Game 15</t>
  </si>
  <si>
    <t>Game 16</t>
  </si>
  <si>
    <t>Game 17</t>
  </si>
  <si>
    <t>Game 18</t>
  </si>
  <si>
    <t>Game 19</t>
  </si>
  <si>
    <t>Game 20</t>
  </si>
  <si>
    <t>Game 21</t>
  </si>
  <si>
    <t>Game 22</t>
  </si>
  <si>
    <t>Game 23</t>
  </si>
  <si>
    <t>Game 24</t>
  </si>
  <si>
    <t>Game 25</t>
  </si>
  <si>
    <t>Game 26</t>
  </si>
  <si>
    <t>Game 27</t>
  </si>
  <si>
    <t>Game 28</t>
  </si>
  <si>
    <t>Game 29</t>
  </si>
  <si>
    <t>Game 30</t>
  </si>
  <si>
    <t>Game 31</t>
  </si>
  <si>
    <t>Game 32</t>
  </si>
  <si>
    <t>Game 33</t>
  </si>
  <si>
    <t>Game 34</t>
  </si>
  <si>
    <t>Game 35</t>
  </si>
  <si>
    <t>Game 36</t>
  </si>
  <si>
    <t>Game 37</t>
  </si>
  <si>
    <t>Game 38</t>
  </si>
  <si>
    <t>Game 39</t>
  </si>
  <si>
    <t>Game 40</t>
  </si>
  <si>
    <t>Game 41</t>
  </si>
  <si>
    <t>Game 42</t>
  </si>
  <si>
    <t>Game 43</t>
  </si>
  <si>
    <t>Game 44</t>
  </si>
  <si>
    <t>Game 45</t>
  </si>
  <si>
    <t># Teams</t>
  </si>
  <si>
    <t># Games</t>
  </si>
  <si>
    <t>Mary</t>
  </si>
  <si>
    <t>Neal</t>
  </si>
  <si>
    <t>Tony</t>
  </si>
  <si>
    <t>Joe</t>
  </si>
  <si>
    <t>Ryan O</t>
  </si>
  <si>
    <t>Paul</t>
  </si>
  <si>
    <t>?</t>
  </si>
  <si>
    <t>1 v  2</t>
  </si>
  <si>
    <t>3 v 10</t>
  </si>
  <si>
    <t xml:space="preserve">  4 v  9 </t>
  </si>
  <si>
    <t xml:space="preserve"> 5 v  8</t>
  </si>
  <si>
    <t xml:space="preserve"> 6 v  7</t>
  </si>
  <si>
    <t xml:space="preserve"> 1 v  5</t>
  </si>
  <si>
    <t xml:space="preserve"> 2 v  4  </t>
  </si>
  <si>
    <t xml:space="preserve"> 3 v  6  </t>
  </si>
  <si>
    <t xml:space="preserve"> 7 v  9  </t>
  </si>
  <si>
    <t xml:space="preserve"> 8 v 10</t>
  </si>
  <si>
    <t xml:space="preserve">1 v  8  </t>
  </si>
  <si>
    <t xml:space="preserve"> 2 v  7</t>
  </si>
  <si>
    <t>3 v  9</t>
  </si>
  <si>
    <t>4 v  5</t>
  </si>
  <si>
    <t>1 v 10</t>
  </si>
  <si>
    <t xml:space="preserve"> 2 v  3  </t>
  </si>
  <si>
    <t>6 v  9</t>
  </si>
  <si>
    <t xml:space="preserve"> 1 v  4 </t>
  </si>
  <si>
    <t xml:space="preserve">2 v  6 </t>
  </si>
  <si>
    <t>3 v  5</t>
  </si>
  <si>
    <t>9 v 10</t>
  </si>
  <si>
    <t xml:space="preserve">1 v  7  </t>
  </si>
  <si>
    <t xml:space="preserve">2 v  9 </t>
  </si>
  <si>
    <t xml:space="preserve">3 v  8 </t>
  </si>
  <si>
    <t>4 v 10</t>
  </si>
  <si>
    <t xml:space="preserve">1 v  3 </t>
  </si>
  <si>
    <t>2 v 10</t>
  </si>
  <si>
    <t xml:space="preserve">4 v  7  </t>
  </si>
  <si>
    <t>5 v  9</t>
  </si>
  <si>
    <t>6 v  8</t>
  </si>
  <si>
    <t>1 v  6</t>
  </si>
  <si>
    <t xml:space="preserve"> 2 v  5</t>
  </si>
  <si>
    <t>3 v  4</t>
  </si>
  <si>
    <t>7 v 10</t>
  </si>
  <si>
    <t>8 v  9</t>
  </si>
  <si>
    <t xml:space="preserve">1 v  9 </t>
  </si>
  <si>
    <t xml:space="preserve"> 2 v  8</t>
  </si>
  <si>
    <t xml:space="preserve">3 v  7 </t>
  </si>
  <si>
    <t xml:space="preserve">4 v  6 </t>
  </si>
  <si>
    <t>5 v 10</t>
  </si>
  <si>
    <t>Actual</t>
  </si>
  <si>
    <t>Time Hrs</t>
  </si>
  <si>
    <t>Maybes</t>
  </si>
  <si>
    <t># of</t>
  </si>
  <si>
    <t>Definites</t>
  </si>
  <si>
    <t>!</t>
  </si>
  <si>
    <t>Format</t>
  </si>
  <si>
    <t xml:space="preserve">Time Short </t>
  </si>
  <si>
    <t>Short format</t>
  </si>
  <si>
    <t xml:space="preserve">Regular </t>
  </si>
  <si>
    <t xml:space="preserve">1 v 3 </t>
  </si>
  <si>
    <t xml:space="preserve"> 5 v 8  </t>
  </si>
  <si>
    <t xml:space="preserve">6 v 7 </t>
  </si>
  <si>
    <t xml:space="preserve"> bye: 2</t>
  </si>
  <si>
    <t>1 v 7</t>
  </si>
  <si>
    <t>2 v 6</t>
  </si>
  <si>
    <t xml:space="preserve">3 v 5  </t>
  </si>
  <si>
    <t>8 v 9</t>
  </si>
  <si>
    <t xml:space="preserve"> bye: 4</t>
  </si>
  <si>
    <t xml:space="preserve">2 v 5 </t>
  </si>
  <si>
    <t>7 v 9</t>
  </si>
  <si>
    <t xml:space="preserve"> bye: 8</t>
  </si>
  <si>
    <t>2 v 9</t>
  </si>
  <si>
    <t xml:space="preserve"> 3 v 8 </t>
  </si>
  <si>
    <t xml:space="preserve"> 4 v 7 </t>
  </si>
  <si>
    <t>5 v 6</t>
  </si>
  <si>
    <t>bye: 1</t>
  </si>
  <si>
    <t>1 v 2</t>
  </si>
  <si>
    <t xml:space="preserve">3 v 9  </t>
  </si>
  <si>
    <t>4 v 8</t>
  </si>
  <si>
    <t>5 v 7</t>
  </si>
  <si>
    <t>bye: 6</t>
  </si>
  <si>
    <t>1 v 5</t>
  </si>
  <si>
    <t>2 v 4</t>
  </si>
  <si>
    <t>6 v 9</t>
  </si>
  <si>
    <t>7 v 8</t>
  </si>
  <si>
    <t xml:space="preserve"> bye: 3</t>
  </si>
  <si>
    <t>1 v 9</t>
  </si>
  <si>
    <t xml:space="preserve">2 v 8 </t>
  </si>
  <si>
    <t xml:space="preserve"> 3 v 7 </t>
  </si>
  <si>
    <t>4 v 6</t>
  </si>
  <si>
    <t>bye: 5</t>
  </si>
  <si>
    <t xml:space="preserve">1 v 4  </t>
  </si>
  <si>
    <t xml:space="preserve">2 v 3 </t>
  </si>
  <si>
    <t xml:space="preserve">5 v 9 </t>
  </si>
  <si>
    <t>6 v 8</t>
  </si>
  <si>
    <t>bye: 7</t>
  </si>
  <si>
    <t xml:space="preserve">1 v 8  </t>
  </si>
  <si>
    <t>2 v 7</t>
  </si>
  <si>
    <t>3 v 6</t>
  </si>
  <si>
    <t>4 v 5</t>
  </si>
  <si>
    <t>bye: 9</t>
  </si>
  <si>
    <t>Game1</t>
  </si>
  <si>
    <t>Game2</t>
  </si>
  <si>
    <t>Game3</t>
  </si>
  <si>
    <t>Game4</t>
  </si>
  <si>
    <t>Game5</t>
  </si>
  <si>
    <t>Game6</t>
  </si>
  <si>
    <t>Game7</t>
  </si>
  <si>
    <t>Game8</t>
  </si>
  <si>
    <t>Game9</t>
  </si>
  <si>
    <t>Game10</t>
  </si>
  <si>
    <t>Game11</t>
  </si>
  <si>
    <t>Game12</t>
  </si>
  <si>
    <t>Game13</t>
  </si>
  <si>
    <t>Game14</t>
  </si>
  <si>
    <t>Game15</t>
  </si>
  <si>
    <t>Game16</t>
  </si>
  <si>
    <t>Game17</t>
  </si>
  <si>
    <t>Game18</t>
  </si>
  <si>
    <t>Game19</t>
  </si>
  <si>
    <t>Game20</t>
  </si>
  <si>
    <t>Game21</t>
  </si>
  <si>
    <t>Game22</t>
  </si>
  <si>
    <t>Game23</t>
  </si>
  <si>
    <t>Game24</t>
  </si>
  <si>
    <t>Game25</t>
  </si>
  <si>
    <t>Game26</t>
  </si>
  <si>
    <t>Game27</t>
  </si>
  <si>
    <t>Game28</t>
  </si>
  <si>
    <t>Game29</t>
  </si>
  <si>
    <t>Game30</t>
  </si>
  <si>
    <t>Game31</t>
  </si>
  <si>
    <t>Game32</t>
  </si>
  <si>
    <t>Game33</t>
  </si>
  <si>
    <t>Game34</t>
  </si>
  <si>
    <t>Game35</t>
  </si>
  <si>
    <t>Game36</t>
  </si>
  <si>
    <t xml:space="preserve">2 v  4   </t>
  </si>
  <si>
    <t>8 V 9</t>
  </si>
  <si>
    <t xml:space="preserve">1 v  8 </t>
  </si>
  <si>
    <t>2 V 7</t>
  </si>
  <si>
    <t>3 v  6</t>
  </si>
  <si>
    <t>1 v 11</t>
  </si>
  <si>
    <t xml:space="preserve">4 v  8 </t>
  </si>
  <si>
    <t xml:space="preserve">3 v  4 </t>
  </si>
  <si>
    <t>1 v  4</t>
  </si>
  <si>
    <t>6 v 10</t>
  </si>
  <si>
    <t>1 v  7</t>
  </si>
  <si>
    <t xml:space="preserve">2 v  5 </t>
  </si>
  <si>
    <t>Game 46</t>
  </si>
  <si>
    <t>Game 47</t>
  </si>
  <si>
    <t>Game 48</t>
  </si>
  <si>
    <t>Game 49</t>
  </si>
  <si>
    <t>Game 50</t>
  </si>
  <si>
    <t>Game 51</t>
  </si>
  <si>
    <t>Game 52</t>
  </si>
  <si>
    <t>Game 54</t>
  </si>
  <si>
    <t>Game 55</t>
  </si>
  <si>
    <t>Game 53</t>
  </si>
  <si>
    <t xml:space="preserve">              12 Teams=66 Games</t>
  </si>
  <si>
    <t xml:space="preserve">      1 v  4   2 v  3   5 v 12   6 v 11   7 v 10   8 v  9</t>
  </si>
  <si>
    <t xml:space="preserve">      1 v  9   2 v  8   3 v  7   4 v  6   5 v 10  11 v 12</t>
  </si>
  <si>
    <t xml:space="preserve">      1 v  2   3 v  5   4 v 11   6 v  9   7 v  8  10 v 12</t>
  </si>
  <si>
    <t xml:space="preserve">      1 v  7   2 v  6   3 v 10   4 v 12   5 v  8   9 v 11</t>
  </si>
  <si>
    <t xml:space="preserve">      1 v  5   2 v 11   3 v 12   4 v  9   6 v  7   8 v 10</t>
  </si>
  <si>
    <t xml:space="preserve">      1 v 10   2 v  4   3 v  8   5 v  6   7 v 11   9 v 12</t>
  </si>
  <si>
    <t xml:space="preserve">      1 v  3   2 v  9   4 v  7   5 v 11   6 v 10   8 v 12</t>
  </si>
  <si>
    <t xml:space="preserve">      1 v  8   2 v 12   3 v  6   4 v  5   7 v  9  10 v 11</t>
  </si>
  <si>
    <t xml:space="preserve">      1 v 12   2 v  7   3 v 11   4 v 10   5 v  9   6 v  8</t>
  </si>
  <si>
    <t xml:space="preserve">      1 v  6   2 v  5   3 v  4   7 v 12   8 v 11   9 v 10</t>
  </si>
  <si>
    <t xml:space="preserve">      1 v 11   2 v 10   3 v  9   4 v  8   5 v  7   6 v 12</t>
  </si>
  <si>
    <t xml:space="preserve">5 v 12 </t>
  </si>
  <si>
    <t>11 v 12</t>
  </si>
  <si>
    <t>5 v  8</t>
  </si>
  <si>
    <t>5 v  6</t>
  </si>
  <si>
    <t xml:space="preserve">1 v  3  </t>
  </si>
  <si>
    <t xml:space="preserve"> 3 v  4</t>
  </si>
  <si>
    <t>4 v  8</t>
  </si>
  <si>
    <t xml:space="preserve"> Game 7</t>
  </si>
  <si>
    <t xml:space="preserve"> Game 20</t>
  </si>
  <si>
    <t>Game 56</t>
  </si>
  <si>
    <t>Game 57</t>
  </si>
  <si>
    <t>Game 58</t>
  </si>
  <si>
    <t>Game 59</t>
  </si>
  <si>
    <t>Game 60</t>
  </si>
  <si>
    <t>Game 61</t>
  </si>
  <si>
    <t>Game 62</t>
  </si>
  <si>
    <t>Game 63</t>
  </si>
  <si>
    <t>Game 64</t>
  </si>
  <si>
    <t>Game 65</t>
  </si>
  <si>
    <t>Game 66</t>
  </si>
  <si>
    <t xml:space="preserve">2 v 10 </t>
  </si>
  <si>
    <t>3 v 8</t>
  </si>
  <si>
    <t xml:space="preserve">4 v 7 </t>
  </si>
  <si>
    <t xml:space="preserve">2 v 4 </t>
  </si>
  <si>
    <t>1 v 3</t>
  </si>
  <si>
    <t xml:space="preserve">2 v 7  </t>
  </si>
  <si>
    <t xml:space="preserve">1 v 6 </t>
  </si>
  <si>
    <t>3 v 4</t>
  </si>
  <si>
    <t>1 v 8</t>
  </si>
  <si>
    <t>2 v 5</t>
  </si>
  <si>
    <t xml:space="preserve">5 v 8 </t>
  </si>
  <si>
    <t xml:space="preserve">1 v 7  </t>
  </si>
  <si>
    <t>Game 67</t>
  </si>
  <si>
    <t>Game 68</t>
  </si>
  <si>
    <t>Game 69</t>
  </si>
  <si>
    <t>Game 70</t>
  </si>
  <si>
    <t>Game 71</t>
  </si>
  <si>
    <t>Game 72</t>
  </si>
  <si>
    <t>Game 73</t>
  </si>
  <si>
    <t>Game 74</t>
  </si>
  <si>
    <t>Game 75</t>
  </si>
  <si>
    <t>Game 76</t>
  </si>
  <si>
    <t>Game 77</t>
  </si>
  <si>
    <t>Game 78</t>
  </si>
  <si>
    <t>3 v 13</t>
  </si>
  <si>
    <t>5 v 11</t>
  </si>
  <si>
    <t xml:space="preserve"> 6 v 10</t>
  </si>
  <si>
    <t>6 v 13</t>
  </si>
  <si>
    <t>7 v 12</t>
  </si>
  <si>
    <t>8 v 11</t>
  </si>
  <si>
    <t xml:space="preserve">4 v  5  </t>
  </si>
  <si>
    <t xml:space="preserve">3 v  9 </t>
  </si>
  <si>
    <t xml:space="preserve">2 v 13   </t>
  </si>
  <si>
    <t>4 v 11</t>
  </si>
  <si>
    <t xml:space="preserve">5 v 10 </t>
  </si>
  <si>
    <t xml:space="preserve">6 v  9 </t>
  </si>
  <si>
    <t>7 v  8</t>
  </si>
  <si>
    <t>2 v  3</t>
  </si>
  <si>
    <t>8 v 10</t>
  </si>
  <si>
    <t xml:space="preserve">1 v  7   </t>
  </si>
  <si>
    <t xml:space="preserve">2 v  6  </t>
  </si>
  <si>
    <t xml:space="preserve">3 v  5  </t>
  </si>
  <si>
    <t>10 v 11</t>
  </si>
  <si>
    <t>4 v  7</t>
  </si>
  <si>
    <t>1 v 13</t>
  </si>
  <si>
    <t>3 v 11</t>
  </si>
  <si>
    <t xml:space="preserve"> 5 v  9</t>
  </si>
  <si>
    <t>1 v  3</t>
  </si>
  <si>
    <t xml:space="preserve">6 v 11   </t>
  </si>
  <si>
    <t xml:space="preserve">1 v  6  </t>
  </si>
  <si>
    <t xml:space="preserve">7 v 13   </t>
  </si>
  <si>
    <t xml:space="preserve">1 v  9  </t>
  </si>
  <si>
    <t xml:space="preserve">2 v  8  </t>
  </si>
  <si>
    <t xml:space="preserve"> 3 v  7</t>
  </si>
  <si>
    <t xml:space="preserve"> 4 v  6</t>
  </si>
  <si>
    <t>6 v  7</t>
  </si>
  <si>
    <t>The Leaders</t>
  </si>
  <si>
    <t>Team #</t>
  </si>
  <si>
    <t>Wins</t>
  </si>
  <si>
    <t>Win</t>
  </si>
  <si>
    <t>Team</t>
  </si>
  <si>
    <t># of Teams</t>
  </si>
  <si>
    <t>of Teams</t>
  </si>
  <si>
    <t>Possible #</t>
  </si>
  <si>
    <t xml:space="preserve">4 v 12 </t>
  </si>
  <si>
    <t xml:space="preserve">1 v  2 </t>
  </si>
  <si>
    <t>Game 79</t>
  </si>
  <si>
    <t>Game 80</t>
  </si>
  <si>
    <t>Game 81</t>
  </si>
  <si>
    <t>Game 82</t>
  </si>
  <si>
    <t>Game 83</t>
  </si>
  <si>
    <t>Game 84</t>
  </si>
  <si>
    <t>Game 85</t>
  </si>
  <si>
    <t>Game 86</t>
  </si>
  <si>
    <t>Game 87</t>
  </si>
  <si>
    <t>Game 88</t>
  </si>
  <si>
    <t>Game 89</t>
  </si>
  <si>
    <t>Game 90</t>
  </si>
  <si>
    <t>Game 91</t>
  </si>
  <si>
    <t>5 v 12</t>
  </si>
  <si>
    <t xml:space="preserve">6 v 11 </t>
  </si>
  <si>
    <t>1 v  5</t>
  </si>
  <si>
    <t>2 v  4</t>
  </si>
  <si>
    <t>7 v 13</t>
  </si>
  <si>
    <t>8 v 12</t>
  </si>
  <si>
    <t xml:space="preserve">4 v 13  </t>
  </si>
  <si>
    <t>3 v 14</t>
  </si>
  <si>
    <t>9 v 11</t>
  </si>
  <si>
    <t>10 v 14</t>
  </si>
  <si>
    <t>1 v  8</t>
  </si>
  <si>
    <t>2 v  7</t>
  </si>
  <si>
    <t xml:space="preserve"> 6 v 14</t>
  </si>
  <si>
    <t>10 v 13</t>
  </si>
  <si>
    <t>5 v  7</t>
  </si>
  <si>
    <t>13 v 14</t>
  </si>
  <si>
    <t>2 v 13</t>
  </si>
  <si>
    <t>5 v 13</t>
  </si>
  <si>
    <t xml:space="preserve">8 v 10  </t>
  </si>
  <si>
    <t>9 v 12</t>
  </si>
  <si>
    <t>3 v  7</t>
  </si>
  <si>
    <t>4 v  6</t>
  </si>
  <si>
    <t>8 v 13</t>
  </si>
  <si>
    <t>1 v 12</t>
  </si>
  <si>
    <t xml:space="preserve">3 v 10 </t>
  </si>
  <si>
    <t>1 v 14</t>
  </si>
  <si>
    <t>2 v 11</t>
  </si>
  <si>
    <t>4 v 12</t>
  </si>
  <si>
    <t xml:space="preserve">6 v 10 </t>
  </si>
  <si>
    <t xml:space="preserve">1 v  4   </t>
  </si>
  <si>
    <t xml:space="preserve">7 v 12 </t>
  </si>
  <si>
    <t>8 v 14</t>
  </si>
  <si>
    <t>2 v  6</t>
  </si>
  <si>
    <t xml:space="preserve">3 v  5 </t>
  </si>
  <si>
    <t>4 v 14</t>
  </si>
  <si>
    <t>9 v 13</t>
  </si>
  <si>
    <t>10 v 12</t>
  </si>
  <si>
    <t>11 v 14</t>
  </si>
  <si>
    <t>12 v 13</t>
  </si>
  <si>
    <t>6 v 7</t>
  </si>
  <si>
    <t xml:space="preserve">3 v 7 </t>
  </si>
  <si>
    <t>1 v 4</t>
  </si>
  <si>
    <t>4 v 9</t>
  </si>
  <si>
    <t>3 v 5</t>
  </si>
  <si>
    <t>1 v 6</t>
  </si>
  <si>
    <t>2 v  8</t>
  </si>
  <si>
    <t xml:space="preserve">7 v  8 </t>
  </si>
  <si>
    <t>6 v 11</t>
  </si>
  <si>
    <t xml:space="preserve">7 v 10 </t>
  </si>
  <si>
    <t xml:space="preserve">4 v  5 </t>
  </si>
  <si>
    <t xml:space="preserve">3 v  9   </t>
  </si>
  <si>
    <t xml:space="preserve">5 v10 </t>
  </si>
  <si>
    <t>4 v11</t>
  </si>
  <si>
    <t xml:space="preserve">6 v  9  </t>
  </si>
  <si>
    <t xml:space="preserve">1 v  6 </t>
  </si>
  <si>
    <t xml:space="preserve">7 v 11  </t>
  </si>
  <si>
    <t>1 v  9</t>
  </si>
  <si>
    <t xml:space="preserve">4 v  9 </t>
  </si>
  <si>
    <t xml:space="preserve">5 v 11 </t>
  </si>
  <si>
    <t>7 v  9</t>
  </si>
  <si>
    <t xml:space="preserve">1 v 10  </t>
  </si>
  <si>
    <t>3 v  8</t>
  </si>
  <si>
    <t xml:space="preserve">4 v  7 </t>
  </si>
  <si>
    <t xml:space="preserve">2 v  3  </t>
  </si>
  <si>
    <t xml:space="preserve">7 v 10  </t>
  </si>
  <si>
    <t xml:space="preserve">3 v 12 </t>
  </si>
  <si>
    <t>4 v  9</t>
  </si>
  <si>
    <t xml:space="preserve">7 v 11 </t>
  </si>
  <si>
    <t xml:space="preserve">6 v 10  </t>
  </si>
  <si>
    <t>2 v 12</t>
  </si>
  <si>
    <t xml:space="preserve">1 v 12  </t>
  </si>
  <si>
    <t xml:space="preserve">4 v 10 </t>
  </si>
  <si>
    <t>2 v  5</t>
  </si>
  <si>
    <t xml:space="preserve">1 v 11  </t>
  </si>
  <si>
    <t>6 v 12</t>
  </si>
  <si>
    <t xml:space="preserve">4 v 12  </t>
  </si>
  <si>
    <t xml:space="preserve">2 v  4  </t>
  </si>
  <si>
    <t xml:space="preserve">3 v  6 </t>
  </si>
  <si>
    <t xml:space="preserve">5 v  7 </t>
  </si>
  <si>
    <t xml:space="preserve">3 v 12  </t>
  </si>
  <si>
    <t>7 v 11</t>
  </si>
  <si>
    <t>2 v  9</t>
  </si>
  <si>
    <t>11 v 13</t>
  </si>
  <si>
    <t xml:space="preserve">2 v 12  </t>
  </si>
  <si>
    <t>4 v 13</t>
  </si>
  <si>
    <t xml:space="preserve">2 v  5  </t>
  </si>
  <si>
    <t xml:space="preserve">10 v 13 </t>
  </si>
  <si>
    <t xml:space="preserve">2 v 11   </t>
  </si>
  <si>
    <t>3 v 12</t>
  </si>
  <si>
    <t xml:space="preserve">4 v 11 </t>
  </si>
  <si>
    <t>9 v 14</t>
  </si>
  <si>
    <t xml:space="preserve">2 v 14 </t>
  </si>
  <si>
    <t>12 v 14</t>
  </si>
  <si>
    <t>5 v 14</t>
  </si>
  <si>
    <t xml:space="preserve">2 v  3 </t>
  </si>
  <si>
    <t xml:space="preserve">3 v 11  </t>
  </si>
  <si>
    <t xml:space="preserve">5 v  9 </t>
  </si>
  <si>
    <t xml:space="preserve">6 v  8 </t>
  </si>
  <si>
    <t>Game 92</t>
  </si>
  <si>
    <t>Game 93</t>
  </si>
  <si>
    <t>Game 94</t>
  </si>
  <si>
    <t>Game 95</t>
  </si>
  <si>
    <t>Game 96</t>
  </si>
  <si>
    <t>Game 97</t>
  </si>
  <si>
    <t>Game 98</t>
  </si>
  <si>
    <t>Game 99</t>
  </si>
  <si>
    <t>Game 100</t>
  </si>
  <si>
    <t>Game 101</t>
  </si>
  <si>
    <t>Game 102</t>
  </si>
  <si>
    <t>Game 103</t>
  </si>
  <si>
    <t>Game 104</t>
  </si>
  <si>
    <t>Game 105</t>
  </si>
  <si>
    <t xml:space="preserve">7 v 12  </t>
  </si>
  <si>
    <t xml:space="preserve">1 v  7 </t>
  </si>
  <si>
    <t xml:space="preserve">8 v 15 </t>
  </si>
  <si>
    <t xml:space="preserve">9 v 14  </t>
  </si>
  <si>
    <t xml:space="preserve">1 v 11 </t>
  </si>
  <si>
    <t xml:space="preserve">5 v 11   </t>
  </si>
  <si>
    <t xml:space="preserve">1 v  4 </t>
  </si>
  <si>
    <t>6 v 14</t>
  </si>
  <si>
    <t xml:space="preserve">7 v 13  </t>
  </si>
  <si>
    <t xml:space="preserve">2 v  7 </t>
  </si>
  <si>
    <t>2 v 15</t>
  </si>
  <si>
    <t xml:space="preserve">6 v 15 </t>
  </si>
  <si>
    <t xml:space="preserve">7 v 14 </t>
  </si>
  <si>
    <t xml:space="preserve">9 v 12 </t>
  </si>
  <si>
    <t xml:space="preserve"> 1 v  9 </t>
  </si>
  <si>
    <t>10 v 15</t>
  </si>
  <si>
    <t xml:space="preserve">4 v 10  </t>
  </si>
  <si>
    <t xml:space="preserve"> 5 v  9  </t>
  </si>
  <si>
    <t xml:space="preserve"> 6 v  8  </t>
  </si>
  <si>
    <t>14 v 15</t>
  </si>
  <si>
    <t xml:space="preserve">3 v 15  </t>
  </si>
  <si>
    <t xml:space="preserve">1 v 10 </t>
  </si>
  <si>
    <t xml:space="preserve">11 v 15 </t>
  </si>
  <si>
    <t xml:space="preserve">1 v 14  </t>
  </si>
  <si>
    <t xml:space="preserve">2 v 13 </t>
  </si>
  <si>
    <t xml:space="preserve">4 v 15 </t>
  </si>
  <si>
    <t xml:space="preserve">5 v 14 </t>
  </si>
  <si>
    <t xml:space="preserve">8 v 11 </t>
  </si>
  <si>
    <t>12 v 15</t>
  </si>
  <si>
    <t xml:space="preserve">1 v 15 </t>
  </si>
  <si>
    <t xml:space="preserve">2 v 14  </t>
  </si>
  <si>
    <t xml:space="preserve">2 v  3   </t>
  </si>
  <si>
    <t>5 v 15</t>
  </si>
  <si>
    <t xml:space="preserve">8 v 12 </t>
  </si>
  <si>
    <t xml:space="preserve">9 v 15 </t>
  </si>
  <si>
    <t xml:space="preserve">1 v 12   </t>
  </si>
  <si>
    <t xml:space="preserve">5 v  8   </t>
  </si>
  <si>
    <t>13 v 15</t>
  </si>
  <si>
    <t xml:space="preserve">1 v  5 </t>
  </si>
  <si>
    <t xml:space="preserve">2 v  4 </t>
  </si>
  <si>
    <t xml:space="preserve">2 v 12 </t>
  </si>
  <si>
    <t xml:space="preserve">2 v  5   </t>
  </si>
  <si>
    <t xml:space="preserve">7 v 15 </t>
  </si>
  <si>
    <t xml:space="preserve">2 v  9  </t>
  </si>
  <si>
    <t xml:space="preserve">5 v  6  </t>
  </si>
  <si>
    <t>7 v 14</t>
  </si>
  <si>
    <t>Jason</t>
  </si>
  <si>
    <t>Dave O</t>
  </si>
  <si>
    <t>Stephanie</t>
  </si>
  <si>
    <t>Mark</t>
  </si>
  <si>
    <t>Cliff</t>
  </si>
  <si>
    <t xml:space="preserve">1 v 5 </t>
  </si>
  <si>
    <t xml:space="preserve"> 2 v 4</t>
  </si>
  <si>
    <t xml:space="preserve">1 v 2 </t>
  </si>
  <si>
    <t xml:space="preserve">1 v 6  </t>
  </si>
  <si>
    <t xml:space="preserve">2 v 6 </t>
  </si>
  <si>
    <t xml:space="preserve"> 2 v 3  </t>
  </si>
  <si>
    <t xml:space="preserve"> 5 v 6</t>
  </si>
  <si>
    <t xml:space="preserve">3 v 4 </t>
  </si>
  <si>
    <t>2 v 3</t>
  </si>
  <si>
    <t>4 v 7</t>
  </si>
  <si>
    <t>3 v 7</t>
  </si>
  <si>
    <t>Don R</t>
  </si>
  <si>
    <t>Dave R</t>
  </si>
  <si>
    <t>Pit#</t>
  </si>
  <si>
    <t xml:space="preserve">        The Leaders</t>
  </si>
  <si>
    <t>Against</t>
  </si>
  <si>
    <t>Formula</t>
  </si>
  <si>
    <t>Enter # Teams</t>
  </si>
  <si>
    <t># of games</t>
  </si>
  <si>
    <t>Finish Time</t>
  </si>
  <si>
    <t xml:space="preserve">        </t>
  </si>
  <si>
    <t xml:space="preserve">               The Leaders</t>
  </si>
  <si>
    <t>Ties</t>
  </si>
  <si>
    <t>Winner</t>
  </si>
  <si>
    <t>Points For</t>
  </si>
  <si>
    <t>Loser</t>
  </si>
  <si>
    <t>Points Against</t>
  </si>
  <si>
    <t>Team 1</t>
  </si>
  <si>
    <t>PF</t>
  </si>
  <si>
    <t>PA</t>
  </si>
  <si>
    <t>totals</t>
  </si>
  <si>
    <t>Team 2</t>
  </si>
  <si>
    <t>loss</t>
  </si>
  <si>
    <t>win</t>
  </si>
  <si>
    <t>Team 3</t>
  </si>
  <si>
    <t>Team 4</t>
  </si>
  <si>
    <t>Team 5</t>
  </si>
  <si>
    <t>Team 6</t>
  </si>
  <si>
    <t>Team 7</t>
  </si>
  <si>
    <t>Team 8</t>
  </si>
  <si>
    <t>Team 9</t>
  </si>
  <si>
    <t>Team 10</t>
  </si>
  <si>
    <t>Team 11</t>
  </si>
  <si>
    <t>Team 12</t>
  </si>
  <si>
    <t>Team 13</t>
  </si>
  <si>
    <t>Team 14</t>
  </si>
  <si>
    <t>PF # 1</t>
  </si>
  <si>
    <t>PA # 1</t>
  </si>
  <si>
    <t>PF # 2</t>
  </si>
  <si>
    <t>PA # 2</t>
  </si>
  <si>
    <t>PF # 3</t>
  </si>
  <si>
    <t>PA # 3</t>
  </si>
  <si>
    <t>PF # 4</t>
  </si>
  <si>
    <t>PA # 4</t>
  </si>
  <si>
    <t>PF # 5</t>
  </si>
  <si>
    <t>PA # 5</t>
  </si>
  <si>
    <t>PF # 6</t>
  </si>
  <si>
    <t>PA # 6</t>
  </si>
  <si>
    <t>PF # 7</t>
  </si>
  <si>
    <t>PA # 7</t>
  </si>
  <si>
    <t>PF # 8</t>
  </si>
  <si>
    <t>PA # 8</t>
  </si>
  <si>
    <t>PF # 9</t>
  </si>
  <si>
    <t>PA # 9</t>
  </si>
  <si>
    <t>PF # 10</t>
  </si>
  <si>
    <t>PA # 10</t>
  </si>
  <si>
    <t>PF # 11</t>
  </si>
  <si>
    <t>PA # 11</t>
  </si>
  <si>
    <t>PF # 12</t>
  </si>
  <si>
    <t>PA # 12</t>
  </si>
  <si>
    <t>PF # 13</t>
  </si>
  <si>
    <t>PA # 13</t>
  </si>
  <si>
    <t>PF # 14</t>
  </si>
  <si>
    <t>PA # 14</t>
  </si>
  <si>
    <t>Losses</t>
  </si>
  <si>
    <t>Points for</t>
  </si>
  <si>
    <t>Differential</t>
  </si>
  <si>
    <t>AS OF</t>
  </si>
  <si>
    <t>Name</t>
  </si>
  <si>
    <t>Paid = !</t>
  </si>
  <si>
    <t>Total $ Collected</t>
  </si>
  <si>
    <t>Champs</t>
  </si>
  <si>
    <t>Runner Up</t>
  </si>
  <si>
    <t>Ringer</t>
  </si>
  <si>
    <t>Total Ringers</t>
  </si>
  <si>
    <t>Jim</t>
  </si>
  <si>
    <t>Jeff</t>
  </si>
  <si>
    <t>Total People</t>
  </si>
  <si>
    <t>Steph</t>
  </si>
  <si>
    <t>Teri</t>
  </si>
  <si>
    <t>Ryan</t>
  </si>
  <si>
    <t>x</t>
  </si>
  <si>
    <t>M</t>
  </si>
  <si>
    <t>Pit</t>
  </si>
  <si>
    <t>Shawn H</t>
  </si>
  <si>
    <t>Scott</t>
  </si>
  <si>
    <t>Matt R</t>
  </si>
  <si>
    <t>Shawn M</t>
  </si>
  <si>
    <t>Don O</t>
  </si>
  <si>
    <t xml:space="preserve"> Ringers</t>
  </si>
  <si>
    <t>Steve Farell</t>
  </si>
  <si>
    <t>Steve Foster</t>
  </si>
  <si>
    <t>Steve B</t>
  </si>
  <si>
    <t>Eric</t>
  </si>
  <si>
    <t>Bob G</t>
  </si>
  <si>
    <t>Dave L</t>
  </si>
  <si>
    <t>Leo</t>
  </si>
  <si>
    <t>John (Leo)</t>
  </si>
  <si>
    <t>danny</t>
  </si>
  <si>
    <t>Karen O</t>
  </si>
  <si>
    <t>Bruce</t>
  </si>
  <si>
    <t>Dave Dello</t>
  </si>
  <si>
    <t>Joe Mccroan</t>
  </si>
  <si>
    <t>Jeff Mccroan</t>
  </si>
  <si>
    <t>Vince</t>
  </si>
  <si>
    <t>Richie</t>
  </si>
  <si>
    <t>Brian B</t>
  </si>
  <si>
    <t>Brian (Ryans)</t>
  </si>
  <si>
    <t>Donny Reid</t>
  </si>
  <si>
    <t>Mark Lord</t>
  </si>
  <si>
    <t>Riz (dave reid)</t>
  </si>
  <si>
    <t>Milty (dave reid sr)</t>
  </si>
  <si>
    <t>Chris Murray</t>
  </si>
  <si>
    <t>Porky (Danny reid)</t>
  </si>
  <si>
    <t>Shawn (speed bump)</t>
  </si>
  <si>
    <t>Keith</t>
  </si>
  <si>
    <t>Gene</t>
  </si>
  <si>
    <t>Dennis Mello (jim)</t>
  </si>
  <si>
    <t>Genes Friend Beth</t>
  </si>
  <si>
    <t>15 point max</t>
  </si>
  <si>
    <t xml:space="preserve">  </t>
  </si>
  <si>
    <t>Jeffs Nephew</t>
  </si>
  <si>
    <t>Doug</t>
  </si>
  <si>
    <t>John Eliot</t>
  </si>
  <si>
    <t>Joe M</t>
  </si>
  <si>
    <t>Don  O</t>
  </si>
  <si>
    <t>Pit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</si>
</sst>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7" x14ac:knownFonts="1">
    <font>
      <sz val="12"/>
      <name val="Arial"/>
    </font>
    <font>
      <b/>
      <sz val="12"/>
      <name val="Arial"/>
      <family val="2"/>
    </font>
    <font>
      <sz val="12"/>
      <name val="Arial"/>
      <family val="2"/>
    </font>
    <font>
      <b/>
      <sz val="12"/>
      <color indexed="40"/>
      <name val="Arial"/>
      <family val="2"/>
    </font>
    <font>
      <b/>
      <sz val="14"/>
      <name val="Arial"/>
      <family val="2"/>
    </font>
    <font>
      <b/>
      <sz val="12"/>
      <color indexed="12"/>
      <name val="Arial"/>
      <family val="2"/>
    </font>
    <font>
      <b/>
      <sz val="14"/>
      <color indexed="10"/>
      <name val="Arial"/>
      <family val="2"/>
    </font>
    <font>
      <b/>
      <sz val="12"/>
      <color indexed="10"/>
      <name val="Arial"/>
      <family val="2"/>
    </font>
    <font>
      <b/>
      <sz val="12"/>
      <color indexed="53"/>
      <name val="Arial"/>
      <family val="2"/>
    </font>
    <font>
      <b/>
      <sz val="12"/>
      <color indexed="57"/>
      <name val="Arial"/>
      <family val="2"/>
    </font>
    <font>
      <sz val="14"/>
      <color indexed="10"/>
      <name val="Arial"/>
      <family val="2"/>
    </font>
    <font>
      <sz val="12"/>
      <color indexed="10"/>
      <name val="Arial"/>
      <family val="2"/>
    </font>
    <font>
      <sz val="12"/>
      <color indexed="57"/>
      <name val="Arial"/>
      <family val="2"/>
    </font>
    <font>
      <sz val="12"/>
      <color indexed="48"/>
      <name val="Arial"/>
      <family val="2"/>
    </font>
    <font>
      <b/>
      <sz val="12"/>
      <color indexed="48"/>
      <name val="Arial"/>
      <family val="2"/>
    </font>
    <font>
      <sz val="12"/>
      <color indexed="61"/>
      <name val="Arial"/>
      <family val="2"/>
    </font>
    <font>
      <b/>
      <sz val="12"/>
      <color indexed="61"/>
      <name val="Arial"/>
      <family val="2"/>
    </font>
  </fonts>
  <fills count="5">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15"/>
        <bgColor indexed="64"/>
      </patternFill>
    </fill>
  </fills>
  <borders count="1">
    <border>
      <left/>
      <right/>
      <top/>
      <bottom/>
      <diagonal/>
    </border>
  </borders>
  <cellStyleXfs count="1">
    <xf numFmtId="0" fontId="0" fillId="0" borderId="0"/>
  </cellStyleXfs>
  <cellXfs count="4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2" fontId="0" fillId="0" borderId="0" xfId="0" applyNumberFormat="1"/>
    <xf numFmtId="2" fontId="0" fillId="2" borderId="0" xfId="0" applyNumberFormat="1" applyFill="1"/>
    <xf numFmtId="2" fontId="1" fillId="2" borderId="0" xfId="0" applyNumberFormat="1" applyFont="1" applyFill="1"/>
    <xf numFmtId="2" fontId="2" fillId="3" borderId="0" xfId="0" applyNumberFormat="1" applyFont="1" applyFill="1"/>
    <xf numFmtId="2" fontId="3" fillId="0" borderId="0" xfId="0" applyNumberFormat="1" applyFont="1"/>
    <xf numFmtId="2" fontId="1" fillId="0" borderId="0" xfId="0" applyNumberFormat="1" applyFont="1"/>
    <xf numFmtId="0" fontId="2" fillId="0" borderId="0" xfId="0" applyFont="1"/>
    <xf numFmtId="0" fontId="2"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0" xfId="0" applyAlignment="1" applyProtection="1">
      <alignment horizontal="center"/>
      <protection locked="0"/>
    </xf>
    <xf numFmtId="0" fontId="1" fillId="0" borderId="0" xfId="0" applyFont="1" applyAlignment="1" applyProtection="1">
      <alignment horizontal="center"/>
    </xf>
    <xf numFmtId="0" fontId="8" fillId="0" borderId="0" xfId="0" applyFont="1" applyAlignment="1">
      <alignment horizontal="center"/>
    </xf>
    <xf numFmtId="0" fontId="9" fillId="0" borderId="0" xfId="0" applyFont="1" applyAlignment="1">
      <alignment horizontal="center"/>
    </xf>
    <xf numFmtId="0" fontId="0" fillId="0" borderId="0" xfId="0" applyProtection="1">
      <protection locked="0"/>
    </xf>
    <xf numFmtId="0" fontId="0" fillId="0" borderId="0" xfId="0" applyAlignment="1">
      <alignment horizontal="left"/>
    </xf>
    <xf numFmtId="0" fontId="1" fillId="0" borderId="0" xfId="0" applyFont="1" applyAlignment="1" applyProtection="1">
      <alignment horizontal="center"/>
      <protection locked="0"/>
    </xf>
    <xf numFmtId="1" fontId="0" fillId="0" borderId="0" xfId="0" applyNumberFormat="1" applyAlignment="1">
      <alignment horizontal="center"/>
    </xf>
    <xf numFmtId="18" fontId="0" fillId="0" borderId="0" xfId="0" applyNumberFormat="1"/>
    <xf numFmtId="0" fontId="10" fillId="0" borderId="0" xfId="0" applyFont="1"/>
    <xf numFmtId="0" fontId="1" fillId="0" borderId="0" xfId="0" applyFont="1" applyAlignment="1">
      <alignment horizontal="left"/>
    </xf>
    <xf numFmtId="0" fontId="7" fillId="0" borderId="0" xfId="0" applyFont="1"/>
    <xf numFmtId="0" fontId="0" fillId="0" borderId="0" xfId="0" applyProtection="1"/>
    <xf numFmtId="0" fontId="11" fillId="0" borderId="0" xfId="0" applyFont="1" applyProtection="1"/>
    <xf numFmtId="0" fontId="12" fillId="0" borderId="0" xfId="0" applyFont="1" applyProtection="1"/>
    <xf numFmtId="0" fontId="13" fillId="0" borderId="0" xfId="0" applyFont="1" applyProtection="1"/>
    <xf numFmtId="0" fontId="15" fillId="0" borderId="0" xfId="0" applyFont="1" applyProtection="1"/>
    <xf numFmtId="0" fontId="1" fillId="0" borderId="0" xfId="0" applyFont="1" applyProtection="1"/>
    <xf numFmtId="0" fontId="7" fillId="0" borderId="0" xfId="0" applyFont="1" applyProtection="1"/>
    <xf numFmtId="0" fontId="9" fillId="0" borderId="0" xfId="0" applyFont="1" applyProtection="1"/>
    <xf numFmtId="0" fontId="14" fillId="0" borderId="0" xfId="0" applyFont="1" applyProtection="1"/>
    <xf numFmtId="0" fontId="16" fillId="0" borderId="0" xfId="0" applyFont="1" applyProtection="1"/>
    <xf numFmtId="0" fontId="0" fillId="4" borderId="0" xfId="0" applyFill="1"/>
    <xf numFmtId="0" fontId="0" fillId="0" borderId="0" xfId="0" applyFill="1" applyProtection="1">
      <protection locked="0"/>
    </xf>
    <xf numFmtId="0" fontId="0" fillId="2" borderId="0" xfId="0" applyFill="1"/>
    <xf numFmtId="22" fontId="1" fillId="0" borderId="0" xfId="0" applyNumberFormat="1" applyFont="1" applyAlignment="1">
      <alignment horizontal="center"/>
    </xf>
    <xf numFmtId="0" fontId="1" fillId="0" borderId="0" xfId="0" applyFont="1" applyProtection="1">
      <protection locked="0"/>
    </xf>
    <xf numFmtId="0" fontId="7" fillId="0" borderId="0" xfId="0" applyFont="1" applyAlignment="1" applyProtection="1">
      <alignment horizontal="center"/>
      <protection locked="0"/>
    </xf>
    <xf numFmtId="164" fontId="0" fillId="0" borderId="0" xfId="0" applyNumberFormat="1"/>
    <xf numFmtId="0" fontId="1"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180975</xdr:rowOff>
    </xdr:from>
    <xdr:to>
      <xdr:col>12</xdr:col>
      <xdr:colOff>0</xdr:colOff>
      <xdr:row>9</xdr:row>
      <xdr:rowOff>9525</xdr:rowOff>
    </xdr:to>
    <xdr:sp macro="" textlink="">
      <xdr:nvSpPr>
        <xdr:cNvPr id="4097" name="Text Box 1"/>
        <xdr:cNvSpPr txBox="1">
          <a:spLocks noChangeArrowheads="1"/>
        </xdr:cNvSpPr>
      </xdr:nvSpPr>
      <xdr:spPr bwMode="auto">
        <a:xfrm>
          <a:off x="3819525" y="180975"/>
          <a:ext cx="6096000" cy="16287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Total # of Games, Times are for 3 pits</a:t>
          </a:r>
        </a:p>
        <a:p>
          <a:pPr algn="l" rtl="0">
            <a:defRPr sz="1000"/>
          </a:pPr>
          <a:r>
            <a:rPr lang="en-US" sz="1200" b="0" i="0" strike="noStrike">
              <a:solidFill>
                <a:srgbClr val="000000"/>
              </a:solidFill>
              <a:latin typeface="Arial"/>
              <a:cs typeface="Arial"/>
            </a:rPr>
            <a:t>Tournament 2006 started at 11:20 am. Finished at 7:30 pm.</a:t>
          </a:r>
        </a:p>
        <a:p>
          <a:pPr algn="l" rtl="0">
            <a:defRPr sz="1000"/>
          </a:pPr>
          <a:r>
            <a:rPr lang="en-US" sz="1200" b="0" i="0" strike="noStrike">
              <a:solidFill>
                <a:srgbClr val="000000"/>
              </a:solidFill>
              <a:latin typeface="Arial"/>
              <a:cs typeface="Arial"/>
            </a:rPr>
            <a:t>Lunch break was approx 40 min.rain delay was 20 min. 7 hours</a:t>
          </a:r>
        </a:p>
        <a:p>
          <a:pPr algn="l" rtl="0">
            <a:defRPr sz="1000"/>
          </a:pPr>
          <a:r>
            <a:rPr lang="en-US" sz="1200" b="0" i="0" strike="noStrike">
              <a:solidFill>
                <a:srgbClr val="000000"/>
              </a:solidFill>
              <a:latin typeface="Arial"/>
              <a:cs typeface="Arial"/>
            </a:rPr>
            <a:t>Formula was 15 min per game. Actual time was 19.09 min per game.</a:t>
          </a:r>
        </a:p>
        <a:p>
          <a:pPr algn="l" rtl="0">
            <a:defRPr sz="1000"/>
          </a:pPr>
          <a:r>
            <a:rPr lang="en-US" sz="1200" b="0" i="0" strike="noStrike">
              <a:solidFill>
                <a:srgbClr val="000000"/>
              </a:solidFill>
              <a:latin typeface="Arial"/>
              <a:cs typeface="Arial"/>
            </a:rPr>
            <a:t>I added 10 min to each game to be realistic. So 30 minutes for a game of 21</a:t>
          </a:r>
        </a:p>
        <a:p>
          <a:pPr algn="l" rtl="0">
            <a:defRPr sz="1000"/>
          </a:pPr>
          <a:r>
            <a:rPr lang="en-US" sz="1200" b="0" i="0" strike="noStrike">
              <a:solidFill>
                <a:srgbClr val="000000"/>
              </a:solidFill>
              <a:latin typeface="Arial"/>
              <a:cs typeface="Arial"/>
            </a:rPr>
            <a:t>may be slightly</a:t>
          </a:r>
          <a:r>
            <a:rPr lang="en-US" sz="1200" b="0" i="0" strike="noStrike" baseline="0">
              <a:solidFill>
                <a:srgbClr val="000000"/>
              </a:solidFill>
              <a:latin typeface="Arial"/>
              <a:cs typeface="Arial"/>
            </a:rPr>
            <a:t> long. we do need to consider the break for lunch.</a:t>
          </a:r>
          <a:endParaRPr lang="en-US" sz="1200" b="0"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38100</xdr:colOff>
      <xdr:row>4</xdr:row>
      <xdr:rowOff>161925</xdr:rowOff>
    </xdr:from>
    <xdr:to>
      <xdr:col>18</xdr:col>
      <xdr:colOff>95250</xdr:colOff>
      <xdr:row>18</xdr:row>
      <xdr:rowOff>66675</xdr:rowOff>
    </xdr:to>
    <xdr:sp macro="" textlink="">
      <xdr:nvSpPr>
        <xdr:cNvPr id="5123" name="Text Box 3"/>
        <xdr:cNvSpPr txBox="1">
          <a:spLocks noChangeArrowheads="1"/>
        </xdr:cNvSpPr>
      </xdr:nvSpPr>
      <xdr:spPr bwMode="auto">
        <a:xfrm>
          <a:off x="7972425" y="942975"/>
          <a:ext cx="3867150" cy="27336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                    10 Teams  = 45 games</a:t>
          </a: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2   3 v 10   4 v  9   5 v  8   6 v  7</a:t>
          </a:r>
        </a:p>
        <a:p>
          <a:pPr algn="l" rtl="0">
            <a:defRPr sz="1000"/>
          </a:pPr>
          <a:r>
            <a:rPr lang="en-US" sz="1200" b="0" i="0" strike="noStrike">
              <a:solidFill>
                <a:srgbClr val="000000"/>
              </a:solidFill>
              <a:latin typeface="Arial"/>
              <a:cs typeface="Arial"/>
            </a:rPr>
            <a:t>             1 v  5   2 v  4   3 v  6   7 v  9   8 v 10</a:t>
          </a:r>
        </a:p>
        <a:p>
          <a:pPr algn="l" rtl="0">
            <a:defRPr sz="1000"/>
          </a:pPr>
          <a:r>
            <a:rPr lang="en-US" sz="1200" b="0" i="0" strike="noStrike">
              <a:solidFill>
                <a:srgbClr val="000000"/>
              </a:solidFill>
              <a:latin typeface="Arial"/>
              <a:cs typeface="Arial"/>
            </a:rPr>
            <a:t>             1 v  8   2 v  7   3 v  9   4 v  5   6 v 10</a:t>
          </a:r>
        </a:p>
        <a:p>
          <a:pPr algn="l" rtl="0">
            <a:defRPr sz="1000"/>
          </a:pPr>
          <a:r>
            <a:rPr lang="en-US" sz="1200" b="0" i="0" strike="noStrike">
              <a:solidFill>
                <a:srgbClr val="000000"/>
              </a:solidFill>
              <a:latin typeface="Arial"/>
              <a:cs typeface="Arial"/>
            </a:rPr>
            <a:t>             1 v 10   2 v  3   4 v  8   5 v  7   6 v  9</a:t>
          </a:r>
        </a:p>
        <a:p>
          <a:pPr algn="l" rtl="0">
            <a:defRPr sz="1000"/>
          </a:pPr>
          <a:r>
            <a:rPr lang="en-US" sz="1200" b="0" i="0" strike="noStrike">
              <a:solidFill>
                <a:srgbClr val="000000"/>
              </a:solidFill>
              <a:latin typeface="Arial"/>
              <a:cs typeface="Arial"/>
            </a:rPr>
            <a:t>             1 v  4   2 v  6   3 v  5   7 v  8   9 v 10</a:t>
          </a:r>
        </a:p>
        <a:p>
          <a:pPr algn="l" rtl="0">
            <a:defRPr sz="1000"/>
          </a:pPr>
          <a:r>
            <a:rPr lang="en-US" sz="1200" b="0" i="0" strike="noStrike">
              <a:solidFill>
                <a:srgbClr val="000000"/>
              </a:solidFill>
              <a:latin typeface="Arial"/>
              <a:cs typeface="Arial"/>
            </a:rPr>
            <a:t>             1 v  7   2 v  9   3 v  8   4 v 10   5 v  6</a:t>
          </a:r>
        </a:p>
        <a:p>
          <a:pPr algn="l" rtl="0">
            <a:defRPr sz="1000"/>
          </a:pPr>
          <a:r>
            <a:rPr lang="en-US" sz="1200" b="0" i="0" strike="noStrike">
              <a:solidFill>
                <a:srgbClr val="000000"/>
              </a:solidFill>
              <a:latin typeface="Arial"/>
              <a:cs typeface="Arial"/>
            </a:rPr>
            <a:t>             1 v  3   2 v 10   4 v  7   5 v  9   6 v  8</a:t>
          </a:r>
        </a:p>
        <a:p>
          <a:pPr algn="l" rtl="0">
            <a:defRPr sz="1000"/>
          </a:pPr>
          <a:r>
            <a:rPr lang="en-US" sz="1200" b="0" i="0" strike="noStrike">
              <a:solidFill>
                <a:srgbClr val="000000"/>
              </a:solidFill>
              <a:latin typeface="Arial"/>
              <a:cs typeface="Arial"/>
            </a:rPr>
            <a:t>             1 v  6   2 v  5   3 v  4   7 v 10   8 v  9</a:t>
          </a:r>
        </a:p>
        <a:p>
          <a:pPr algn="l" rtl="0">
            <a:defRPr sz="1000"/>
          </a:pPr>
          <a:r>
            <a:rPr lang="en-US" sz="1200" b="0" i="0" strike="noStrike">
              <a:solidFill>
                <a:srgbClr val="000000"/>
              </a:solidFill>
              <a:latin typeface="Arial"/>
              <a:cs typeface="Arial"/>
            </a:rPr>
            <a:t>             1 v  9   2 v  8   3 v  7   4 v  6   5 v 10</a:t>
          </a:r>
        </a:p>
      </xdr:txBody>
    </xdr:sp>
    <xdr:clientData/>
  </xdr:twoCellAnchor>
  <xdr:twoCellAnchor editAs="oneCell">
    <xdr:from>
      <xdr:col>0</xdr:col>
      <xdr:colOff>114300</xdr:colOff>
      <xdr:row>0</xdr:row>
      <xdr:rowOff>0</xdr:rowOff>
    </xdr:from>
    <xdr:to>
      <xdr:col>0</xdr:col>
      <xdr:colOff>209550</xdr:colOff>
      <xdr:row>1</xdr:row>
      <xdr:rowOff>38100</xdr:rowOff>
    </xdr:to>
    <xdr:sp macro="" textlink="">
      <xdr:nvSpPr>
        <xdr:cNvPr id="5138" name="Text Box 5"/>
        <xdr:cNvSpPr txBox="1">
          <a:spLocks noChangeArrowheads="1"/>
        </xdr:cNvSpPr>
      </xdr:nvSpPr>
      <xdr:spPr bwMode="auto">
        <a:xfrm>
          <a:off x="114300" y="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104775</xdr:colOff>
      <xdr:row>0</xdr:row>
      <xdr:rowOff>57150</xdr:rowOff>
    </xdr:from>
    <xdr:to>
      <xdr:col>9</xdr:col>
      <xdr:colOff>657225</xdr:colOff>
      <xdr:row>1</xdr:row>
      <xdr:rowOff>152400</xdr:rowOff>
    </xdr:to>
    <xdr:sp macro="" textlink="">
      <xdr:nvSpPr>
        <xdr:cNvPr id="5126" name="Text Box 6"/>
        <xdr:cNvSpPr txBox="1">
          <a:spLocks noChangeArrowheads="1"/>
        </xdr:cNvSpPr>
      </xdr:nvSpPr>
      <xdr:spPr bwMode="auto">
        <a:xfrm>
          <a:off x="104775" y="57150"/>
          <a:ext cx="5305425" cy="28575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10 Teams 45 Games 5-6 Hours</a:t>
          </a:r>
        </a:p>
      </xdr:txBody>
    </xdr:sp>
    <xdr:clientData/>
  </xdr:twoCellAnchor>
  <xdr:twoCellAnchor>
    <xdr:from>
      <xdr:col>8</xdr:col>
      <xdr:colOff>38100</xdr:colOff>
      <xdr:row>19</xdr:row>
      <xdr:rowOff>114300</xdr:rowOff>
    </xdr:from>
    <xdr:to>
      <xdr:col>12</xdr:col>
      <xdr:colOff>476250</xdr:colOff>
      <xdr:row>26</xdr:row>
      <xdr:rowOff>38100</xdr:rowOff>
    </xdr:to>
    <xdr:sp macro="" textlink="">
      <xdr:nvSpPr>
        <xdr:cNvPr id="5127" name="Text Box 7"/>
        <xdr:cNvSpPr txBox="1">
          <a:spLocks noChangeArrowheads="1"/>
        </xdr:cNvSpPr>
      </xdr:nvSpPr>
      <xdr:spPr bwMode="auto">
        <a:xfrm>
          <a:off x="4029075" y="3914775"/>
          <a:ext cx="3619500" cy="12573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276225</xdr:colOff>
      <xdr:row>3</xdr:row>
      <xdr:rowOff>142875</xdr:rowOff>
    </xdr:from>
    <xdr:to>
      <xdr:col>21</xdr:col>
      <xdr:colOff>476250</xdr:colOff>
      <xdr:row>18</xdr:row>
      <xdr:rowOff>66675</xdr:rowOff>
    </xdr:to>
    <xdr:sp macro="" textlink="">
      <xdr:nvSpPr>
        <xdr:cNvPr id="8194" name="Text Box 2"/>
        <xdr:cNvSpPr txBox="1">
          <a:spLocks noChangeArrowheads="1"/>
        </xdr:cNvSpPr>
      </xdr:nvSpPr>
      <xdr:spPr bwMode="auto">
        <a:xfrm>
          <a:off x="10439400" y="723900"/>
          <a:ext cx="4010025" cy="29337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11 Teams = 55 Games</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2   3 v 11   4 v 10   5 v  9   6 v  8</a:t>
          </a:r>
        </a:p>
        <a:p>
          <a:pPr algn="l" rtl="0">
            <a:defRPr sz="1000"/>
          </a:pPr>
          <a:r>
            <a:rPr lang="en-US" sz="1200" b="0" i="0" strike="noStrike">
              <a:solidFill>
                <a:srgbClr val="000000"/>
              </a:solidFill>
              <a:latin typeface="Arial"/>
              <a:cs typeface="Arial"/>
            </a:rPr>
            <a:t>      1 v  5   2 v  4   6 v 11   7 v 10   8 v  9</a:t>
          </a:r>
        </a:p>
        <a:p>
          <a:pPr algn="l" rtl="0">
            <a:defRPr sz="1000"/>
          </a:pPr>
          <a:r>
            <a:rPr lang="en-US" sz="1200" b="0" i="0" strike="noStrike">
              <a:solidFill>
                <a:srgbClr val="000000"/>
              </a:solidFill>
              <a:latin typeface="Arial"/>
              <a:cs typeface="Arial"/>
            </a:rPr>
            <a:t>      1 v  8   2 v  7   3 v  6   4 v  5   9 v 11</a:t>
          </a:r>
        </a:p>
        <a:p>
          <a:pPr algn="l" rtl="0">
            <a:defRPr sz="1000"/>
          </a:pPr>
          <a:r>
            <a:rPr lang="en-US" sz="1200" b="0" i="0" strike="noStrike">
              <a:solidFill>
                <a:srgbClr val="000000"/>
              </a:solidFill>
              <a:latin typeface="Arial"/>
              <a:cs typeface="Arial"/>
            </a:rPr>
            <a:t>      1 v 11   2 v 10   3 v  9   4 v  8   5 v  7</a:t>
          </a:r>
        </a:p>
        <a:p>
          <a:pPr algn="l" rtl="0">
            <a:defRPr sz="1000"/>
          </a:pPr>
          <a:r>
            <a:rPr lang="en-US" sz="1200" b="0" i="0" strike="noStrike">
              <a:solidFill>
                <a:srgbClr val="000000"/>
              </a:solidFill>
              <a:latin typeface="Arial"/>
              <a:cs typeface="Arial"/>
            </a:rPr>
            <a:t>      1 v  3   4 v 11   5 v 10   6 v  9   7 v  8</a:t>
          </a:r>
        </a:p>
        <a:p>
          <a:pPr algn="l" rtl="0">
            <a:defRPr sz="1000"/>
          </a:pPr>
          <a:r>
            <a:rPr lang="en-US" sz="1200" b="0" i="0" strike="noStrike">
              <a:solidFill>
                <a:srgbClr val="000000"/>
              </a:solidFill>
              <a:latin typeface="Arial"/>
              <a:cs typeface="Arial"/>
            </a:rPr>
            <a:t>      1 v  6     3 v  4   7 v 11   8 v 10</a:t>
          </a:r>
        </a:p>
        <a:p>
          <a:pPr algn="l" rtl="0">
            <a:defRPr sz="1000"/>
          </a:pPr>
          <a:r>
            <a:rPr lang="en-US" sz="1200" b="0" i="0" strike="noStrike">
              <a:solidFill>
                <a:srgbClr val="000000"/>
              </a:solidFill>
              <a:latin typeface="Arial"/>
              <a:cs typeface="Arial"/>
            </a:rPr>
            <a:t>      1 v  9   2 v  8   3 v  7   4 v  6  10 v 11</a:t>
          </a:r>
        </a:p>
        <a:p>
          <a:pPr algn="l" rtl="0">
            <a:defRPr sz="1000"/>
          </a:pPr>
          <a:r>
            <a:rPr lang="en-US" sz="1200" b="0" i="0" strike="noStrike">
              <a:solidFill>
                <a:srgbClr val="000000"/>
              </a:solidFill>
              <a:latin typeface="Arial"/>
              <a:cs typeface="Arial"/>
            </a:rPr>
            <a:t>      2 v 11   3 v 10   4 v  9   5 v  8   6 v  7</a:t>
          </a:r>
        </a:p>
        <a:p>
          <a:pPr algn="l" rtl="0">
            <a:defRPr sz="1000"/>
          </a:pPr>
          <a:r>
            <a:rPr lang="en-US" sz="1200" b="0" i="0" strike="noStrike">
              <a:solidFill>
                <a:srgbClr val="000000"/>
              </a:solidFill>
              <a:latin typeface="Arial"/>
              <a:cs typeface="Arial"/>
            </a:rPr>
            <a:t>      1 v  4   2 v  3   5 v 11   6 v 10   7 v  9</a:t>
          </a:r>
        </a:p>
        <a:p>
          <a:pPr algn="l" rtl="0">
            <a:defRPr sz="1000"/>
          </a:pPr>
          <a:r>
            <a:rPr lang="en-US" sz="1200" b="0" i="0" strike="noStrike">
              <a:solidFill>
                <a:srgbClr val="000000"/>
              </a:solidFill>
              <a:latin typeface="Arial"/>
              <a:cs typeface="Arial"/>
            </a:rPr>
            <a:t>      1 v  7   2 v  6   3 v  5   8 v 11   9 v 10</a:t>
          </a:r>
        </a:p>
        <a:p>
          <a:pPr algn="l" rtl="0">
            <a:defRPr sz="1000"/>
          </a:pPr>
          <a:r>
            <a:rPr lang="en-US" sz="1200" b="0" i="0" strike="noStrike">
              <a:solidFill>
                <a:srgbClr val="000000"/>
              </a:solidFill>
              <a:latin typeface="Arial"/>
              <a:cs typeface="Arial"/>
            </a:rPr>
            <a:t>      1 v 10   2 v  9   3 v  8   4 v  7   5 v  6</a:t>
          </a:r>
        </a:p>
      </xdr:txBody>
    </xdr:sp>
    <xdr:clientData/>
  </xdr:twoCellAnchor>
  <xdr:twoCellAnchor editAs="oneCell">
    <xdr:from>
      <xdr:col>0</xdr:col>
      <xdr:colOff>171450</xdr:colOff>
      <xdr:row>0</xdr:row>
      <xdr:rowOff>0</xdr:rowOff>
    </xdr:from>
    <xdr:to>
      <xdr:col>0</xdr:col>
      <xdr:colOff>266700</xdr:colOff>
      <xdr:row>1</xdr:row>
      <xdr:rowOff>38100</xdr:rowOff>
    </xdr:to>
    <xdr:sp macro="" textlink="">
      <xdr:nvSpPr>
        <xdr:cNvPr id="8208" name="Text Box 4"/>
        <xdr:cNvSpPr txBox="1">
          <a:spLocks noChangeArrowheads="1"/>
        </xdr:cNvSpPr>
      </xdr:nvSpPr>
      <xdr:spPr bwMode="auto">
        <a:xfrm>
          <a:off x="171450" y="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104775</xdr:colOff>
      <xdr:row>0</xdr:row>
      <xdr:rowOff>38100</xdr:rowOff>
    </xdr:from>
    <xdr:to>
      <xdr:col>9</xdr:col>
      <xdr:colOff>38100</xdr:colOff>
      <xdr:row>1</xdr:row>
      <xdr:rowOff>142875</xdr:rowOff>
    </xdr:to>
    <xdr:sp macro="" textlink="">
      <xdr:nvSpPr>
        <xdr:cNvPr id="8197" name="Text Box 5"/>
        <xdr:cNvSpPr txBox="1">
          <a:spLocks noChangeArrowheads="1"/>
        </xdr:cNvSpPr>
      </xdr:nvSpPr>
      <xdr:spPr bwMode="auto">
        <a:xfrm>
          <a:off x="104775" y="38100"/>
          <a:ext cx="476250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11 Teams 55 Games 6-7 Hours</a:t>
          </a:r>
        </a:p>
      </xdr:txBody>
    </xdr:sp>
    <xdr:clientData/>
  </xdr:twoCellAnchor>
  <xdr:twoCellAnchor>
    <xdr:from>
      <xdr:col>8</xdr:col>
      <xdr:colOff>609600</xdr:colOff>
      <xdr:row>22</xdr:row>
      <xdr:rowOff>95250</xdr:rowOff>
    </xdr:from>
    <xdr:to>
      <xdr:col>14</xdr:col>
      <xdr:colOff>495300</xdr:colOff>
      <xdr:row>32</xdr:row>
      <xdr:rowOff>28575</xdr:rowOff>
    </xdr:to>
    <xdr:sp macro="" textlink="">
      <xdr:nvSpPr>
        <xdr:cNvPr id="8198" name="Text Box 6"/>
        <xdr:cNvSpPr txBox="1">
          <a:spLocks noChangeArrowheads="1"/>
        </xdr:cNvSpPr>
      </xdr:nvSpPr>
      <xdr:spPr bwMode="auto">
        <a:xfrm>
          <a:off x="4676775" y="4448175"/>
          <a:ext cx="4457700" cy="18383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238125</xdr:colOff>
      <xdr:row>4</xdr:row>
      <xdr:rowOff>19050</xdr:rowOff>
    </xdr:from>
    <xdr:to>
      <xdr:col>10</xdr:col>
      <xdr:colOff>333375</xdr:colOff>
      <xdr:row>5</xdr:row>
      <xdr:rowOff>19050</xdr:rowOff>
    </xdr:to>
    <xdr:sp macro="" textlink="">
      <xdr:nvSpPr>
        <xdr:cNvPr id="6155" name="Text Box 3"/>
        <xdr:cNvSpPr txBox="1">
          <a:spLocks noChangeArrowheads="1"/>
        </xdr:cNvSpPr>
      </xdr:nvSpPr>
      <xdr:spPr bwMode="auto">
        <a:xfrm>
          <a:off x="5848350" y="8191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28575</xdr:rowOff>
    </xdr:from>
    <xdr:to>
      <xdr:col>11</xdr:col>
      <xdr:colOff>571500</xdr:colOff>
      <xdr:row>1</xdr:row>
      <xdr:rowOff>161925</xdr:rowOff>
    </xdr:to>
    <xdr:sp macro="" textlink="">
      <xdr:nvSpPr>
        <xdr:cNvPr id="6149" name="Text Box 5"/>
        <xdr:cNvSpPr txBox="1">
          <a:spLocks noChangeArrowheads="1"/>
        </xdr:cNvSpPr>
      </xdr:nvSpPr>
      <xdr:spPr bwMode="auto">
        <a:xfrm>
          <a:off x="76200" y="28575"/>
          <a:ext cx="6867525" cy="3333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12 Teams 66 Games 8-9 Hours 4-5 Hrs. Short Format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581025</xdr:colOff>
      <xdr:row>2</xdr:row>
      <xdr:rowOff>171450</xdr:rowOff>
    </xdr:from>
    <xdr:to>
      <xdr:col>19</xdr:col>
      <xdr:colOff>228600</xdr:colOff>
      <xdr:row>20</xdr:row>
      <xdr:rowOff>123825</xdr:rowOff>
    </xdr:to>
    <xdr:sp macro="" textlink="">
      <xdr:nvSpPr>
        <xdr:cNvPr id="9218" name="Text Box 2"/>
        <xdr:cNvSpPr txBox="1">
          <a:spLocks noChangeArrowheads="1"/>
        </xdr:cNvSpPr>
      </xdr:nvSpPr>
      <xdr:spPr bwMode="auto">
        <a:xfrm>
          <a:off x="8953500" y="552450"/>
          <a:ext cx="4219575" cy="35433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r>
            <a:rPr lang="en-US" sz="1200" b="1" i="0" strike="noStrike">
              <a:solidFill>
                <a:srgbClr val="000000"/>
              </a:solidFill>
              <a:latin typeface="Arial"/>
              <a:cs typeface="Arial"/>
            </a:rPr>
            <a:t>13 Teams=78 Games</a:t>
          </a: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1 v  2   3 v 13   4 v 12   5 v 11   6 v 10   7 v  9</a:t>
          </a:r>
        </a:p>
        <a:p>
          <a:pPr algn="l" rtl="0">
            <a:defRPr sz="1000"/>
          </a:pPr>
          <a:r>
            <a:rPr lang="en-US" sz="1200" b="0" i="0" strike="noStrike">
              <a:solidFill>
                <a:srgbClr val="000000"/>
              </a:solidFill>
              <a:latin typeface="Arial"/>
              <a:cs typeface="Arial"/>
            </a:rPr>
            <a:t>      1 v  5   2 v  4   6 v 13   7 v 12   8 v 11   9 v 10</a:t>
          </a:r>
        </a:p>
        <a:p>
          <a:pPr algn="l" rtl="0">
            <a:defRPr sz="1000"/>
          </a:pPr>
          <a:r>
            <a:rPr lang="en-US" sz="1200" b="0" i="0" strike="noStrike">
              <a:solidFill>
                <a:srgbClr val="000000"/>
              </a:solidFill>
              <a:latin typeface="Arial"/>
              <a:cs typeface="Arial"/>
            </a:rPr>
            <a:t>      1 v  8   2 v  7   3 v  6   4 v  5   9 v 13  10 v 12</a:t>
          </a:r>
        </a:p>
        <a:p>
          <a:pPr algn="l" rtl="0">
            <a:defRPr sz="1000"/>
          </a:pPr>
          <a:r>
            <a:rPr lang="en-US" sz="1200" b="0" i="0" strike="noStrike">
              <a:solidFill>
                <a:srgbClr val="000000"/>
              </a:solidFill>
              <a:latin typeface="Arial"/>
              <a:cs typeface="Arial"/>
            </a:rPr>
            <a:t>      1 v 11   2 v 10   3 v  9   4 v  8   5 v  7  12 v 13</a:t>
          </a:r>
        </a:p>
        <a:p>
          <a:pPr algn="l" rtl="0">
            <a:defRPr sz="1000"/>
          </a:pPr>
          <a:r>
            <a:rPr lang="en-US" sz="1200" b="0" i="0" strike="noStrike">
              <a:solidFill>
                <a:srgbClr val="000000"/>
              </a:solidFill>
              <a:latin typeface="Arial"/>
              <a:cs typeface="Arial"/>
            </a:rPr>
            <a:t>      2 v 13   3 v 12   4 v 11   5 v 10   6 v  9   7 v  8</a:t>
          </a:r>
        </a:p>
        <a:p>
          <a:pPr algn="l" rtl="0">
            <a:defRPr sz="1000"/>
          </a:pPr>
          <a:r>
            <a:rPr lang="en-US" sz="1200" b="0" i="0" strike="noStrike">
              <a:solidFill>
                <a:srgbClr val="000000"/>
              </a:solidFill>
              <a:latin typeface="Arial"/>
              <a:cs typeface="Arial"/>
            </a:rPr>
            <a:t>      1 v  4   2 v  3   5 v 13   6 v 12   7 v 11   8 v 10</a:t>
          </a:r>
        </a:p>
        <a:p>
          <a:pPr algn="l" rtl="0">
            <a:defRPr sz="1000"/>
          </a:pPr>
          <a:r>
            <a:rPr lang="en-US" sz="1200" b="0" i="0" strike="noStrike">
              <a:solidFill>
                <a:srgbClr val="000000"/>
              </a:solidFill>
              <a:latin typeface="Arial"/>
              <a:cs typeface="Arial"/>
            </a:rPr>
            <a:t>      1 v  7   2 v  6   3 v  5   8 v 13   9 v 12  10 v 11</a:t>
          </a:r>
        </a:p>
        <a:p>
          <a:pPr algn="l" rtl="0">
            <a:defRPr sz="1000"/>
          </a:pPr>
          <a:r>
            <a:rPr lang="en-US" sz="1200" b="0" i="0" strike="noStrike">
              <a:solidFill>
                <a:srgbClr val="000000"/>
              </a:solidFill>
              <a:latin typeface="Arial"/>
              <a:cs typeface="Arial"/>
            </a:rPr>
            <a:t>      1 v 10   2 v  9   3 v  8   4 v  7   5 v  6  11 v 13</a:t>
          </a:r>
        </a:p>
        <a:p>
          <a:pPr algn="l" rtl="0">
            <a:defRPr sz="1000"/>
          </a:pPr>
          <a:r>
            <a:rPr lang="en-US" sz="1200" b="0" i="0" strike="noStrike">
              <a:solidFill>
                <a:srgbClr val="000000"/>
              </a:solidFill>
              <a:latin typeface="Arial"/>
              <a:cs typeface="Arial"/>
            </a:rPr>
            <a:t>      1 v 13   2 v 12   3 v 11   4 v 10   5 v  9   6 v  8</a:t>
          </a:r>
        </a:p>
        <a:p>
          <a:pPr algn="l" rtl="0">
            <a:defRPr sz="1000"/>
          </a:pPr>
          <a:r>
            <a:rPr lang="en-US" sz="1200" b="0" i="0" strike="noStrike">
              <a:solidFill>
                <a:srgbClr val="000000"/>
              </a:solidFill>
              <a:latin typeface="Arial"/>
              <a:cs typeface="Arial"/>
            </a:rPr>
            <a:t>      1 v  3   4 v 13   5 v 12   6 v 11   7 v 10   8 v  9</a:t>
          </a:r>
        </a:p>
        <a:p>
          <a:pPr algn="l" rtl="0">
            <a:defRPr sz="1000"/>
          </a:pPr>
          <a:r>
            <a:rPr lang="en-US" sz="1200" b="0" i="0" strike="noStrike">
              <a:solidFill>
                <a:srgbClr val="000000"/>
              </a:solidFill>
              <a:latin typeface="Arial"/>
              <a:cs typeface="Arial"/>
            </a:rPr>
            <a:t>      1 v  6   2 v  5   3 v  4   7 v 13   8 v 12   9 v 11</a:t>
          </a:r>
        </a:p>
        <a:p>
          <a:pPr algn="l" rtl="0">
            <a:defRPr sz="1000"/>
          </a:pPr>
          <a:r>
            <a:rPr lang="en-US" sz="1200" b="0" i="0" strike="noStrike">
              <a:solidFill>
                <a:srgbClr val="000000"/>
              </a:solidFill>
              <a:latin typeface="Arial"/>
              <a:cs typeface="Arial"/>
            </a:rPr>
            <a:t>      1 v  9   2 v  8   3 v  7   4 v  6  10 v 13  11 v 12</a:t>
          </a:r>
        </a:p>
        <a:p>
          <a:pPr algn="l" rtl="0">
            <a:defRPr sz="1000"/>
          </a:pPr>
          <a:r>
            <a:rPr lang="en-US" sz="1200" b="0" i="0" strike="noStrike">
              <a:solidFill>
                <a:srgbClr val="000000"/>
              </a:solidFill>
              <a:latin typeface="Arial"/>
              <a:cs typeface="Arial"/>
            </a:rPr>
            <a:t>      1 v 12   2 v 11   3 v 10   4 v  9   5 v  8   6 v  7</a:t>
          </a:r>
        </a:p>
      </xdr:txBody>
    </xdr:sp>
    <xdr:clientData/>
  </xdr:twoCellAnchor>
  <xdr:twoCellAnchor>
    <xdr:from>
      <xdr:col>0</xdr:col>
      <xdr:colOff>438150</xdr:colOff>
      <xdr:row>0</xdr:row>
      <xdr:rowOff>57150</xdr:rowOff>
    </xdr:from>
    <xdr:to>
      <xdr:col>10</xdr:col>
      <xdr:colOff>66675</xdr:colOff>
      <xdr:row>1</xdr:row>
      <xdr:rowOff>161925</xdr:rowOff>
    </xdr:to>
    <xdr:sp macro="" textlink="">
      <xdr:nvSpPr>
        <xdr:cNvPr id="9219" name="Text Box 3"/>
        <xdr:cNvSpPr txBox="1">
          <a:spLocks noChangeArrowheads="1"/>
        </xdr:cNvSpPr>
      </xdr:nvSpPr>
      <xdr:spPr bwMode="auto">
        <a:xfrm>
          <a:off x="438150" y="57150"/>
          <a:ext cx="571500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13 Teams 78 Games 9-10 Hours or 5-6 Short Format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180975</xdr:colOff>
      <xdr:row>3</xdr:row>
      <xdr:rowOff>66675</xdr:rowOff>
    </xdr:from>
    <xdr:to>
      <xdr:col>21</xdr:col>
      <xdr:colOff>438150</xdr:colOff>
      <xdr:row>22</xdr:row>
      <xdr:rowOff>38100</xdr:rowOff>
    </xdr:to>
    <xdr:sp macro="" textlink="">
      <xdr:nvSpPr>
        <xdr:cNvPr id="10242" name="Text Box 2"/>
        <xdr:cNvSpPr txBox="1">
          <a:spLocks noChangeArrowheads="1"/>
        </xdr:cNvSpPr>
      </xdr:nvSpPr>
      <xdr:spPr bwMode="auto">
        <a:xfrm>
          <a:off x="8048625" y="647700"/>
          <a:ext cx="6353175" cy="3771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14 Teams=91 Games</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2   3 v 14   4 v 13   5 v 12   6 v 11   7 v 10   8 v  9</a:t>
          </a:r>
        </a:p>
        <a:p>
          <a:pPr algn="l" rtl="0">
            <a:defRPr sz="1000"/>
          </a:pPr>
          <a:r>
            <a:rPr lang="en-US" sz="1200" b="0" i="0" strike="noStrike">
              <a:solidFill>
                <a:srgbClr val="000000"/>
              </a:solidFill>
              <a:latin typeface="Arial"/>
              <a:cs typeface="Arial"/>
            </a:rPr>
            <a:t>      1 v  5   2 v  4   3 v  6   7 v 13   8 v 12   9 v 11  10 v 14</a:t>
          </a:r>
        </a:p>
        <a:p>
          <a:pPr algn="l" rtl="0">
            <a:defRPr sz="1000"/>
          </a:pPr>
          <a:r>
            <a:rPr lang="en-US" sz="1200" b="0" i="0" strike="noStrike">
              <a:solidFill>
                <a:srgbClr val="000000"/>
              </a:solidFill>
              <a:latin typeface="Arial"/>
              <a:cs typeface="Arial"/>
            </a:rPr>
            <a:t>      1 v  8   2 v  7   3 v  9   4 v  5   6 v 14  10 v 13  11 v 12</a:t>
          </a:r>
        </a:p>
        <a:p>
          <a:pPr algn="l" rtl="0">
            <a:defRPr sz="1000"/>
          </a:pPr>
          <a:r>
            <a:rPr lang="en-US" sz="1200" b="0" i="0" strike="noStrike">
              <a:solidFill>
                <a:srgbClr val="000000"/>
              </a:solidFill>
              <a:latin typeface="Arial"/>
              <a:cs typeface="Arial"/>
            </a:rPr>
            <a:t>      1 v 11   2 v 10   3 v 12   4 v  8   5 v  7   6 v  9  13 v 14</a:t>
          </a:r>
        </a:p>
        <a:p>
          <a:pPr algn="l" rtl="0">
            <a:defRPr sz="1000"/>
          </a:pPr>
          <a:r>
            <a:rPr lang="en-US" sz="1200" b="0" i="0" strike="noStrike">
              <a:solidFill>
                <a:srgbClr val="000000"/>
              </a:solidFill>
              <a:latin typeface="Arial"/>
              <a:cs typeface="Arial"/>
            </a:rPr>
            <a:t>      1 v  3   2 v 13   4 v 11   5 v 10   6 v 12   7 v  8   9 v 14</a:t>
          </a:r>
        </a:p>
        <a:p>
          <a:pPr algn="l" rtl="0">
            <a:defRPr sz="1000"/>
          </a:pPr>
          <a:r>
            <a:rPr lang="en-US" sz="1200" b="0" i="0" strike="noStrike">
              <a:solidFill>
                <a:srgbClr val="000000"/>
              </a:solidFill>
              <a:latin typeface="Arial"/>
              <a:cs typeface="Arial"/>
            </a:rPr>
            <a:t>      1 v  6   2 v 14   3 v  4   5 v 13   7 v 11   8 v 10   9 v 12</a:t>
          </a:r>
        </a:p>
        <a:p>
          <a:pPr algn="l" rtl="0">
            <a:defRPr sz="1000"/>
          </a:pPr>
          <a:r>
            <a:rPr lang="en-US" sz="1200" b="0" i="0" strike="noStrike">
              <a:solidFill>
                <a:srgbClr val="000000"/>
              </a:solidFill>
              <a:latin typeface="Arial"/>
              <a:cs typeface="Arial"/>
            </a:rPr>
            <a:t>      1 v  9   2 v  5   3 v  7   4 v  6   8 v 13  10 v 11  12 v 14</a:t>
          </a:r>
        </a:p>
        <a:p>
          <a:pPr algn="l" rtl="0">
            <a:defRPr sz="1000"/>
          </a:pPr>
          <a:r>
            <a:rPr lang="en-US" sz="1200" b="0" i="0" strike="noStrike">
              <a:solidFill>
                <a:srgbClr val="000000"/>
              </a:solidFill>
              <a:latin typeface="Arial"/>
              <a:cs typeface="Arial"/>
            </a:rPr>
            <a:t>      1 v 12   2 v  8   3 v 10   4 v  9   5 v 14   6 v  7  11 v 13</a:t>
          </a:r>
        </a:p>
        <a:p>
          <a:pPr algn="l" rtl="0">
            <a:defRPr sz="1000"/>
          </a:pPr>
          <a:r>
            <a:rPr lang="en-US" sz="1200" b="0" i="0" strike="noStrike">
              <a:solidFill>
                <a:srgbClr val="000000"/>
              </a:solidFill>
              <a:latin typeface="Arial"/>
              <a:cs typeface="Arial"/>
            </a:rPr>
            <a:t>      1 v 14   2 v 11   3 v 13   4 v 12   5 v  8   6 v 10   7 v  9</a:t>
          </a:r>
        </a:p>
        <a:p>
          <a:pPr algn="l" rtl="0">
            <a:defRPr sz="1000"/>
          </a:pPr>
          <a:r>
            <a:rPr lang="en-US" sz="1200" b="0" i="0" strike="noStrike">
              <a:solidFill>
                <a:srgbClr val="000000"/>
              </a:solidFill>
              <a:latin typeface="Arial"/>
              <a:cs typeface="Arial"/>
            </a:rPr>
            <a:t>      1 v  4   2 v  3   5 v 11   6 v 13   7 v 12   8 v 14   9 v 10</a:t>
          </a:r>
        </a:p>
        <a:p>
          <a:pPr algn="l" rtl="0">
            <a:defRPr sz="1000"/>
          </a:pPr>
          <a:r>
            <a:rPr lang="en-US" sz="1200" b="0" i="0" strike="noStrike">
              <a:solidFill>
                <a:srgbClr val="000000"/>
              </a:solidFill>
              <a:latin typeface="Arial"/>
              <a:cs typeface="Arial"/>
            </a:rPr>
            <a:t>      1 v  7   2 v  6   3 v  5   4 v 14   8 v 11   9 v 13  10 v 12</a:t>
          </a:r>
        </a:p>
        <a:p>
          <a:pPr algn="l" rtl="0">
            <a:defRPr sz="1000"/>
          </a:pPr>
          <a:r>
            <a:rPr lang="en-US" sz="1200" b="0" i="0" strike="noStrike">
              <a:solidFill>
                <a:srgbClr val="000000"/>
              </a:solidFill>
              <a:latin typeface="Arial"/>
              <a:cs typeface="Arial"/>
            </a:rPr>
            <a:t>      1 v 10   2 v  9   3 v  8   4 v  7   5 v  6  11 v 14  12 v 13</a:t>
          </a:r>
        </a:p>
        <a:p>
          <a:pPr algn="l" rtl="0">
            <a:defRPr sz="1000"/>
          </a:pPr>
          <a:r>
            <a:rPr lang="en-US" sz="1200" b="0" i="0" strike="noStrike">
              <a:solidFill>
                <a:srgbClr val="000000"/>
              </a:solidFill>
              <a:latin typeface="Arial"/>
              <a:cs typeface="Arial"/>
            </a:rPr>
            <a:t>      1 v 13   2 v 12   3 v 11   4 v 10   5 v  9   6 v  8   7 v 14</a:t>
          </a:r>
        </a:p>
      </xdr:txBody>
    </xdr:sp>
    <xdr:clientData/>
  </xdr:twoCellAnchor>
  <xdr:twoCellAnchor>
    <xdr:from>
      <xdr:col>0</xdr:col>
      <xdr:colOff>28575</xdr:colOff>
      <xdr:row>0</xdr:row>
      <xdr:rowOff>66675</xdr:rowOff>
    </xdr:from>
    <xdr:to>
      <xdr:col>11</xdr:col>
      <xdr:colOff>161925</xdr:colOff>
      <xdr:row>1</xdr:row>
      <xdr:rowOff>180975</xdr:rowOff>
    </xdr:to>
    <xdr:sp macro="" textlink="">
      <xdr:nvSpPr>
        <xdr:cNvPr id="10243" name="Text Box 3"/>
        <xdr:cNvSpPr txBox="1">
          <a:spLocks noChangeArrowheads="1"/>
        </xdr:cNvSpPr>
      </xdr:nvSpPr>
      <xdr:spPr bwMode="auto">
        <a:xfrm>
          <a:off x="28575" y="66675"/>
          <a:ext cx="6477000" cy="3048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14 Teams 91 Games 11-12 Hours  5 1/2 6 1/2  Short Format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19050</xdr:colOff>
      <xdr:row>2</xdr:row>
      <xdr:rowOff>190500</xdr:rowOff>
    </xdr:from>
    <xdr:to>
      <xdr:col>17</xdr:col>
      <xdr:colOff>323850</xdr:colOff>
      <xdr:row>21</xdr:row>
      <xdr:rowOff>0</xdr:rowOff>
    </xdr:to>
    <xdr:sp macro="" textlink="">
      <xdr:nvSpPr>
        <xdr:cNvPr id="12290" name="Text Box 2"/>
        <xdr:cNvSpPr txBox="1">
          <a:spLocks noChangeArrowheads="1"/>
        </xdr:cNvSpPr>
      </xdr:nvSpPr>
      <xdr:spPr bwMode="auto">
        <a:xfrm>
          <a:off x="7419975" y="571500"/>
          <a:ext cx="4114800" cy="36290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r>
            <a:rPr lang="en-US" sz="1200" b="1" i="0" strike="noStrike">
              <a:solidFill>
                <a:srgbClr val="000000"/>
              </a:solidFill>
              <a:latin typeface="Arial"/>
              <a:cs typeface="Arial"/>
            </a:rPr>
            <a:t>15 Teams  105 Games</a:t>
          </a: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3   4 v 15   5 v 14   6 v 13   7 v 12   8 v 11   9 v 10</a:t>
          </a:r>
        </a:p>
        <a:p>
          <a:pPr algn="l" rtl="0">
            <a:defRPr sz="1000"/>
          </a:pPr>
          <a:r>
            <a:rPr lang="en-US" sz="1200" b="0" i="0" strike="noStrike">
              <a:solidFill>
                <a:srgbClr val="000000"/>
              </a:solidFill>
              <a:latin typeface="Arial"/>
              <a:cs typeface="Arial"/>
            </a:rPr>
            <a:t>      1 v  7   2 v  6   3 v  5   8 v 15   9 v 14  10 v 13  11 v 12</a:t>
          </a:r>
        </a:p>
        <a:p>
          <a:pPr algn="l" rtl="0">
            <a:defRPr sz="1000"/>
          </a:pPr>
          <a:r>
            <a:rPr lang="en-US" sz="1200" b="0" i="0" strike="noStrike">
              <a:solidFill>
                <a:srgbClr val="000000"/>
              </a:solidFill>
              <a:latin typeface="Arial"/>
              <a:cs typeface="Arial"/>
            </a:rPr>
            <a:t>      1 v 11   2 v 10   3 v  9   4 v  8   5 v  7  12 v 15  13 v 14</a:t>
          </a:r>
        </a:p>
        <a:p>
          <a:pPr algn="l" rtl="0">
            <a:defRPr sz="1000"/>
          </a:pPr>
          <a:r>
            <a:rPr lang="en-US" sz="1200" b="0" i="0" strike="noStrike">
              <a:solidFill>
                <a:srgbClr val="000000"/>
              </a:solidFill>
              <a:latin typeface="Arial"/>
              <a:cs typeface="Arial"/>
            </a:rPr>
            <a:t>      1 v 15   2 v 14   3 v 13   4 v 12   5 v 11   6 v 10   7 v  9</a:t>
          </a:r>
        </a:p>
        <a:p>
          <a:pPr algn="l" rtl="0">
            <a:defRPr sz="1000"/>
          </a:pPr>
          <a:r>
            <a:rPr lang="en-US" sz="1200" b="0" i="0" strike="noStrike">
              <a:solidFill>
                <a:srgbClr val="000000"/>
              </a:solidFill>
              <a:latin typeface="Arial"/>
              <a:cs typeface="Arial"/>
            </a:rPr>
            <a:t>      1 v  4   2 v  3   5 v 15   6 v 14   7 v 13   8 v 12   9 v 11</a:t>
          </a:r>
        </a:p>
        <a:p>
          <a:pPr algn="l" rtl="0">
            <a:defRPr sz="1000"/>
          </a:pPr>
          <a:r>
            <a:rPr lang="en-US" sz="1200" b="0" i="0" strike="noStrike">
              <a:solidFill>
                <a:srgbClr val="000000"/>
              </a:solidFill>
              <a:latin typeface="Arial"/>
              <a:cs typeface="Arial"/>
            </a:rPr>
            <a:t>      1 v  8   2 v  7   3 v  6   4 v  5   9 v 15  10 v 14  11 v 13</a:t>
          </a:r>
        </a:p>
        <a:p>
          <a:pPr algn="l" rtl="0">
            <a:defRPr sz="1000"/>
          </a:pPr>
          <a:r>
            <a:rPr lang="en-US" sz="1200" b="0" i="0" strike="noStrike">
              <a:solidFill>
                <a:srgbClr val="000000"/>
              </a:solidFill>
              <a:latin typeface="Arial"/>
              <a:cs typeface="Arial"/>
            </a:rPr>
            <a:t>      1 v 12   2 v 11   3 v 10   4 v  9   5 v  8   6 v  7  13 v 15</a:t>
          </a:r>
        </a:p>
        <a:p>
          <a:pPr algn="l" rtl="0">
            <a:defRPr sz="1000"/>
          </a:pPr>
          <a:r>
            <a:rPr lang="en-US" sz="1200" b="0" i="0" strike="noStrike">
              <a:solidFill>
                <a:srgbClr val="000000"/>
              </a:solidFill>
              <a:latin typeface="Arial"/>
              <a:cs typeface="Arial"/>
            </a:rPr>
            <a:t>      2 v 15   3 v 14   4 v 13   5 v 12   6 v 11   7 v 10   8 v  9</a:t>
          </a:r>
        </a:p>
        <a:p>
          <a:pPr algn="l" rtl="0">
            <a:defRPr sz="1000"/>
          </a:pPr>
          <a:r>
            <a:rPr lang="en-US" sz="1200" b="0" i="0" strike="noStrike">
              <a:solidFill>
                <a:srgbClr val="000000"/>
              </a:solidFill>
              <a:latin typeface="Arial"/>
              <a:cs typeface="Arial"/>
            </a:rPr>
            <a:t>      1 v  5   2 v  4   6 v 15   7 v 14   8 v 13   9 v 12  10 v 11</a:t>
          </a:r>
        </a:p>
        <a:p>
          <a:pPr algn="l" rtl="0">
            <a:defRPr sz="1000"/>
          </a:pPr>
          <a:r>
            <a:rPr lang="en-US" sz="1200" b="0" i="0" strike="noStrike">
              <a:solidFill>
                <a:srgbClr val="000000"/>
              </a:solidFill>
              <a:latin typeface="Arial"/>
              <a:cs typeface="Arial"/>
            </a:rPr>
            <a:t>      1 v  9   2 v  8   3 v  7   4 v  6  10 v 15  11 v 14  12 v 13</a:t>
          </a:r>
        </a:p>
        <a:p>
          <a:pPr algn="l" rtl="0">
            <a:defRPr sz="1000"/>
          </a:pPr>
          <a:r>
            <a:rPr lang="en-US" sz="1200" b="0" i="0" strike="noStrike">
              <a:solidFill>
                <a:srgbClr val="000000"/>
              </a:solidFill>
              <a:latin typeface="Arial"/>
              <a:cs typeface="Arial"/>
            </a:rPr>
            <a:t>      1 v 13   2 v 12   3 v 11   4 v 10   5 v  9   6 v  8  14 v 15</a:t>
          </a:r>
        </a:p>
        <a:p>
          <a:pPr algn="l" rtl="0">
            <a:defRPr sz="1000"/>
          </a:pPr>
          <a:r>
            <a:rPr lang="en-US" sz="1200" b="0" i="0" strike="noStrike">
              <a:solidFill>
                <a:srgbClr val="000000"/>
              </a:solidFill>
              <a:latin typeface="Arial"/>
              <a:cs typeface="Arial"/>
            </a:rPr>
            <a:t>      1 v  2   3 v 15   4 v 14   5 v 13   6 v 12   7 v 11   8 v 10</a:t>
          </a:r>
        </a:p>
        <a:p>
          <a:pPr algn="l" rtl="0">
            <a:defRPr sz="1000"/>
          </a:pPr>
          <a:r>
            <a:rPr lang="en-US" sz="1200" b="0" i="0" strike="noStrike">
              <a:solidFill>
                <a:srgbClr val="000000"/>
              </a:solidFill>
              <a:latin typeface="Arial"/>
              <a:cs typeface="Arial"/>
            </a:rPr>
            <a:t>      1 v  6   2 v  5   3 v  4   7 v 15   8 v 14   9 v 13  10 v 12</a:t>
          </a:r>
        </a:p>
        <a:p>
          <a:pPr algn="l" rtl="0">
            <a:defRPr sz="1000"/>
          </a:pPr>
          <a:r>
            <a:rPr lang="en-US" sz="1200" b="0" i="0" strike="noStrike">
              <a:solidFill>
                <a:srgbClr val="000000"/>
              </a:solidFill>
              <a:latin typeface="Arial"/>
              <a:cs typeface="Arial"/>
            </a:rPr>
            <a:t>      1 v 10   2 v  9   3 v  8   4 v  7   5 v  6  11 v 15  12 v 14</a:t>
          </a:r>
        </a:p>
        <a:p>
          <a:pPr algn="l" rtl="0">
            <a:defRPr sz="1000"/>
          </a:pPr>
          <a:r>
            <a:rPr lang="en-US" sz="1200" b="0" i="0" strike="noStrike">
              <a:solidFill>
                <a:srgbClr val="000000"/>
              </a:solidFill>
              <a:latin typeface="Arial"/>
              <a:cs typeface="Arial"/>
            </a:rPr>
            <a:t>      1 v 14   2 v 13   3 v 12   4 v 11   5 v 10   6 v  9   7 v  8</a:t>
          </a:r>
        </a:p>
      </xdr:txBody>
    </xdr:sp>
    <xdr:clientData/>
  </xdr:twoCellAnchor>
  <xdr:twoCellAnchor>
    <xdr:from>
      <xdr:col>0</xdr:col>
      <xdr:colOff>47625</xdr:colOff>
      <xdr:row>0</xdr:row>
      <xdr:rowOff>19050</xdr:rowOff>
    </xdr:from>
    <xdr:to>
      <xdr:col>11</xdr:col>
      <xdr:colOff>552450</xdr:colOff>
      <xdr:row>1</xdr:row>
      <xdr:rowOff>161925</xdr:rowOff>
    </xdr:to>
    <xdr:sp macro="" textlink="">
      <xdr:nvSpPr>
        <xdr:cNvPr id="12291" name="Text Box 3"/>
        <xdr:cNvSpPr txBox="1">
          <a:spLocks noChangeArrowheads="1"/>
        </xdr:cNvSpPr>
      </xdr:nvSpPr>
      <xdr:spPr bwMode="auto">
        <a:xfrm>
          <a:off x="47625" y="19050"/>
          <a:ext cx="7143750" cy="3333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600" b="1" i="0" strike="noStrike">
              <a:solidFill>
                <a:srgbClr val="000000"/>
              </a:solidFill>
              <a:latin typeface="Arial"/>
              <a:cs typeface="Arial"/>
            </a:rPr>
            <a:t>Format for 15 Teams 105 Games 13-14 Hours 6-7-Hours short Format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295275</xdr:colOff>
      <xdr:row>0</xdr:row>
      <xdr:rowOff>95250</xdr:rowOff>
    </xdr:from>
    <xdr:to>
      <xdr:col>11</xdr:col>
      <xdr:colOff>381000</xdr:colOff>
      <xdr:row>26</xdr:row>
      <xdr:rowOff>171450</xdr:rowOff>
    </xdr:to>
    <xdr:sp macro="" textlink="">
      <xdr:nvSpPr>
        <xdr:cNvPr id="13313" name="Text Box 1"/>
        <xdr:cNvSpPr txBox="1">
          <a:spLocks noChangeArrowheads="1"/>
        </xdr:cNvSpPr>
      </xdr:nvSpPr>
      <xdr:spPr bwMode="auto">
        <a:xfrm>
          <a:off x="295275" y="95250"/>
          <a:ext cx="8467725" cy="50292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Time to Draw the Line Here</a:t>
          </a:r>
          <a:r>
            <a:rPr lang="en-US" sz="1200" b="0" i="0" strike="noStrike">
              <a:solidFill>
                <a:srgbClr val="000000"/>
              </a:solidFill>
              <a:latin typeface="Arial"/>
              <a:cs typeface="Arial"/>
            </a:rPr>
            <a:t>. If 16 or more teams are going to enter then we need to split the Tournament into a division</a:t>
          </a:r>
        </a:p>
        <a:p>
          <a:pPr algn="l" rtl="0">
            <a:defRPr sz="1000"/>
          </a:pPr>
          <a:r>
            <a:rPr lang="en-US" sz="1200" b="0" i="0" strike="noStrike">
              <a:solidFill>
                <a:srgbClr val="000000"/>
              </a:solidFill>
              <a:latin typeface="Arial"/>
              <a:cs typeface="Arial"/>
            </a:rPr>
            <a:t>of 8-8 for 16 teams 9-8 for 17 Teams 9-9 for 18 Teams Etc.</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time</a:t>
          </a:r>
          <a:r>
            <a:rPr lang="en-US" sz="1200" b="0" i="0" strike="noStrike" baseline="0">
              <a:solidFill>
                <a:srgbClr val="000000"/>
              </a:solidFill>
              <a:latin typeface="Arial"/>
              <a:cs typeface="Arial"/>
            </a:rPr>
            <a:t> to draw line long time ago. can only run  round robin realistly with 10 or less teams</a:t>
          </a:r>
          <a:endParaRPr lang="en-US" sz="1200" b="0" i="0" strike="noStrike">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5</xdr:col>
      <xdr:colOff>523875</xdr:colOff>
      <xdr:row>3</xdr:row>
      <xdr:rowOff>85725</xdr:rowOff>
    </xdr:to>
    <xdr:sp macro="" textlink="">
      <xdr:nvSpPr>
        <xdr:cNvPr id="19457" name="Text Box 1"/>
        <xdr:cNvSpPr txBox="1">
          <a:spLocks noChangeArrowheads="1"/>
        </xdr:cNvSpPr>
      </xdr:nvSpPr>
      <xdr:spPr bwMode="auto">
        <a:xfrm>
          <a:off x="1800225" y="323850"/>
          <a:ext cx="2609850" cy="3333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Master Score Sheet 13 teams max.</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200025</xdr:colOff>
      <xdr:row>1</xdr:row>
      <xdr:rowOff>123825</xdr:rowOff>
    </xdr:from>
    <xdr:to>
      <xdr:col>5</xdr:col>
      <xdr:colOff>771525</xdr:colOff>
      <xdr:row>3</xdr:row>
      <xdr:rowOff>161925</xdr:rowOff>
    </xdr:to>
    <xdr:sp macro="" textlink="">
      <xdr:nvSpPr>
        <xdr:cNvPr id="20481" name="Text Box 1"/>
        <xdr:cNvSpPr txBox="1">
          <a:spLocks noChangeArrowheads="1"/>
        </xdr:cNvSpPr>
      </xdr:nvSpPr>
      <xdr:spPr bwMode="auto">
        <a:xfrm>
          <a:off x="200025" y="314325"/>
          <a:ext cx="3552825" cy="4191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Unsorted Raw Stats Protected go to</a:t>
          </a:r>
        </a:p>
        <a:p>
          <a:pPr algn="l" rtl="0">
            <a:defRPr sz="1000"/>
          </a:pPr>
          <a:r>
            <a:rPr lang="en-US" sz="1200" b="1" i="0" strike="noStrike">
              <a:solidFill>
                <a:srgbClr val="000000"/>
              </a:solidFill>
              <a:latin typeface="Arial"/>
              <a:cs typeface="Arial"/>
            </a:rPr>
            <a:t>"Stats Live" for sorted.Copy from cell A6 to F20</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142875</xdr:colOff>
      <xdr:row>1</xdr:row>
      <xdr:rowOff>66675</xdr:rowOff>
    </xdr:from>
    <xdr:to>
      <xdr:col>12</xdr:col>
      <xdr:colOff>66675</xdr:colOff>
      <xdr:row>8</xdr:row>
      <xdr:rowOff>9525</xdr:rowOff>
    </xdr:to>
    <xdr:sp macro="" textlink="">
      <xdr:nvSpPr>
        <xdr:cNvPr id="21505" name="Text Box 1"/>
        <xdr:cNvSpPr txBox="1">
          <a:spLocks noChangeArrowheads="1"/>
        </xdr:cNvSpPr>
      </xdr:nvSpPr>
      <xdr:spPr bwMode="auto">
        <a:xfrm>
          <a:off x="5010150" y="266700"/>
          <a:ext cx="3733800" cy="13430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Paste into cell A1</a:t>
          </a:r>
          <a:r>
            <a:rPr lang="en-US" sz="1200" b="0" i="0" strike="noStrike">
              <a:solidFill>
                <a:srgbClr val="000000"/>
              </a:solidFill>
              <a:latin typeface="Arial"/>
              <a:cs typeface="Arial"/>
            </a:rPr>
            <a:t>. Results are as of date below.</a:t>
          </a:r>
        </a:p>
        <a:p>
          <a:pPr algn="l" rtl="0">
            <a:defRPr sz="1000"/>
          </a:pPr>
          <a:endParaRPr lang="en-US" sz="1200" b="0" i="0" strike="noStrike">
            <a:solidFill>
              <a:srgbClr val="000000"/>
            </a:solidFill>
            <a:latin typeface="Arial"/>
            <a:cs typeface="Arial"/>
          </a:endParaRPr>
        </a:p>
        <a:p>
          <a:pPr algn="l" rtl="0">
            <a:defRPr sz="1000"/>
          </a:pPr>
          <a:r>
            <a:rPr lang="en-US" sz="1200" b="1" i="0" strike="noStrike">
              <a:solidFill>
                <a:srgbClr val="000000"/>
              </a:solidFill>
              <a:latin typeface="Arial"/>
              <a:cs typeface="Arial"/>
            </a:rPr>
            <a:t>Use "Paste Special" Values Only.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485775</xdr:colOff>
      <xdr:row>3</xdr:row>
      <xdr:rowOff>38100</xdr:rowOff>
    </xdr:from>
    <xdr:to>
      <xdr:col>16</xdr:col>
      <xdr:colOff>685800</xdr:colOff>
      <xdr:row>25</xdr:row>
      <xdr:rowOff>123825</xdr:rowOff>
    </xdr:to>
    <xdr:sp macro="" textlink="">
      <xdr:nvSpPr>
        <xdr:cNvPr id="2" name="TextBox 1"/>
        <xdr:cNvSpPr txBox="1"/>
      </xdr:nvSpPr>
      <xdr:spPr>
        <a:xfrm>
          <a:off x="6467475" y="638175"/>
          <a:ext cx="7058025" cy="451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Jason</a:t>
          </a:r>
        </a:p>
        <a:p>
          <a:r>
            <a:rPr lang="en-US" sz="1100">
              <a:solidFill>
                <a:schemeClr val="dk1"/>
              </a:solidFill>
              <a:effectLst/>
              <a:latin typeface="+mn-lt"/>
              <a:ea typeface="+mn-ea"/>
              <a:cs typeface="+mn-cs"/>
            </a:rPr>
            <a:t>Donny Reid</a:t>
          </a:r>
        </a:p>
        <a:p>
          <a:r>
            <a:rPr lang="en-US" sz="1100">
              <a:solidFill>
                <a:schemeClr val="dk1"/>
              </a:solidFill>
              <a:effectLst/>
              <a:latin typeface="+mn-lt"/>
              <a:ea typeface="+mn-ea"/>
              <a:cs typeface="+mn-cs"/>
            </a:rPr>
            <a:t>Dave Reid (rizzo)</a:t>
          </a:r>
        </a:p>
        <a:p>
          <a:r>
            <a:rPr lang="en-US" sz="1100">
              <a:solidFill>
                <a:schemeClr val="dk1"/>
              </a:solidFill>
              <a:effectLst/>
              <a:latin typeface="+mn-lt"/>
              <a:ea typeface="+mn-ea"/>
              <a:cs typeface="+mn-cs"/>
            </a:rPr>
            <a:t>Dave Reid Sr. (milty)</a:t>
          </a:r>
        </a:p>
        <a:p>
          <a:r>
            <a:rPr lang="en-US" sz="1100">
              <a:solidFill>
                <a:schemeClr val="dk1"/>
              </a:solidFill>
              <a:effectLst/>
              <a:latin typeface="+mn-lt"/>
              <a:ea typeface="+mn-ea"/>
              <a:cs typeface="+mn-cs"/>
            </a:rPr>
            <a:t>Danny Reid (porky)</a:t>
          </a:r>
        </a:p>
        <a:p>
          <a:r>
            <a:rPr lang="en-US" sz="1100">
              <a:solidFill>
                <a:schemeClr val="dk1"/>
              </a:solidFill>
              <a:effectLst/>
              <a:latin typeface="+mn-lt"/>
              <a:ea typeface="+mn-ea"/>
              <a:cs typeface="+mn-cs"/>
            </a:rPr>
            <a:t>Leo</a:t>
          </a:r>
        </a:p>
        <a:p>
          <a:r>
            <a:rPr lang="en-US" sz="1100">
              <a:solidFill>
                <a:schemeClr val="dk1"/>
              </a:solidFill>
              <a:effectLst/>
              <a:latin typeface="+mn-lt"/>
              <a:ea typeface="+mn-ea"/>
              <a:cs typeface="+mn-cs"/>
            </a:rPr>
            <a:t>Brian B</a:t>
          </a:r>
        </a:p>
        <a:p>
          <a:r>
            <a:rPr lang="en-US" sz="1100">
              <a:solidFill>
                <a:schemeClr val="dk1"/>
              </a:solidFill>
              <a:effectLst/>
              <a:latin typeface="+mn-lt"/>
              <a:ea typeface="+mn-ea"/>
              <a:cs typeface="+mn-cs"/>
            </a:rPr>
            <a:t>Mark Lord (he has played at all my tournements) and is a maybe for yours</a:t>
          </a:r>
        </a:p>
        <a:p>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228600</xdr:colOff>
      <xdr:row>26</xdr:row>
      <xdr:rowOff>133350</xdr:rowOff>
    </xdr:from>
    <xdr:to>
      <xdr:col>12</xdr:col>
      <xdr:colOff>666750</xdr:colOff>
      <xdr:row>49</xdr:row>
      <xdr:rowOff>85725</xdr:rowOff>
    </xdr:to>
    <xdr:sp macro="" textlink="">
      <xdr:nvSpPr>
        <xdr:cNvPr id="2049" name="Text Box 1"/>
        <xdr:cNvSpPr txBox="1">
          <a:spLocks noChangeArrowheads="1"/>
        </xdr:cNvSpPr>
      </xdr:nvSpPr>
      <xdr:spPr bwMode="auto">
        <a:xfrm>
          <a:off x="228600" y="5086350"/>
          <a:ext cx="9582150" cy="43338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600" b="0" i="0" strike="noStrike">
              <a:solidFill>
                <a:srgbClr val="000000"/>
              </a:solidFill>
              <a:latin typeface="Arial"/>
              <a:cs typeface="Arial"/>
            </a:rPr>
            <a:t>Instructions</a:t>
          </a: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Take the total # of teams and notice the letter corrosponding with it.  ( ex. 8 teams Letter "H")  Go to #8 on top and</a:t>
          </a:r>
        </a:p>
        <a:p>
          <a:pPr algn="l" rtl="0">
            <a:defRPr sz="1000"/>
          </a:pPr>
          <a:r>
            <a:rPr lang="en-US" sz="1200" b="0" i="0" strike="noStrike">
              <a:solidFill>
                <a:srgbClr val="000000"/>
              </a:solidFill>
              <a:latin typeface="Arial"/>
              <a:cs typeface="Arial"/>
            </a:rPr>
            <a:t>draw a straight line through starting with the # 8 box and any team not ending with H. This will be the total # of games </a:t>
          </a:r>
        </a:p>
        <a:p>
          <a:pPr algn="l" rtl="0">
            <a:defRPr sz="1000"/>
          </a:pPr>
          <a:r>
            <a:rPr lang="en-US" sz="1200" b="0" i="0" strike="noStrike">
              <a:solidFill>
                <a:srgbClr val="000000"/>
              </a:solidFill>
              <a:latin typeface="Arial"/>
              <a:cs typeface="Arial"/>
            </a:rPr>
            <a:t>that need to be played in order for every team to play each other once.</a:t>
          </a: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xdr:txBody>
    </xdr:sp>
    <xdr:clientData/>
  </xdr:twoCellAnchor>
  <xdr:twoCellAnchor>
    <xdr:from>
      <xdr:col>0</xdr:col>
      <xdr:colOff>66675</xdr:colOff>
      <xdr:row>0</xdr:row>
      <xdr:rowOff>133350</xdr:rowOff>
    </xdr:from>
    <xdr:to>
      <xdr:col>10</xdr:col>
      <xdr:colOff>238125</xdr:colOff>
      <xdr:row>19</xdr:row>
      <xdr:rowOff>76200</xdr:rowOff>
    </xdr:to>
    <xdr:sp macro="" textlink="">
      <xdr:nvSpPr>
        <xdr:cNvPr id="2050" name="Text Box 2"/>
        <xdr:cNvSpPr txBox="1">
          <a:spLocks noChangeArrowheads="1"/>
        </xdr:cNvSpPr>
      </xdr:nvSpPr>
      <xdr:spPr bwMode="auto">
        <a:xfrm>
          <a:off x="66675" y="133350"/>
          <a:ext cx="7791450" cy="356235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000000"/>
              </a:solidFill>
              <a:latin typeface="Arial"/>
              <a:cs typeface="Arial"/>
            </a:rPr>
            <a:t>The worst problemn that can happen in any round-robin </a:t>
          </a:r>
          <a:r>
            <a:rPr lang="en-US" sz="1200" b="0" i="0" strike="noStrike">
              <a:solidFill>
                <a:srgbClr val="000000"/>
              </a:solidFill>
              <a:latin typeface="Arial"/>
              <a:cs typeface="Arial"/>
            </a:rPr>
            <a:t>is when one of the teams drops out before the tournament is over. The best course of action, of  course, is to do all that can be done to insure that it doesn't happen. (I.e., make sure the teams know well ahead of time about the format, and discourage    teams from showing up without a commitment that they will finish the tournament).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When a team does drop out, the only fair course of action is to not count any game in which the offending team has played. This will surely elate those teams   which now get to remove a loss from their record (and frustrate those teams which must remove a win from their record), but the alternative, giving a  win-by-forfeit to any team that has not played the team that has dropped out, is worse. This is unfair to any team which has lost to the offending team. And for  teams getting a win-by-forfeit, what should the score be? Suppose a team getting a win is involved in a tie-breaker situation and the score of the win-by-forfeit  comes into consideration?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Lastly, it should be restated that it is official UPA Policy that if a team does not finish the tournament (i.e., drops out and loses by forfieting), they can not  qualify for the next event. So, for example, if a team at sectionals is 5-1, then drops out, thinking that they will finish at 5-3 and qualify for regionals, forget it.   None of their games count. They aren't even 0-8, they are 0-0, and it's almost as if they didn't even show up to the tournament. (Their appearance will count,</a:t>
          </a:r>
        </a:p>
        <a:p>
          <a:pPr algn="l" rtl="0">
            <a:defRPr sz="1000"/>
          </a:pPr>
          <a:r>
            <a:rPr lang="en-US" sz="1200" b="0" i="0" strike="noStrike">
              <a:solidFill>
                <a:srgbClr val="000000"/>
              </a:solidFill>
              <a:latin typeface="Arial"/>
              <a:cs typeface="Arial"/>
            </a:rPr>
            <a:t>however, for the purposes of dues, memberships, and "years of qualification," etc.).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1</xdr:row>
      <xdr:rowOff>57150</xdr:rowOff>
    </xdr:from>
    <xdr:to>
      <xdr:col>3</xdr:col>
      <xdr:colOff>590550</xdr:colOff>
      <xdr:row>5</xdr:row>
      <xdr:rowOff>161925</xdr:rowOff>
    </xdr:to>
    <xdr:sp macro="" textlink="">
      <xdr:nvSpPr>
        <xdr:cNvPr id="22529" name="Text Box 1"/>
        <xdr:cNvSpPr txBox="1">
          <a:spLocks noChangeArrowheads="1"/>
        </xdr:cNvSpPr>
      </xdr:nvSpPr>
      <xdr:spPr bwMode="auto">
        <a:xfrm>
          <a:off x="2095500" y="247650"/>
          <a:ext cx="857250" cy="8763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Ringers</a:t>
          </a:r>
        </a:p>
        <a:p>
          <a:pPr algn="l" rtl="0">
            <a:defRPr sz="1000"/>
          </a:pPr>
          <a:r>
            <a:rPr lang="en-US" sz="1400" b="1" i="0" strike="noStrike">
              <a:solidFill>
                <a:srgbClr val="000000"/>
              </a:solidFill>
              <a:latin typeface="Arial"/>
              <a:cs typeface="Arial"/>
            </a:rPr>
            <a:t>      &amp;</a:t>
          </a:r>
        </a:p>
        <a:p>
          <a:pPr algn="l" rtl="0">
            <a:defRPr sz="1000"/>
          </a:pPr>
          <a:r>
            <a:rPr lang="en-US" sz="1400" b="1" i="0" strike="noStrike">
              <a:solidFill>
                <a:srgbClr val="000000"/>
              </a:solidFill>
              <a:latin typeface="Arial"/>
              <a:cs typeface="Arial"/>
            </a:rPr>
            <a:t>$ Paid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447675</xdr:colOff>
      <xdr:row>0</xdr:row>
      <xdr:rowOff>133350</xdr:rowOff>
    </xdr:from>
    <xdr:to>
      <xdr:col>15</xdr:col>
      <xdr:colOff>600075</xdr:colOff>
      <xdr:row>7</xdr:row>
      <xdr:rowOff>133350</xdr:rowOff>
    </xdr:to>
    <xdr:sp macro="" textlink="">
      <xdr:nvSpPr>
        <xdr:cNvPr id="18433" name="Text Box 1"/>
        <xdr:cNvSpPr txBox="1">
          <a:spLocks noChangeArrowheads="1"/>
        </xdr:cNvSpPr>
      </xdr:nvSpPr>
      <xdr:spPr bwMode="auto">
        <a:xfrm>
          <a:off x="7419975" y="133350"/>
          <a:ext cx="2438400" cy="14097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3   2 v  4</a:t>
          </a:r>
        </a:p>
        <a:p>
          <a:pPr algn="l" rtl="0">
            <a:defRPr sz="1000"/>
          </a:pPr>
          <a:r>
            <a:rPr lang="en-US" sz="1200" b="0" i="0" strike="noStrike">
              <a:solidFill>
                <a:srgbClr val="000000"/>
              </a:solidFill>
              <a:latin typeface="Arial"/>
              <a:cs typeface="Arial"/>
            </a:rPr>
            <a:t>               1 v  2   3 v  4</a:t>
          </a:r>
        </a:p>
        <a:p>
          <a:pPr algn="l" rtl="0">
            <a:defRPr sz="1000"/>
          </a:pPr>
          <a:r>
            <a:rPr lang="en-US" sz="1200" b="0" i="0" strike="noStrike">
              <a:solidFill>
                <a:srgbClr val="000000"/>
              </a:solidFill>
              <a:latin typeface="Arial"/>
              <a:cs typeface="Arial"/>
            </a:rPr>
            <a:t>               1 v  4   2 v  3</a:t>
          </a:r>
        </a:p>
        <a:p>
          <a:pPr algn="l" rtl="0">
            <a:defRPr sz="1000"/>
          </a:pPr>
          <a:r>
            <a:rPr lang="en-US" sz="1200" b="0" i="0" strike="noStrike">
              <a:solidFill>
                <a:srgbClr val="000000"/>
              </a:solidFill>
              <a:latin typeface="Arial"/>
              <a:cs typeface="Arial"/>
            </a:rPr>
            <a:t>           </a:t>
          </a:r>
        </a:p>
        <a:p>
          <a:pPr algn="l" rtl="0">
            <a:defRPr sz="1000"/>
          </a:pPr>
          <a:endParaRPr lang="en-US" sz="1200" b="0" i="0" strike="noStrike">
            <a:solidFill>
              <a:srgbClr val="000000"/>
            </a:solidFill>
            <a:latin typeface="Arial"/>
            <a:cs typeface="Arial"/>
          </a:endParaRP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8</xdr:col>
      <xdr:colOff>9525</xdr:colOff>
      <xdr:row>1</xdr:row>
      <xdr:rowOff>133350</xdr:rowOff>
    </xdr:to>
    <xdr:sp macro="" textlink="">
      <xdr:nvSpPr>
        <xdr:cNvPr id="18443"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8</xdr:col>
      <xdr:colOff>400050</xdr:colOff>
      <xdr:row>1</xdr:row>
      <xdr:rowOff>161925</xdr:rowOff>
    </xdr:to>
    <xdr:sp macro="" textlink="">
      <xdr:nvSpPr>
        <xdr:cNvPr id="18435" name="Text Box 3"/>
        <xdr:cNvSpPr txBox="1">
          <a:spLocks noChangeArrowheads="1"/>
        </xdr:cNvSpPr>
      </xdr:nvSpPr>
      <xdr:spPr bwMode="auto">
        <a:xfrm>
          <a:off x="76200" y="57150"/>
          <a:ext cx="424815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4 Teams 6 Games     Hours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447675</xdr:colOff>
      <xdr:row>0</xdr:row>
      <xdr:rowOff>133350</xdr:rowOff>
    </xdr:from>
    <xdr:to>
      <xdr:col>16</xdr:col>
      <xdr:colOff>495300</xdr:colOff>
      <xdr:row>15</xdr:row>
      <xdr:rowOff>57150</xdr:rowOff>
    </xdr:to>
    <xdr:sp macro="" textlink="">
      <xdr:nvSpPr>
        <xdr:cNvPr id="16385" name="Text Box 1"/>
        <xdr:cNvSpPr txBox="1">
          <a:spLocks noChangeArrowheads="1"/>
        </xdr:cNvSpPr>
      </xdr:nvSpPr>
      <xdr:spPr bwMode="auto">
        <a:xfrm>
          <a:off x="7419975" y="133350"/>
          <a:ext cx="3095625" cy="29337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lnSpc>
              <a:spcPts val="1300"/>
            </a:lnSpc>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lnSpc>
              <a:spcPts val="1300"/>
            </a:lnSpc>
            <a:defRPr sz="1000"/>
          </a:pPr>
          <a:r>
            <a:rPr lang="en-US" sz="1200" b="0" i="0" strike="noStrike">
              <a:solidFill>
                <a:srgbClr val="000000"/>
              </a:solidFill>
              <a:latin typeface="Arial"/>
              <a:cs typeface="Arial"/>
            </a:rPr>
            <a:t>                   1 v 5   2 v 4   </a:t>
          </a:r>
        </a:p>
        <a:p>
          <a:pPr algn="l" rtl="0">
            <a:lnSpc>
              <a:spcPts val="1300"/>
            </a:lnSpc>
            <a:defRPr sz="1000"/>
          </a:pPr>
          <a:r>
            <a:rPr lang="en-US" sz="1200" b="0" i="0" strike="noStrike">
              <a:solidFill>
                <a:srgbClr val="000000"/>
              </a:solidFill>
              <a:latin typeface="Arial"/>
              <a:cs typeface="Arial"/>
            </a:rPr>
            <a:t>                   1 v 3   4 v 5   </a:t>
          </a:r>
        </a:p>
        <a:p>
          <a:pPr algn="l" rtl="0">
            <a:lnSpc>
              <a:spcPts val="1300"/>
            </a:lnSpc>
            <a:defRPr sz="1000"/>
          </a:pPr>
          <a:r>
            <a:rPr lang="en-US" sz="1200" b="0" i="0" strike="noStrike">
              <a:solidFill>
                <a:srgbClr val="000000"/>
              </a:solidFill>
              <a:latin typeface="Arial"/>
              <a:cs typeface="Arial"/>
            </a:rPr>
            <a:t>                   2 v 5   3 v 4   </a:t>
          </a:r>
        </a:p>
        <a:p>
          <a:pPr algn="l" rtl="0">
            <a:lnSpc>
              <a:spcPts val="1300"/>
            </a:lnSpc>
            <a:defRPr sz="1000"/>
          </a:pPr>
          <a:r>
            <a:rPr lang="en-US" sz="1200" b="0" i="0" strike="noStrike">
              <a:solidFill>
                <a:srgbClr val="000000"/>
              </a:solidFill>
              <a:latin typeface="Arial"/>
              <a:cs typeface="Arial"/>
            </a:rPr>
            <a:t>                   1 v 4   2 v 3   </a:t>
          </a:r>
        </a:p>
        <a:p>
          <a:pPr algn="l" rtl="0">
            <a:lnSpc>
              <a:spcPts val="1300"/>
            </a:lnSpc>
            <a:defRPr sz="1000"/>
          </a:pPr>
          <a:r>
            <a:rPr lang="en-US" sz="1200" b="0" i="0" strike="noStrike">
              <a:solidFill>
                <a:srgbClr val="000000"/>
              </a:solidFill>
              <a:latin typeface="Arial"/>
              <a:cs typeface="Arial"/>
            </a:rPr>
            <a:t>                   1 v 2   3 v 5   </a:t>
          </a:r>
        </a:p>
        <a:p>
          <a:pPr algn="l" rtl="0">
            <a:lnSpc>
              <a:spcPts val="1200"/>
            </a:lnSpc>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lnSpc>
              <a:spcPts val="1200"/>
            </a:lnSpc>
            <a:defRPr sz="1000"/>
          </a:pPr>
          <a:r>
            <a:rPr lang="en-US" sz="1200" b="0" i="0" strike="noStrike">
              <a:solidFill>
                <a:srgbClr val="000000"/>
              </a:solidFill>
              <a:latin typeface="Arial"/>
              <a:cs typeface="Arial"/>
            </a:rPr>
            <a:t>                       </a:t>
          </a:r>
        </a:p>
        <a:p>
          <a:pPr algn="l" rtl="0">
            <a:lnSpc>
              <a:spcPts val="1300"/>
            </a:lnSpc>
            <a:defRPr sz="1000"/>
          </a:pPr>
          <a:r>
            <a:rPr lang="en-US" sz="1200" b="0" i="0" strike="noStrike">
              <a:solidFill>
                <a:srgbClr val="000000"/>
              </a:solidFill>
              <a:latin typeface="Arial"/>
              <a:cs typeface="Arial"/>
            </a:rPr>
            <a:t>                   1 v 5   2 v 4</a:t>
          </a:r>
        </a:p>
        <a:p>
          <a:pPr algn="l" rtl="0">
            <a:lnSpc>
              <a:spcPts val="1200"/>
            </a:lnSpc>
            <a:defRPr sz="1000"/>
          </a:pPr>
          <a:r>
            <a:rPr lang="en-US" sz="1200" b="0" i="0" strike="noStrike">
              <a:solidFill>
                <a:srgbClr val="000000"/>
              </a:solidFill>
              <a:latin typeface="Arial"/>
              <a:cs typeface="Arial"/>
            </a:rPr>
            <a:t>                   1 v 3   4 v 5</a:t>
          </a:r>
        </a:p>
        <a:p>
          <a:pPr algn="l" rtl="0">
            <a:lnSpc>
              <a:spcPts val="1300"/>
            </a:lnSpc>
            <a:defRPr sz="1000"/>
          </a:pPr>
          <a:r>
            <a:rPr lang="en-US" sz="1200" b="0" i="0" strike="noStrike">
              <a:solidFill>
                <a:srgbClr val="000000"/>
              </a:solidFill>
              <a:latin typeface="Arial"/>
              <a:cs typeface="Arial"/>
            </a:rPr>
            <a:t>                    2 v 5   3 v 4</a:t>
          </a:r>
        </a:p>
        <a:p>
          <a:pPr algn="l" rtl="0">
            <a:lnSpc>
              <a:spcPts val="1200"/>
            </a:lnSpc>
            <a:defRPr sz="1000"/>
          </a:pPr>
          <a:r>
            <a:rPr lang="en-US" sz="1200" b="0" i="0" strike="noStrike">
              <a:solidFill>
                <a:srgbClr val="000000"/>
              </a:solidFill>
              <a:latin typeface="Arial"/>
              <a:cs typeface="Arial"/>
            </a:rPr>
            <a:t>                    1 v 4   2 v 3</a:t>
          </a:r>
        </a:p>
        <a:p>
          <a:pPr algn="l" rtl="0">
            <a:lnSpc>
              <a:spcPts val="1300"/>
            </a:lnSpc>
            <a:defRPr sz="1000"/>
          </a:pPr>
          <a:r>
            <a:rPr lang="en-US" sz="1200" b="0" i="0" strike="noStrike">
              <a:solidFill>
                <a:srgbClr val="000000"/>
              </a:solidFill>
              <a:latin typeface="Arial"/>
              <a:cs typeface="Arial"/>
            </a:rPr>
            <a:t>                    1 v 2   3 v 5</a:t>
          </a:r>
        </a:p>
        <a:p>
          <a:pPr algn="l" rtl="0">
            <a:lnSpc>
              <a:spcPts val="1200"/>
            </a:lnSpc>
            <a:defRPr sz="1000"/>
          </a:pPr>
          <a:endParaRPr lang="en-US" sz="1200" b="0" i="0" strike="noStrike">
            <a:solidFill>
              <a:srgbClr val="000000"/>
            </a:solidFill>
            <a:latin typeface="Arial"/>
            <a:cs typeface="Arial"/>
          </a:endParaRPr>
        </a:p>
        <a:p>
          <a:pPr algn="l" rtl="0">
            <a:lnSpc>
              <a:spcPts val="1300"/>
            </a:lnSpc>
            <a:defRPr sz="1000"/>
          </a:pPr>
          <a:r>
            <a:rPr lang="en-US" sz="1200" b="0" i="0" strike="noStrike">
              <a:solidFill>
                <a:srgbClr val="000000"/>
              </a:solidFill>
              <a:latin typeface="Arial"/>
              <a:cs typeface="Arial"/>
            </a:rPr>
            <a:t>                       </a:t>
          </a:r>
        </a:p>
        <a:p>
          <a:pPr algn="l" rtl="0">
            <a:lnSpc>
              <a:spcPts val="1200"/>
            </a:lnSpc>
            <a:defRPr sz="1000"/>
          </a:pPr>
          <a:r>
            <a:rPr lang="en-US" sz="1200" b="0" i="0" strike="noStrike">
              <a:solidFill>
                <a:srgbClr val="000000"/>
              </a:solidFill>
              <a:latin typeface="Arial"/>
              <a:cs typeface="Arial"/>
            </a:rPr>
            <a:t>                        </a:t>
          </a:r>
        </a:p>
        <a:p>
          <a:pPr algn="l" rtl="0">
            <a:lnSpc>
              <a:spcPts val="1200"/>
            </a:lnSpc>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7</xdr:col>
      <xdr:colOff>600075</xdr:colOff>
      <xdr:row>1</xdr:row>
      <xdr:rowOff>133350</xdr:rowOff>
    </xdr:to>
    <xdr:sp macro="" textlink="">
      <xdr:nvSpPr>
        <xdr:cNvPr id="16395"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8</xdr:col>
      <xdr:colOff>400050</xdr:colOff>
      <xdr:row>1</xdr:row>
      <xdr:rowOff>161925</xdr:rowOff>
    </xdr:to>
    <xdr:sp macro="" textlink="">
      <xdr:nvSpPr>
        <xdr:cNvPr id="16387" name="Text Box 3"/>
        <xdr:cNvSpPr txBox="1">
          <a:spLocks noChangeArrowheads="1"/>
        </xdr:cNvSpPr>
      </xdr:nvSpPr>
      <xdr:spPr bwMode="auto">
        <a:xfrm>
          <a:off x="76200" y="57150"/>
          <a:ext cx="424815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5 Teams 10 Games     Hours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457200</xdr:colOff>
      <xdr:row>21</xdr:row>
      <xdr:rowOff>66675</xdr:rowOff>
    </xdr:from>
    <xdr:to>
      <xdr:col>12</xdr:col>
      <xdr:colOff>504825</xdr:colOff>
      <xdr:row>37</xdr:row>
      <xdr:rowOff>152400</xdr:rowOff>
    </xdr:to>
    <xdr:sp macro="" textlink="">
      <xdr:nvSpPr>
        <xdr:cNvPr id="15361" name="Text Box 1"/>
        <xdr:cNvSpPr txBox="1">
          <a:spLocks noChangeArrowheads="1"/>
        </xdr:cNvSpPr>
      </xdr:nvSpPr>
      <xdr:spPr bwMode="auto">
        <a:xfrm>
          <a:off x="4638675" y="4257675"/>
          <a:ext cx="3095625" cy="31337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lnSpc>
              <a:spcPts val="1300"/>
            </a:lnSpc>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5   2 v 4   3 v 6</a:t>
          </a:r>
        </a:p>
        <a:p>
          <a:pPr algn="l" rtl="0">
            <a:lnSpc>
              <a:spcPts val="1300"/>
            </a:lnSpc>
            <a:defRPr sz="1000"/>
          </a:pPr>
          <a:r>
            <a:rPr lang="en-US" sz="1200" b="0" i="0" strike="noStrike">
              <a:solidFill>
                <a:srgbClr val="000000"/>
              </a:solidFill>
              <a:latin typeface="Arial"/>
              <a:cs typeface="Arial"/>
            </a:rPr>
            <a:t>                   1 v 2   3 v 5   4 v 6</a:t>
          </a:r>
        </a:p>
        <a:p>
          <a:pPr algn="l" rtl="0">
            <a:defRPr sz="1000"/>
          </a:pPr>
          <a:r>
            <a:rPr lang="en-US" sz="1200" b="0" i="0" strike="noStrike">
              <a:solidFill>
                <a:srgbClr val="000000"/>
              </a:solidFill>
              <a:latin typeface="Arial"/>
              <a:cs typeface="Arial"/>
            </a:rPr>
            <a:t>                   1 v 6   2 v 5   3 v 4</a:t>
          </a:r>
        </a:p>
        <a:p>
          <a:pPr algn="l" rtl="0">
            <a:lnSpc>
              <a:spcPts val="1300"/>
            </a:lnSpc>
            <a:defRPr sz="1000"/>
          </a:pPr>
          <a:r>
            <a:rPr lang="en-US" sz="1200" b="0" i="0" strike="noStrike">
              <a:solidFill>
                <a:srgbClr val="000000"/>
              </a:solidFill>
              <a:latin typeface="Arial"/>
              <a:cs typeface="Arial"/>
            </a:rPr>
            <a:t>                   1 v 3   2 v 6   4 v 5</a:t>
          </a:r>
        </a:p>
        <a:p>
          <a:pPr algn="l" rtl="0">
            <a:defRPr sz="1000"/>
          </a:pPr>
          <a:r>
            <a:rPr lang="en-US" sz="1200" b="0" i="0" strike="noStrike">
              <a:solidFill>
                <a:srgbClr val="000000"/>
              </a:solidFill>
              <a:latin typeface="Arial"/>
              <a:cs typeface="Arial"/>
            </a:rPr>
            <a:t>                   1 v 4   2 v 3   5 v 6</a:t>
          </a:r>
        </a:p>
        <a:p>
          <a:pPr algn="l" rtl="0">
            <a:defRPr sz="1000"/>
          </a:pPr>
          <a:r>
            <a:rPr lang="en-US" sz="1200" b="0" i="0" strike="noStrike">
              <a:solidFill>
                <a:srgbClr val="000000"/>
              </a:solidFill>
              <a:latin typeface="Arial"/>
              <a:cs typeface="Arial"/>
            </a:rPr>
            <a:t>           </a:t>
          </a:r>
        </a:p>
        <a:p>
          <a:pPr algn="l" rtl="0">
            <a:lnSpc>
              <a:spcPts val="1300"/>
            </a:lnSpc>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5   2 v 4   3 v 6</a:t>
          </a:r>
        </a:p>
        <a:p>
          <a:pPr algn="l" rtl="0">
            <a:defRPr sz="1000"/>
          </a:pPr>
          <a:r>
            <a:rPr lang="en-US" sz="1200" b="0" i="0" strike="noStrike">
              <a:solidFill>
                <a:srgbClr val="000000"/>
              </a:solidFill>
              <a:latin typeface="Arial"/>
              <a:cs typeface="Arial"/>
            </a:rPr>
            <a:t>           1 v 2   3 v 5   4 v 6</a:t>
          </a:r>
        </a:p>
        <a:p>
          <a:pPr algn="l" rtl="0">
            <a:lnSpc>
              <a:spcPts val="1300"/>
            </a:lnSpc>
            <a:defRPr sz="1000"/>
          </a:pPr>
          <a:r>
            <a:rPr lang="en-US" sz="1200" b="0" i="0" strike="noStrike">
              <a:solidFill>
                <a:srgbClr val="000000"/>
              </a:solidFill>
              <a:latin typeface="Arial"/>
              <a:cs typeface="Arial"/>
            </a:rPr>
            <a:t>           1 v 6   2 v 5   3 v 4</a:t>
          </a:r>
        </a:p>
        <a:p>
          <a:pPr algn="l" rtl="0">
            <a:defRPr sz="1000"/>
          </a:pPr>
          <a:r>
            <a:rPr lang="en-US" sz="1200" b="0" i="0" strike="noStrike">
              <a:solidFill>
                <a:srgbClr val="000000"/>
              </a:solidFill>
              <a:latin typeface="Arial"/>
              <a:cs typeface="Arial"/>
            </a:rPr>
            <a:t>           1 v 3   2 v 6   4 v 5</a:t>
          </a:r>
        </a:p>
        <a:p>
          <a:pPr algn="l" rtl="0">
            <a:lnSpc>
              <a:spcPts val="1300"/>
            </a:lnSpc>
            <a:defRPr sz="1000"/>
          </a:pPr>
          <a:r>
            <a:rPr lang="en-US" sz="1200" b="0" i="0" strike="noStrike">
              <a:solidFill>
                <a:srgbClr val="000000"/>
              </a:solidFill>
              <a:latin typeface="Arial"/>
              <a:cs typeface="Arial"/>
            </a:rPr>
            <a:t>           1 v 4   2 v 3   5 v 6</a:t>
          </a:r>
        </a:p>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lnSpc>
              <a:spcPts val="1300"/>
            </a:lnSpc>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lnSpc>
              <a:spcPts val="1300"/>
            </a:lnSpc>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7</xdr:col>
      <xdr:colOff>514350</xdr:colOff>
      <xdr:row>1</xdr:row>
      <xdr:rowOff>133350</xdr:rowOff>
    </xdr:to>
    <xdr:sp macro="" textlink="">
      <xdr:nvSpPr>
        <xdr:cNvPr id="15372"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8</xdr:col>
      <xdr:colOff>400050</xdr:colOff>
      <xdr:row>1</xdr:row>
      <xdr:rowOff>161925</xdr:rowOff>
    </xdr:to>
    <xdr:sp macro="" textlink="">
      <xdr:nvSpPr>
        <xdr:cNvPr id="15363" name="Text Box 3"/>
        <xdr:cNvSpPr txBox="1">
          <a:spLocks noChangeArrowheads="1"/>
        </xdr:cNvSpPr>
      </xdr:nvSpPr>
      <xdr:spPr bwMode="auto">
        <a:xfrm>
          <a:off x="76200" y="57150"/>
          <a:ext cx="4505325"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6 Teams 15 Games 1 1/4   Hours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381000</xdr:colOff>
      <xdr:row>1</xdr:row>
      <xdr:rowOff>114300</xdr:rowOff>
    </xdr:from>
    <xdr:to>
      <xdr:col>17</xdr:col>
      <xdr:colOff>304800</xdr:colOff>
      <xdr:row>13</xdr:row>
      <xdr:rowOff>57150</xdr:rowOff>
    </xdr:to>
    <xdr:sp macro="" textlink="">
      <xdr:nvSpPr>
        <xdr:cNvPr id="17409" name="Text Box 1"/>
        <xdr:cNvSpPr txBox="1">
          <a:spLocks noChangeArrowheads="1"/>
        </xdr:cNvSpPr>
      </xdr:nvSpPr>
      <xdr:spPr bwMode="auto">
        <a:xfrm>
          <a:off x="8648700" y="304800"/>
          <a:ext cx="2209800" cy="23622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a:t>
          </a:r>
        </a:p>
        <a:p>
          <a:pPr algn="l" rtl="0">
            <a:defRPr sz="1000"/>
          </a:pPr>
          <a:r>
            <a:rPr lang="en-US" sz="1200" b="0" i="0" strike="noStrike">
              <a:solidFill>
                <a:srgbClr val="000000"/>
              </a:solidFill>
              <a:latin typeface="Arial"/>
              <a:cs typeface="Arial"/>
            </a:rPr>
            <a:t>              </a:t>
          </a:r>
        </a:p>
        <a:p>
          <a:pPr algn="l" rtl="0">
            <a:defRPr sz="1000"/>
          </a:pPr>
          <a:endParaRPr lang="en-US" sz="1200" b="0" i="0" strike="noStrike">
            <a:solidFill>
              <a:srgbClr val="000000"/>
            </a:solidFill>
            <a:latin typeface="Arial"/>
            <a:cs typeface="Arial"/>
          </a:endParaRPr>
        </a:p>
        <a:p>
          <a:pPr algn="l" rtl="0">
            <a:defRPr sz="1000"/>
          </a:pPr>
          <a:r>
            <a:rPr lang="en-US" sz="1200" b="0" i="0" strike="noStrike">
              <a:solidFill>
                <a:srgbClr val="000000"/>
              </a:solidFill>
              <a:latin typeface="Arial"/>
              <a:cs typeface="Arial"/>
            </a:rPr>
            <a:t>             1  v 5   2 v 4   6 v 7</a:t>
          </a:r>
        </a:p>
        <a:p>
          <a:pPr algn="l" rtl="0">
            <a:defRPr sz="1000"/>
          </a:pPr>
          <a:r>
            <a:rPr lang="en-US" sz="1200" b="0" i="0" strike="noStrike">
              <a:solidFill>
                <a:srgbClr val="000000"/>
              </a:solidFill>
              <a:latin typeface="Arial"/>
              <a:cs typeface="Arial"/>
            </a:rPr>
            <a:t>             2 v 7   3 v 6   4 v 5</a:t>
          </a:r>
        </a:p>
        <a:p>
          <a:pPr algn="l" rtl="0">
            <a:defRPr sz="1000"/>
          </a:pPr>
          <a:r>
            <a:rPr lang="en-US" sz="1200" b="0" i="0" strike="noStrike">
              <a:solidFill>
                <a:srgbClr val="000000"/>
              </a:solidFill>
              <a:latin typeface="Arial"/>
              <a:cs typeface="Arial"/>
            </a:rPr>
            <a:t>             1 v 4   2 v 3   5 v 7</a:t>
          </a:r>
        </a:p>
        <a:p>
          <a:pPr algn="l" rtl="0">
            <a:defRPr sz="1000"/>
          </a:pPr>
          <a:r>
            <a:rPr lang="en-US" sz="1200" b="0" i="0" strike="noStrike">
              <a:solidFill>
                <a:srgbClr val="000000"/>
              </a:solidFill>
              <a:latin typeface="Arial"/>
              <a:cs typeface="Arial"/>
            </a:rPr>
            <a:t>             1 v 7   2 v 6   3 v 5</a:t>
          </a:r>
        </a:p>
        <a:p>
          <a:pPr algn="l" rtl="0">
            <a:defRPr sz="1000"/>
          </a:pPr>
          <a:r>
            <a:rPr lang="en-US" sz="1200" b="0" i="0" strike="noStrike">
              <a:solidFill>
                <a:srgbClr val="000000"/>
              </a:solidFill>
              <a:latin typeface="Arial"/>
              <a:cs typeface="Arial"/>
            </a:rPr>
            <a:t>             1 v 3   4 v 7   5 v 6</a:t>
          </a:r>
        </a:p>
        <a:p>
          <a:pPr algn="l" rtl="0">
            <a:defRPr sz="1000"/>
          </a:pPr>
          <a:r>
            <a:rPr lang="en-US" sz="1200" b="0" i="0" strike="noStrike">
              <a:solidFill>
                <a:srgbClr val="000000"/>
              </a:solidFill>
              <a:latin typeface="Arial"/>
              <a:cs typeface="Arial"/>
            </a:rPr>
            <a:t>             1 v 6   2 v 5   3 v 4</a:t>
          </a:r>
        </a:p>
        <a:p>
          <a:pPr algn="l" rtl="0">
            <a:defRPr sz="1000"/>
          </a:pPr>
          <a:r>
            <a:rPr lang="en-US" sz="1200" b="0" i="0" strike="noStrike">
              <a:solidFill>
                <a:srgbClr val="000000"/>
              </a:solidFill>
              <a:latin typeface="Arial"/>
              <a:cs typeface="Arial"/>
            </a:rPr>
            <a:t>             1 v 2   3 v 7   4 v 6</a:t>
          </a:r>
        </a:p>
        <a:p>
          <a:pPr algn="l" rtl="0">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8</xdr:col>
      <xdr:colOff>238125</xdr:colOff>
      <xdr:row>1</xdr:row>
      <xdr:rowOff>133350</xdr:rowOff>
    </xdr:to>
    <xdr:sp macro="" textlink="">
      <xdr:nvSpPr>
        <xdr:cNvPr id="17420" name="Text Box 2"/>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9</xdr:col>
      <xdr:colOff>400050</xdr:colOff>
      <xdr:row>1</xdr:row>
      <xdr:rowOff>161925</xdr:rowOff>
    </xdr:to>
    <xdr:sp macro="" textlink="">
      <xdr:nvSpPr>
        <xdr:cNvPr id="17411" name="Text Box 3"/>
        <xdr:cNvSpPr txBox="1">
          <a:spLocks noChangeArrowheads="1"/>
        </xdr:cNvSpPr>
      </xdr:nvSpPr>
      <xdr:spPr bwMode="auto">
        <a:xfrm>
          <a:off x="76200" y="57150"/>
          <a:ext cx="478155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7 Teams 21 Games   1 3/4 Hours </a:t>
          </a:r>
        </a:p>
        <a:p>
          <a:pPr algn="l" rtl="0">
            <a:defRPr sz="1000"/>
          </a:pPr>
          <a:endParaRPr lang="en-US" sz="1400" b="1" i="0" strike="noStrike">
            <a:solidFill>
              <a:srgbClr val="000000"/>
            </a:solidFill>
            <a:latin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447675</xdr:colOff>
      <xdr:row>0</xdr:row>
      <xdr:rowOff>133350</xdr:rowOff>
    </xdr:from>
    <xdr:to>
      <xdr:col>17</xdr:col>
      <xdr:colOff>495300</xdr:colOff>
      <xdr:row>10</xdr:row>
      <xdr:rowOff>152400</xdr:rowOff>
    </xdr:to>
    <xdr:sp macro="" textlink="">
      <xdr:nvSpPr>
        <xdr:cNvPr id="11266" name="Text Box 2"/>
        <xdr:cNvSpPr txBox="1">
          <a:spLocks noChangeArrowheads="1"/>
        </xdr:cNvSpPr>
      </xdr:nvSpPr>
      <xdr:spPr bwMode="auto">
        <a:xfrm>
          <a:off x="8048625" y="133350"/>
          <a:ext cx="3095625" cy="20288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                  1 v 2   3 v 8   4 v 7   5 v 6</a:t>
          </a:r>
        </a:p>
        <a:p>
          <a:pPr algn="l" rtl="0">
            <a:defRPr sz="1000"/>
          </a:pPr>
          <a:r>
            <a:rPr lang="en-US" sz="1200" b="0" i="0" strike="noStrike">
              <a:solidFill>
                <a:srgbClr val="000000"/>
              </a:solidFill>
              <a:latin typeface="Arial"/>
              <a:cs typeface="Arial"/>
            </a:rPr>
            <a:t>                  1 v 5   2 v 4   3 v 6   7 v 8</a:t>
          </a:r>
        </a:p>
        <a:p>
          <a:pPr algn="l" rtl="0">
            <a:defRPr sz="1000"/>
          </a:pPr>
          <a:r>
            <a:rPr lang="en-US" sz="1200" b="0" i="0" strike="noStrike">
              <a:solidFill>
                <a:srgbClr val="000000"/>
              </a:solidFill>
              <a:latin typeface="Arial"/>
              <a:cs typeface="Arial"/>
            </a:rPr>
            <a:t>                  1 v 3   2 v 7   4 v 5   6 v 8</a:t>
          </a:r>
        </a:p>
        <a:p>
          <a:pPr algn="l" rtl="0">
            <a:defRPr sz="1000"/>
          </a:pPr>
          <a:r>
            <a:rPr lang="en-US" sz="1200" b="0" i="0" strike="noStrike">
              <a:solidFill>
                <a:srgbClr val="000000"/>
              </a:solidFill>
              <a:latin typeface="Arial"/>
              <a:cs typeface="Arial"/>
            </a:rPr>
            <a:t>                  1 v 6   2 v 8   3 v 4   5 v 7</a:t>
          </a:r>
        </a:p>
        <a:p>
          <a:pPr algn="l" rtl="0">
            <a:defRPr sz="1000"/>
          </a:pPr>
          <a:r>
            <a:rPr lang="en-US" sz="1200" b="0" i="0" strike="noStrike">
              <a:solidFill>
                <a:srgbClr val="000000"/>
              </a:solidFill>
              <a:latin typeface="Arial"/>
              <a:cs typeface="Arial"/>
            </a:rPr>
            <a:t>                  1 v 8   2 v 5   3 v 7   4 v 6</a:t>
          </a:r>
        </a:p>
        <a:p>
          <a:pPr algn="l" rtl="0">
            <a:defRPr sz="1000"/>
          </a:pPr>
          <a:r>
            <a:rPr lang="en-US" sz="1200" b="0" i="0" strike="noStrike">
              <a:solidFill>
                <a:srgbClr val="000000"/>
              </a:solidFill>
              <a:latin typeface="Arial"/>
              <a:cs typeface="Arial"/>
            </a:rPr>
            <a:t>                  1 v 4   2 v 3   5 v 8   6 v 7</a:t>
          </a:r>
        </a:p>
        <a:p>
          <a:pPr algn="l" rtl="0">
            <a:defRPr sz="1000"/>
          </a:pPr>
          <a:r>
            <a:rPr lang="en-US" sz="1200" b="0" i="0" strike="noStrike">
              <a:solidFill>
                <a:srgbClr val="000000"/>
              </a:solidFill>
              <a:latin typeface="Arial"/>
              <a:cs typeface="Arial"/>
            </a:rPr>
            <a:t>                  1 v 7   2 v 6   3 v 5   4 v 8</a:t>
          </a:r>
        </a:p>
        <a:p>
          <a:pPr algn="l" rtl="0">
            <a:defRPr sz="1000"/>
          </a:pPr>
          <a:r>
            <a:rPr lang="en-US" sz="1200" b="0" i="0" strike="noStrike">
              <a:solidFill>
                <a:srgbClr val="000000"/>
              </a:solidFill>
              <a:latin typeface="Arial"/>
              <a:cs typeface="Arial"/>
            </a:rPr>
            <a:t>              </a:t>
          </a:r>
        </a:p>
      </xdr:txBody>
    </xdr:sp>
    <xdr:clientData/>
  </xdr:twoCellAnchor>
  <xdr:twoCellAnchor editAs="oneCell">
    <xdr:from>
      <xdr:col>0</xdr:col>
      <xdr:colOff>104775</xdr:colOff>
      <xdr:row>0</xdr:row>
      <xdr:rowOff>0</xdr:rowOff>
    </xdr:from>
    <xdr:to>
      <xdr:col>8</xdr:col>
      <xdr:colOff>142875</xdr:colOff>
      <xdr:row>1</xdr:row>
      <xdr:rowOff>133350</xdr:rowOff>
    </xdr:to>
    <xdr:sp macro="" textlink="">
      <xdr:nvSpPr>
        <xdr:cNvPr id="11279" name="Text Box 3"/>
        <xdr:cNvSpPr txBox="1">
          <a:spLocks noChangeArrowheads="1"/>
        </xdr:cNvSpPr>
      </xdr:nvSpPr>
      <xdr:spPr bwMode="auto">
        <a:xfrm>
          <a:off x="104775" y="0"/>
          <a:ext cx="38290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76200</xdr:colOff>
      <xdr:row>0</xdr:row>
      <xdr:rowOff>57150</xdr:rowOff>
    </xdr:from>
    <xdr:to>
      <xdr:col>9</xdr:col>
      <xdr:colOff>400050</xdr:colOff>
      <xdr:row>1</xdr:row>
      <xdr:rowOff>161925</xdr:rowOff>
    </xdr:to>
    <xdr:sp macro="" textlink="">
      <xdr:nvSpPr>
        <xdr:cNvPr id="11268" name="Text Box 4"/>
        <xdr:cNvSpPr txBox="1">
          <a:spLocks noChangeArrowheads="1"/>
        </xdr:cNvSpPr>
      </xdr:nvSpPr>
      <xdr:spPr bwMode="auto">
        <a:xfrm>
          <a:off x="76200" y="57150"/>
          <a:ext cx="4876800" cy="2952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8 Teams 28 Games 3-4 Hours</a:t>
          </a:r>
        </a:p>
      </xdr:txBody>
    </xdr:sp>
    <xdr:clientData/>
  </xdr:twoCellAnchor>
  <xdr:twoCellAnchor>
    <xdr:from>
      <xdr:col>8</xdr:col>
      <xdr:colOff>247650</xdr:colOff>
      <xdr:row>17</xdr:row>
      <xdr:rowOff>76200</xdr:rowOff>
    </xdr:from>
    <xdr:to>
      <xdr:col>13</xdr:col>
      <xdr:colOff>628650</xdr:colOff>
      <xdr:row>22</xdr:row>
      <xdr:rowOff>38100</xdr:rowOff>
    </xdr:to>
    <xdr:sp macro="" textlink="">
      <xdr:nvSpPr>
        <xdr:cNvPr id="11269" name="Text Box 5"/>
        <xdr:cNvSpPr txBox="1">
          <a:spLocks noChangeArrowheads="1"/>
        </xdr:cNvSpPr>
      </xdr:nvSpPr>
      <xdr:spPr bwMode="auto">
        <a:xfrm>
          <a:off x="4038600" y="3467100"/>
          <a:ext cx="4191000" cy="9144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0</xdr:row>
      <xdr:rowOff>28575</xdr:rowOff>
    </xdr:from>
    <xdr:to>
      <xdr:col>9</xdr:col>
      <xdr:colOff>304800</xdr:colOff>
      <xdr:row>1</xdr:row>
      <xdr:rowOff>95250</xdr:rowOff>
    </xdr:to>
    <xdr:sp macro="" textlink="">
      <xdr:nvSpPr>
        <xdr:cNvPr id="7172" name="Text Box 4"/>
        <xdr:cNvSpPr txBox="1">
          <a:spLocks noChangeArrowheads="1"/>
        </xdr:cNvSpPr>
      </xdr:nvSpPr>
      <xdr:spPr bwMode="auto">
        <a:xfrm>
          <a:off x="76200" y="28575"/>
          <a:ext cx="4857750" cy="25717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400" b="1" i="0" strike="noStrike">
              <a:solidFill>
                <a:srgbClr val="000000"/>
              </a:solidFill>
              <a:latin typeface="Arial"/>
              <a:cs typeface="Arial"/>
            </a:rPr>
            <a:t>Format for 9 Teams 36 Games  4-5 Hours</a:t>
          </a:r>
        </a:p>
      </xdr:txBody>
    </xdr:sp>
    <xdr:clientData/>
  </xdr:twoCellAnchor>
  <xdr:twoCellAnchor>
    <xdr:from>
      <xdr:col>8</xdr:col>
      <xdr:colOff>28575</xdr:colOff>
      <xdr:row>17</xdr:row>
      <xdr:rowOff>9525</xdr:rowOff>
    </xdr:from>
    <xdr:to>
      <xdr:col>13</xdr:col>
      <xdr:colOff>171450</xdr:colOff>
      <xdr:row>21</xdr:row>
      <xdr:rowOff>152400</xdr:rowOff>
    </xdr:to>
    <xdr:sp macro="" textlink="">
      <xdr:nvSpPr>
        <xdr:cNvPr id="7173" name="Text Box 5"/>
        <xdr:cNvSpPr txBox="1">
          <a:spLocks noChangeArrowheads="1"/>
        </xdr:cNvSpPr>
      </xdr:nvSpPr>
      <xdr:spPr bwMode="auto">
        <a:xfrm>
          <a:off x="3895725" y="3400425"/>
          <a:ext cx="4191000"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strike="noStrike">
              <a:solidFill>
                <a:srgbClr val="000000"/>
              </a:solidFill>
              <a:latin typeface="Arial"/>
              <a:cs typeface="Arial"/>
            </a:rPr>
            <a:t>COUNTIF(C:C,"1")+(COUNTIF(G:G,1))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Y32"/>
  <sheetViews>
    <sheetView workbookViewId="0">
      <selection activeCell="D8" sqref="D8"/>
    </sheetView>
  </sheetViews>
  <sheetFormatPr defaultRowHeight="15.75" x14ac:dyDescent="0.25"/>
  <cols>
    <col min="1" max="2" width="8.88671875" style="1"/>
    <col min="4" max="4" width="13" customWidth="1"/>
    <col min="5" max="5" width="11.5546875" bestFit="1" customWidth="1"/>
    <col min="6" max="6" width="9.88671875" customWidth="1"/>
    <col min="7" max="7" width="10.109375" customWidth="1"/>
  </cols>
  <sheetData>
    <row r="3" spans="1:25" x14ac:dyDescent="0.25">
      <c r="C3" s="8" t="s">
        <v>103</v>
      </c>
      <c r="D3" s="9" t="s">
        <v>607</v>
      </c>
      <c r="F3" s="1">
        <v>21</v>
      </c>
      <c r="G3" s="1">
        <v>20</v>
      </c>
      <c r="H3" s="1">
        <v>19</v>
      </c>
      <c r="I3" s="1">
        <v>18</v>
      </c>
      <c r="J3" s="1">
        <v>17</v>
      </c>
      <c r="K3" s="1">
        <v>16</v>
      </c>
      <c r="L3" s="1">
        <v>15</v>
      </c>
      <c r="M3" s="1">
        <v>14</v>
      </c>
      <c r="N3" s="1">
        <v>13</v>
      </c>
      <c r="O3" s="1">
        <v>12</v>
      </c>
      <c r="P3" s="1">
        <v>11</v>
      </c>
      <c r="Q3" s="1">
        <v>10</v>
      </c>
      <c r="R3" s="1">
        <v>9</v>
      </c>
      <c r="S3" s="1">
        <v>8</v>
      </c>
      <c r="T3" s="1">
        <v>7</v>
      </c>
      <c r="U3" s="1">
        <v>6</v>
      </c>
      <c r="V3" s="1">
        <v>5</v>
      </c>
      <c r="W3" s="1">
        <v>4</v>
      </c>
      <c r="X3" s="1">
        <v>3</v>
      </c>
      <c r="Y3" s="1">
        <v>2</v>
      </c>
    </row>
    <row r="4" spans="1:25" x14ac:dyDescent="0.25">
      <c r="C4" s="8" t="s">
        <v>100</v>
      </c>
      <c r="D4" s="3" t="s">
        <v>101</v>
      </c>
      <c r="F4">
        <v>20</v>
      </c>
      <c r="G4">
        <v>19</v>
      </c>
      <c r="H4">
        <v>18</v>
      </c>
      <c r="I4">
        <v>17</v>
      </c>
      <c r="J4">
        <v>16</v>
      </c>
      <c r="K4">
        <v>15</v>
      </c>
      <c r="L4">
        <v>14</v>
      </c>
      <c r="M4">
        <v>13</v>
      </c>
      <c r="N4">
        <v>12</v>
      </c>
      <c r="O4">
        <v>11</v>
      </c>
      <c r="P4">
        <v>10</v>
      </c>
      <c r="Q4">
        <v>9</v>
      </c>
      <c r="R4">
        <v>8</v>
      </c>
      <c r="S4">
        <v>7</v>
      </c>
      <c r="T4">
        <v>6</v>
      </c>
      <c r="U4">
        <v>5</v>
      </c>
      <c r="V4">
        <v>4</v>
      </c>
      <c r="W4">
        <v>3</v>
      </c>
      <c r="X4">
        <v>2</v>
      </c>
      <c r="Y4">
        <v>1</v>
      </c>
    </row>
    <row r="5" spans="1:25" x14ac:dyDescent="0.25">
      <c r="A5" s="1" t="s">
        <v>45</v>
      </c>
      <c r="B5" s="1" t="s">
        <v>46</v>
      </c>
      <c r="C5" s="1" t="s">
        <v>95</v>
      </c>
      <c r="D5" s="1" t="s">
        <v>100</v>
      </c>
      <c r="F5">
        <v>19</v>
      </c>
      <c r="G5">
        <v>18</v>
      </c>
      <c r="H5">
        <v>17</v>
      </c>
      <c r="I5">
        <v>16</v>
      </c>
      <c r="J5">
        <v>15</v>
      </c>
      <c r="K5">
        <v>14</v>
      </c>
      <c r="L5">
        <v>13</v>
      </c>
      <c r="M5">
        <v>12</v>
      </c>
      <c r="N5">
        <v>11</v>
      </c>
      <c r="O5">
        <v>10</v>
      </c>
      <c r="P5">
        <v>9</v>
      </c>
      <c r="Q5">
        <v>8</v>
      </c>
      <c r="R5">
        <v>7</v>
      </c>
      <c r="S5">
        <v>6</v>
      </c>
      <c r="T5">
        <v>5</v>
      </c>
      <c r="U5">
        <v>4</v>
      </c>
      <c r="V5">
        <v>3</v>
      </c>
      <c r="W5">
        <v>2</v>
      </c>
      <c r="X5">
        <v>1</v>
      </c>
    </row>
    <row r="6" spans="1:25" x14ac:dyDescent="0.25">
      <c r="A6" s="1">
        <v>1</v>
      </c>
      <c r="B6" s="1">
        <v>0</v>
      </c>
      <c r="C6" s="7">
        <f>((B6/3)*30)/60</f>
        <v>0</v>
      </c>
      <c r="D6" s="5">
        <f t="shared" ref="D6:D25" si="0">((B6/3)*20)/60</f>
        <v>0</v>
      </c>
      <c r="F6">
        <v>18</v>
      </c>
      <c r="G6">
        <v>17</v>
      </c>
      <c r="H6">
        <v>16</v>
      </c>
      <c r="I6">
        <v>15</v>
      </c>
      <c r="J6">
        <v>14</v>
      </c>
      <c r="K6">
        <v>13</v>
      </c>
      <c r="L6">
        <v>12</v>
      </c>
      <c r="M6">
        <v>11</v>
      </c>
      <c r="N6">
        <v>10</v>
      </c>
      <c r="O6">
        <v>9</v>
      </c>
      <c r="P6">
        <v>8</v>
      </c>
      <c r="Q6">
        <v>7</v>
      </c>
      <c r="R6">
        <v>6</v>
      </c>
      <c r="S6">
        <v>5</v>
      </c>
      <c r="T6">
        <v>4</v>
      </c>
      <c r="U6">
        <v>3</v>
      </c>
      <c r="V6">
        <v>2</v>
      </c>
      <c r="W6">
        <v>1</v>
      </c>
      <c r="X6">
        <v>0</v>
      </c>
    </row>
    <row r="7" spans="1:25" x14ac:dyDescent="0.25">
      <c r="A7" s="1">
        <v>2</v>
      </c>
      <c r="B7" s="1">
        <v>1</v>
      </c>
      <c r="C7" s="7">
        <f t="shared" ref="C7:C25" si="1">((B7/3)*30)/60</f>
        <v>0.16666666666666666</v>
      </c>
      <c r="D7" s="5">
        <f t="shared" si="0"/>
        <v>0.1111111111111111</v>
      </c>
      <c r="E7" s="4"/>
      <c r="F7">
        <v>17</v>
      </c>
      <c r="G7">
        <v>16</v>
      </c>
      <c r="H7">
        <v>15</v>
      </c>
      <c r="I7">
        <v>14</v>
      </c>
      <c r="J7">
        <v>13</v>
      </c>
      <c r="K7">
        <v>12</v>
      </c>
      <c r="L7">
        <v>11</v>
      </c>
      <c r="M7">
        <v>10</v>
      </c>
      <c r="N7">
        <v>9</v>
      </c>
      <c r="O7">
        <v>8</v>
      </c>
      <c r="P7">
        <v>7</v>
      </c>
      <c r="Q7">
        <v>6</v>
      </c>
      <c r="R7">
        <v>5</v>
      </c>
      <c r="S7">
        <v>4</v>
      </c>
      <c r="T7">
        <v>3</v>
      </c>
      <c r="U7">
        <v>2</v>
      </c>
      <c r="V7">
        <v>1</v>
      </c>
      <c r="W7">
        <v>0</v>
      </c>
    </row>
    <row r="8" spans="1:25" x14ac:dyDescent="0.25">
      <c r="A8" s="1">
        <v>3</v>
      </c>
      <c r="B8" s="1">
        <v>3</v>
      </c>
      <c r="C8" s="7">
        <f t="shared" si="1"/>
        <v>0.5</v>
      </c>
      <c r="D8" s="5">
        <f t="shared" si="0"/>
        <v>0.33333333333333331</v>
      </c>
      <c r="E8" s="4"/>
      <c r="F8">
        <v>16</v>
      </c>
      <c r="G8">
        <v>15</v>
      </c>
      <c r="H8">
        <v>14</v>
      </c>
      <c r="I8">
        <v>13</v>
      </c>
      <c r="J8">
        <v>12</v>
      </c>
      <c r="K8">
        <v>11</v>
      </c>
      <c r="L8">
        <v>10</v>
      </c>
      <c r="M8">
        <v>9</v>
      </c>
      <c r="N8">
        <v>8</v>
      </c>
      <c r="O8">
        <v>7</v>
      </c>
      <c r="P8">
        <v>6</v>
      </c>
      <c r="Q8">
        <v>5</v>
      </c>
      <c r="R8">
        <v>4</v>
      </c>
      <c r="S8">
        <v>3</v>
      </c>
      <c r="T8">
        <v>2</v>
      </c>
      <c r="U8">
        <v>1</v>
      </c>
      <c r="V8">
        <v>0</v>
      </c>
    </row>
    <row r="9" spans="1:25" x14ac:dyDescent="0.25">
      <c r="A9" s="1">
        <v>4</v>
      </c>
      <c r="B9" s="1">
        <v>6</v>
      </c>
      <c r="C9" s="7">
        <f t="shared" si="1"/>
        <v>1</v>
      </c>
      <c r="D9" s="5">
        <f t="shared" si="0"/>
        <v>0.66666666666666663</v>
      </c>
      <c r="E9" s="4"/>
      <c r="F9">
        <v>15</v>
      </c>
      <c r="G9">
        <v>14</v>
      </c>
      <c r="H9">
        <v>13</v>
      </c>
      <c r="I9">
        <v>12</v>
      </c>
      <c r="J9">
        <v>11</v>
      </c>
      <c r="K9">
        <v>10</v>
      </c>
      <c r="L9">
        <v>9</v>
      </c>
      <c r="M9">
        <v>8</v>
      </c>
      <c r="N9">
        <v>7</v>
      </c>
      <c r="O9">
        <v>6</v>
      </c>
      <c r="P9">
        <v>5</v>
      </c>
      <c r="Q9">
        <v>4</v>
      </c>
      <c r="R9">
        <v>3</v>
      </c>
      <c r="S9">
        <v>2</v>
      </c>
      <c r="T9">
        <v>1</v>
      </c>
      <c r="U9">
        <v>0</v>
      </c>
    </row>
    <row r="10" spans="1:25" x14ac:dyDescent="0.25">
      <c r="A10" s="1">
        <v>5</v>
      </c>
      <c r="B10" s="1">
        <v>10</v>
      </c>
      <c r="C10" s="7">
        <f t="shared" si="1"/>
        <v>1.6666666666666667</v>
      </c>
      <c r="D10" s="5">
        <f t="shared" si="0"/>
        <v>1.1111111111111112</v>
      </c>
      <c r="E10" s="4"/>
      <c r="F10">
        <v>14</v>
      </c>
      <c r="G10">
        <v>13</v>
      </c>
      <c r="H10">
        <v>12</v>
      </c>
      <c r="I10">
        <v>11</v>
      </c>
      <c r="J10">
        <v>10</v>
      </c>
      <c r="K10">
        <v>9</v>
      </c>
      <c r="L10">
        <v>8</v>
      </c>
      <c r="M10">
        <v>7</v>
      </c>
      <c r="N10">
        <v>6</v>
      </c>
      <c r="O10">
        <v>5</v>
      </c>
      <c r="P10">
        <v>4</v>
      </c>
      <c r="Q10">
        <v>3</v>
      </c>
      <c r="R10">
        <v>2</v>
      </c>
      <c r="S10">
        <v>1</v>
      </c>
      <c r="T10">
        <v>0</v>
      </c>
    </row>
    <row r="11" spans="1:25" x14ac:dyDescent="0.25">
      <c r="A11" s="1">
        <v>6</v>
      </c>
      <c r="B11" s="1">
        <v>15</v>
      </c>
      <c r="C11" s="7">
        <f t="shared" si="1"/>
        <v>2.5</v>
      </c>
      <c r="D11" s="5">
        <f t="shared" si="0"/>
        <v>1.6666666666666667</v>
      </c>
      <c r="E11" s="4"/>
      <c r="F11">
        <v>13</v>
      </c>
      <c r="G11">
        <v>12</v>
      </c>
      <c r="H11">
        <v>11</v>
      </c>
      <c r="I11">
        <v>10</v>
      </c>
      <c r="J11">
        <v>9</v>
      </c>
      <c r="K11">
        <v>8</v>
      </c>
      <c r="L11">
        <v>7</v>
      </c>
      <c r="M11">
        <v>6</v>
      </c>
      <c r="N11">
        <v>5</v>
      </c>
      <c r="O11">
        <v>4</v>
      </c>
      <c r="P11">
        <v>3</v>
      </c>
      <c r="Q11">
        <v>2</v>
      </c>
      <c r="R11">
        <v>1</v>
      </c>
      <c r="S11">
        <v>0</v>
      </c>
    </row>
    <row r="12" spans="1:25" x14ac:dyDescent="0.25">
      <c r="A12" s="1">
        <v>7</v>
      </c>
      <c r="B12" s="1">
        <v>21</v>
      </c>
      <c r="C12" s="7">
        <f t="shared" si="1"/>
        <v>3.5</v>
      </c>
      <c r="D12" s="5">
        <f t="shared" si="0"/>
        <v>2.3333333333333335</v>
      </c>
      <c r="E12" s="4"/>
      <c r="F12">
        <v>12</v>
      </c>
      <c r="G12">
        <v>11</v>
      </c>
      <c r="H12">
        <v>10</v>
      </c>
      <c r="I12">
        <v>9</v>
      </c>
      <c r="J12">
        <v>8</v>
      </c>
      <c r="K12">
        <v>7</v>
      </c>
      <c r="L12">
        <v>6</v>
      </c>
      <c r="M12">
        <v>5</v>
      </c>
      <c r="N12">
        <v>4</v>
      </c>
      <c r="O12">
        <v>3</v>
      </c>
      <c r="P12">
        <v>2</v>
      </c>
      <c r="Q12">
        <v>1</v>
      </c>
      <c r="R12">
        <v>0</v>
      </c>
    </row>
    <row r="13" spans="1:25" x14ac:dyDescent="0.25">
      <c r="A13" s="1">
        <v>8</v>
      </c>
      <c r="B13" s="1">
        <v>28</v>
      </c>
      <c r="C13" s="7">
        <f t="shared" si="1"/>
        <v>4.666666666666667</v>
      </c>
      <c r="D13" s="5">
        <f t="shared" si="0"/>
        <v>3.1111111111111116</v>
      </c>
      <c r="E13" s="4"/>
      <c r="F13">
        <v>11</v>
      </c>
      <c r="G13">
        <v>10</v>
      </c>
      <c r="H13">
        <v>9</v>
      </c>
      <c r="I13">
        <v>8</v>
      </c>
      <c r="J13">
        <v>7</v>
      </c>
      <c r="K13">
        <v>6</v>
      </c>
      <c r="L13">
        <v>5</v>
      </c>
      <c r="M13">
        <v>4</v>
      </c>
      <c r="N13">
        <v>3</v>
      </c>
      <c r="O13">
        <v>2</v>
      </c>
      <c r="P13">
        <v>1</v>
      </c>
      <c r="Q13">
        <v>0</v>
      </c>
    </row>
    <row r="14" spans="1:25" x14ac:dyDescent="0.25">
      <c r="A14" s="1">
        <v>9</v>
      </c>
      <c r="B14" s="1">
        <v>36</v>
      </c>
      <c r="C14" s="7">
        <f t="shared" si="1"/>
        <v>6</v>
      </c>
      <c r="D14" s="5">
        <f t="shared" si="0"/>
        <v>4</v>
      </c>
      <c r="E14" s="4"/>
      <c r="F14">
        <v>10</v>
      </c>
      <c r="G14">
        <v>9</v>
      </c>
      <c r="H14">
        <v>8</v>
      </c>
      <c r="I14">
        <v>7</v>
      </c>
      <c r="J14">
        <v>6</v>
      </c>
      <c r="K14">
        <v>5</v>
      </c>
      <c r="L14">
        <v>4</v>
      </c>
      <c r="M14">
        <v>3</v>
      </c>
      <c r="N14">
        <v>2</v>
      </c>
      <c r="O14">
        <v>1</v>
      </c>
      <c r="P14">
        <v>0</v>
      </c>
    </row>
    <row r="15" spans="1:25" x14ac:dyDescent="0.25">
      <c r="A15" s="1">
        <v>10</v>
      </c>
      <c r="B15" s="1">
        <v>45</v>
      </c>
      <c r="C15" s="7">
        <f t="shared" si="1"/>
        <v>7.5</v>
      </c>
      <c r="D15" s="5">
        <f t="shared" si="0"/>
        <v>5</v>
      </c>
      <c r="F15">
        <v>9</v>
      </c>
      <c r="G15">
        <v>8</v>
      </c>
      <c r="H15">
        <v>7</v>
      </c>
      <c r="I15">
        <v>6</v>
      </c>
      <c r="J15">
        <v>5</v>
      </c>
      <c r="K15">
        <v>4</v>
      </c>
      <c r="L15">
        <v>3</v>
      </c>
      <c r="M15">
        <v>2</v>
      </c>
      <c r="N15">
        <v>1</v>
      </c>
      <c r="O15">
        <v>0</v>
      </c>
    </row>
    <row r="16" spans="1:25" x14ac:dyDescent="0.25">
      <c r="A16" s="1">
        <v>11</v>
      </c>
      <c r="B16" s="1">
        <v>55</v>
      </c>
      <c r="C16" s="7">
        <f t="shared" si="1"/>
        <v>9.1666666666666661</v>
      </c>
      <c r="D16" s="5">
        <f t="shared" si="0"/>
        <v>6.1111111111111107</v>
      </c>
      <c r="E16" s="6" t="s">
        <v>102</v>
      </c>
      <c r="F16">
        <v>8</v>
      </c>
      <c r="G16">
        <v>7</v>
      </c>
      <c r="H16">
        <v>6</v>
      </c>
      <c r="I16">
        <v>5</v>
      </c>
      <c r="J16">
        <v>4</v>
      </c>
      <c r="K16">
        <v>3</v>
      </c>
      <c r="L16">
        <v>2</v>
      </c>
      <c r="M16">
        <v>1</v>
      </c>
      <c r="N16">
        <v>0</v>
      </c>
    </row>
    <row r="17" spans="1:25" x14ac:dyDescent="0.25">
      <c r="A17" s="1">
        <v>12</v>
      </c>
      <c r="B17" s="1">
        <v>66</v>
      </c>
      <c r="C17" s="7">
        <f t="shared" si="1"/>
        <v>11</v>
      </c>
      <c r="D17" s="5">
        <f t="shared" si="0"/>
        <v>7.333333333333333</v>
      </c>
      <c r="E17" s="4"/>
      <c r="F17">
        <v>7</v>
      </c>
      <c r="G17">
        <v>6</v>
      </c>
      <c r="H17">
        <v>5</v>
      </c>
      <c r="I17">
        <v>4</v>
      </c>
      <c r="J17">
        <v>3</v>
      </c>
      <c r="K17">
        <v>2</v>
      </c>
      <c r="L17">
        <v>1</v>
      </c>
      <c r="M17">
        <v>0</v>
      </c>
    </row>
    <row r="18" spans="1:25" x14ac:dyDescent="0.25">
      <c r="A18" s="1" t="s">
        <v>608</v>
      </c>
      <c r="B18" s="1">
        <v>78</v>
      </c>
      <c r="C18" s="7">
        <f t="shared" si="1"/>
        <v>13</v>
      </c>
      <c r="D18" s="5">
        <f t="shared" si="0"/>
        <v>8.6666666666666661</v>
      </c>
      <c r="E18" s="4"/>
      <c r="F18">
        <v>6</v>
      </c>
      <c r="G18">
        <v>5</v>
      </c>
      <c r="H18">
        <v>4</v>
      </c>
      <c r="I18">
        <v>3</v>
      </c>
      <c r="J18">
        <v>2</v>
      </c>
      <c r="K18">
        <v>1</v>
      </c>
      <c r="L18">
        <v>0</v>
      </c>
    </row>
    <row r="19" spans="1:25" x14ac:dyDescent="0.25">
      <c r="A19" s="1">
        <v>14</v>
      </c>
      <c r="B19" s="1">
        <v>91</v>
      </c>
      <c r="C19" s="7">
        <f t="shared" si="1"/>
        <v>15.166666666666666</v>
      </c>
      <c r="D19" s="5">
        <f t="shared" si="0"/>
        <v>10.111111111111111</v>
      </c>
      <c r="E19" s="4"/>
      <c r="F19">
        <v>5</v>
      </c>
      <c r="G19">
        <v>4</v>
      </c>
      <c r="H19">
        <v>3</v>
      </c>
      <c r="I19">
        <v>2</v>
      </c>
      <c r="J19">
        <v>1</v>
      </c>
      <c r="K19">
        <v>0</v>
      </c>
    </row>
    <row r="20" spans="1:25" x14ac:dyDescent="0.25">
      <c r="A20" s="1">
        <v>15</v>
      </c>
      <c r="B20" s="1">
        <v>105</v>
      </c>
      <c r="C20" s="7">
        <f t="shared" si="1"/>
        <v>17.5</v>
      </c>
      <c r="D20" s="5">
        <f t="shared" si="0"/>
        <v>11.666666666666666</v>
      </c>
      <c r="E20" s="4"/>
      <c r="F20">
        <v>4</v>
      </c>
      <c r="G20">
        <v>3</v>
      </c>
      <c r="H20">
        <v>2</v>
      </c>
      <c r="I20">
        <v>1</v>
      </c>
      <c r="J20">
        <v>0</v>
      </c>
    </row>
    <row r="21" spans="1:25" x14ac:dyDescent="0.25">
      <c r="A21" s="1">
        <v>16</v>
      </c>
      <c r="B21" s="1">
        <v>120</v>
      </c>
      <c r="C21" s="7">
        <f t="shared" si="1"/>
        <v>20</v>
      </c>
      <c r="D21" s="5">
        <f t="shared" si="0"/>
        <v>13.333333333333334</v>
      </c>
      <c r="E21" s="4"/>
      <c r="F21">
        <v>3</v>
      </c>
      <c r="G21">
        <v>2</v>
      </c>
      <c r="H21">
        <v>1</v>
      </c>
      <c r="I21">
        <v>0</v>
      </c>
    </row>
    <row r="22" spans="1:25" x14ac:dyDescent="0.25">
      <c r="A22" s="1">
        <v>17</v>
      </c>
      <c r="B22" s="1">
        <v>136</v>
      </c>
      <c r="C22" s="7">
        <f t="shared" si="1"/>
        <v>22.666666666666668</v>
      </c>
      <c r="D22" s="5">
        <f t="shared" si="0"/>
        <v>15.111111111111112</v>
      </c>
      <c r="E22" s="4"/>
      <c r="F22">
        <v>2</v>
      </c>
      <c r="G22">
        <v>1</v>
      </c>
      <c r="H22">
        <v>0</v>
      </c>
    </row>
    <row r="23" spans="1:25" x14ac:dyDescent="0.25">
      <c r="A23" s="1">
        <v>18</v>
      </c>
      <c r="B23" s="1">
        <v>153</v>
      </c>
      <c r="C23" s="7">
        <f t="shared" si="1"/>
        <v>25.5</v>
      </c>
      <c r="D23" s="5">
        <f t="shared" si="0"/>
        <v>17</v>
      </c>
      <c r="E23" s="4"/>
      <c r="F23">
        <v>1</v>
      </c>
      <c r="G23">
        <v>0</v>
      </c>
    </row>
    <row r="24" spans="1:25" x14ac:dyDescent="0.25">
      <c r="A24" s="1">
        <v>19</v>
      </c>
      <c r="B24" s="1">
        <v>171</v>
      </c>
      <c r="C24" s="7">
        <f t="shared" si="1"/>
        <v>28.5</v>
      </c>
      <c r="D24" s="5">
        <f t="shared" si="0"/>
        <v>19</v>
      </c>
      <c r="E24" s="4"/>
      <c r="F24">
        <v>0</v>
      </c>
    </row>
    <row r="25" spans="1:25" x14ac:dyDescent="0.25">
      <c r="A25" s="1">
        <v>20</v>
      </c>
      <c r="B25" s="1">
        <v>190</v>
      </c>
      <c r="C25" s="7">
        <f t="shared" si="1"/>
        <v>31.666666666666668</v>
      </c>
      <c r="D25" s="5">
        <f t="shared" si="0"/>
        <v>21.111111111111111</v>
      </c>
      <c r="E25" s="4"/>
      <c r="F25" s="1">
        <f t="shared" ref="F25:Y25" si="2">SUM(F4:F24)</f>
        <v>210</v>
      </c>
      <c r="G25" s="1">
        <f t="shared" si="2"/>
        <v>190</v>
      </c>
      <c r="H25" s="1">
        <f t="shared" si="2"/>
        <v>171</v>
      </c>
      <c r="I25" s="1">
        <f t="shared" si="2"/>
        <v>153</v>
      </c>
      <c r="J25" s="1">
        <f t="shared" si="2"/>
        <v>136</v>
      </c>
      <c r="K25" s="1">
        <f t="shared" si="2"/>
        <v>120</v>
      </c>
      <c r="L25" s="1">
        <f t="shared" si="2"/>
        <v>105</v>
      </c>
      <c r="M25" s="1">
        <f t="shared" si="2"/>
        <v>91</v>
      </c>
      <c r="N25" s="1">
        <f t="shared" si="2"/>
        <v>78</v>
      </c>
      <c r="O25" s="1">
        <f t="shared" si="2"/>
        <v>66</v>
      </c>
      <c r="P25" s="1">
        <f t="shared" si="2"/>
        <v>55</v>
      </c>
      <c r="Q25" s="1">
        <f t="shared" si="2"/>
        <v>45</v>
      </c>
      <c r="R25" s="1">
        <f t="shared" si="2"/>
        <v>36</v>
      </c>
      <c r="S25" s="1">
        <f t="shared" si="2"/>
        <v>28</v>
      </c>
      <c r="T25" s="1">
        <f t="shared" si="2"/>
        <v>21</v>
      </c>
      <c r="U25" s="1">
        <f t="shared" si="2"/>
        <v>15</v>
      </c>
      <c r="V25" s="1">
        <f t="shared" si="2"/>
        <v>10</v>
      </c>
      <c r="W25" s="1">
        <f t="shared" si="2"/>
        <v>6</v>
      </c>
      <c r="X25" s="1">
        <f t="shared" si="2"/>
        <v>3</v>
      </c>
      <c r="Y25" s="1">
        <f t="shared" si="2"/>
        <v>1</v>
      </c>
    </row>
    <row r="26" spans="1:25" x14ac:dyDescent="0.25">
      <c r="D26" s="1" t="s">
        <v>495</v>
      </c>
      <c r="E26" s="1" t="s">
        <v>496</v>
      </c>
      <c r="F26" s="1" t="s">
        <v>95</v>
      </c>
      <c r="G26" s="1" t="s">
        <v>497</v>
      </c>
    </row>
    <row r="27" spans="1:25" x14ac:dyDescent="0.25">
      <c r="C27" s="3" t="s">
        <v>494</v>
      </c>
      <c r="D27" s="23">
        <v>8</v>
      </c>
      <c r="E27" s="23">
        <f>D27/2*(D27-1)</f>
        <v>28</v>
      </c>
      <c r="F27" s="4">
        <f>E27/12</f>
        <v>2.3333333333333335</v>
      </c>
      <c r="G27" s="4">
        <f>12+F27</f>
        <v>14.333333333333334</v>
      </c>
      <c r="H27" s="24"/>
    </row>
    <row r="32" spans="1:25" x14ac:dyDescent="0.25">
      <c r="E32">
        <f>90/22</f>
        <v>4.0909090909090908</v>
      </c>
      <c r="I32">
        <f>19.09/2</f>
        <v>9.5449999999999999</v>
      </c>
    </row>
  </sheetData>
  <phoneticPr fontId="0" type="noConversion"/>
  <printOptions gridLines="1"/>
  <pageMargins left="0.75" right="0.75" top="1" bottom="1" header="0.5" footer="0.5"/>
  <pageSetup orientation="landscape" blackAndWhite="1"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M27"/>
  <sheetViews>
    <sheetView workbookViewId="0">
      <selection activeCell="G5" sqref="G5:G13"/>
    </sheetView>
  </sheetViews>
  <sheetFormatPr defaultRowHeight="15" x14ac:dyDescent="0.2"/>
  <cols>
    <col min="1" max="1" width="7.77734375" bestFit="1" customWidth="1"/>
    <col min="2" max="2" width="6.109375" style="2" bestFit="1" customWidth="1"/>
    <col min="3" max="3" width="4.21875" style="16" bestFit="1" customWidth="1"/>
    <col min="4" max="4" width="4.21875" style="16" customWidth="1"/>
    <col min="5" max="5" width="7.77734375" bestFit="1" customWidth="1"/>
    <col min="6" max="6" width="6.109375" bestFit="1" customWidth="1"/>
    <col min="7" max="7" width="4.21875" style="16" bestFit="1" customWidth="1"/>
    <col min="8" max="8" width="4.6640625" customWidth="1"/>
    <col min="12" max="12" width="9.77734375" customWidth="1"/>
    <col min="13" max="13" width="10.77734375" customWidth="1"/>
  </cols>
  <sheetData>
    <row r="3" spans="1:13" ht="15.75" x14ac:dyDescent="0.25">
      <c r="C3" s="17" t="s">
        <v>295</v>
      </c>
      <c r="D3" s="17" t="s">
        <v>571</v>
      </c>
      <c r="G3" s="17" t="s">
        <v>295</v>
      </c>
      <c r="H3" s="17" t="s">
        <v>571</v>
      </c>
    </row>
    <row r="4" spans="1:13" ht="15.75" x14ac:dyDescent="0.25">
      <c r="A4" t="s">
        <v>146</v>
      </c>
      <c r="B4" s="2" t="s">
        <v>104</v>
      </c>
      <c r="F4" s="2" t="s">
        <v>125</v>
      </c>
      <c r="I4" s="1" t="s">
        <v>292</v>
      </c>
      <c r="J4" s="2"/>
      <c r="K4" s="2"/>
    </row>
    <row r="5" spans="1:13" ht="18" x14ac:dyDescent="0.25">
      <c r="A5" t="s">
        <v>147</v>
      </c>
      <c r="B5" s="2" t="s">
        <v>357</v>
      </c>
      <c r="E5" t="s">
        <v>166</v>
      </c>
      <c r="F5" s="2" t="s">
        <v>126</v>
      </c>
      <c r="I5" s="1" t="s">
        <v>293</v>
      </c>
      <c r="J5" s="1" t="s">
        <v>294</v>
      </c>
      <c r="K5" s="14" t="s">
        <v>296</v>
      </c>
      <c r="L5" s="15" t="s">
        <v>294</v>
      </c>
    </row>
    <row r="6" spans="1:13" ht="15.75" x14ac:dyDescent="0.25">
      <c r="A6" t="s">
        <v>148</v>
      </c>
      <c r="B6" s="2" t="s">
        <v>105</v>
      </c>
      <c r="E6" t="s">
        <v>167</v>
      </c>
      <c r="F6" s="2" t="s">
        <v>127</v>
      </c>
      <c r="I6" s="1">
        <v>1</v>
      </c>
      <c r="J6" s="12">
        <f>COUNTIF(C:C,"1")+(COUNTIF(G:G,1))</f>
        <v>0</v>
      </c>
      <c r="K6" s="15">
        <f>VLOOKUP(L6,J6:M18,4,FALSE)</f>
        <v>1</v>
      </c>
      <c r="L6" s="15">
        <f>MAX(J6:J18)</f>
        <v>0</v>
      </c>
      <c r="M6" s="11">
        <v>1</v>
      </c>
    </row>
    <row r="7" spans="1:13" ht="15.75" x14ac:dyDescent="0.25">
      <c r="A7" t="s">
        <v>149</v>
      </c>
      <c r="B7" s="2" t="s">
        <v>106</v>
      </c>
      <c r="E7" t="s">
        <v>168</v>
      </c>
      <c r="F7" s="2" t="s">
        <v>128</v>
      </c>
      <c r="I7" s="1">
        <v>2</v>
      </c>
      <c r="J7" s="12">
        <f>COUNTIF(C:C,"2")+(COUNTIF(G:G,2))</f>
        <v>0</v>
      </c>
      <c r="K7" s="2"/>
      <c r="M7" s="11">
        <v>2</v>
      </c>
    </row>
    <row r="8" spans="1:13" ht="15.75" x14ac:dyDescent="0.25">
      <c r="B8" s="2" t="s">
        <v>107</v>
      </c>
      <c r="E8" t="s">
        <v>169</v>
      </c>
      <c r="F8" s="2" t="s">
        <v>129</v>
      </c>
      <c r="I8" s="1">
        <v>3</v>
      </c>
      <c r="J8" s="12">
        <f>COUNTIF(C:C,"3")+(COUNTIF(G:G,3))</f>
        <v>0</v>
      </c>
      <c r="K8" s="2"/>
      <c r="M8" s="11">
        <v>3</v>
      </c>
    </row>
    <row r="9" spans="1:13" ht="15.75" x14ac:dyDescent="0.25">
      <c r="A9" t="s">
        <v>150</v>
      </c>
      <c r="B9" s="2" t="s">
        <v>108</v>
      </c>
      <c r="F9" s="2" t="s">
        <v>130</v>
      </c>
      <c r="I9" s="1">
        <v>4</v>
      </c>
      <c r="J9" s="12">
        <f>COUNTIF(C:C,"4")+(COUNTIF(G:G,4))</f>
        <v>0</v>
      </c>
      <c r="K9" s="2"/>
      <c r="M9" s="11">
        <v>4</v>
      </c>
    </row>
    <row r="10" spans="1:13" ht="15.75" x14ac:dyDescent="0.25">
      <c r="A10" t="s">
        <v>151</v>
      </c>
      <c r="B10" s="2" t="s">
        <v>109</v>
      </c>
      <c r="E10" t="s">
        <v>170</v>
      </c>
      <c r="F10" s="2" t="s">
        <v>131</v>
      </c>
      <c r="I10" s="1">
        <v>5</v>
      </c>
      <c r="J10" s="12">
        <f>COUNTIF(C:C,"5")+(COUNTIF(G:G,5))</f>
        <v>0</v>
      </c>
      <c r="K10" s="2"/>
      <c r="M10" s="11">
        <v>5</v>
      </c>
    </row>
    <row r="11" spans="1:13" ht="15.75" x14ac:dyDescent="0.25">
      <c r="A11" t="s">
        <v>152</v>
      </c>
      <c r="B11" s="2" t="s">
        <v>358</v>
      </c>
      <c r="E11" t="s">
        <v>171</v>
      </c>
      <c r="F11" s="2" t="s">
        <v>132</v>
      </c>
      <c r="I11" s="1">
        <v>6</v>
      </c>
      <c r="J11" s="12">
        <f>COUNTIF(C:C,"6")+(COUNTIF(G:G,6))</f>
        <v>0</v>
      </c>
      <c r="K11" s="2"/>
      <c r="M11" s="11">
        <v>6</v>
      </c>
    </row>
    <row r="12" spans="1:13" ht="15.75" x14ac:dyDescent="0.25">
      <c r="A12" t="s">
        <v>153</v>
      </c>
      <c r="B12" s="2" t="s">
        <v>111</v>
      </c>
      <c r="E12" t="s">
        <v>172</v>
      </c>
      <c r="F12" s="2" t="s">
        <v>133</v>
      </c>
      <c r="I12" s="1">
        <v>7</v>
      </c>
      <c r="J12" s="12">
        <f>COUNTIF(C:C,"7")+(COUNTIF(G:G,7))</f>
        <v>0</v>
      </c>
      <c r="K12" s="2"/>
      <c r="M12" s="11">
        <v>7</v>
      </c>
    </row>
    <row r="13" spans="1:13" ht="15.75" x14ac:dyDescent="0.25">
      <c r="B13" s="2" t="s">
        <v>112</v>
      </c>
      <c r="E13" t="s">
        <v>173</v>
      </c>
      <c r="F13" s="2" t="s">
        <v>134</v>
      </c>
      <c r="I13" s="1">
        <v>8</v>
      </c>
      <c r="J13" s="12">
        <f>COUNTIF(C:C,"8")+(COUNTIF(G:G,8))</f>
        <v>0</v>
      </c>
      <c r="K13" s="2"/>
      <c r="M13" s="11">
        <v>8</v>
      </c>
    </row>
    <row r="14" spans="1:13" ht="15.75" x14ac:dyDescent="0.25">
      <c r="A14" t="s">
        <v>154</v>
      </c>
      <c r="B14" s="2" t="s">
        <v>359</v>
      </c>
      <c r="F14" s="2" t="s">
        <v>135</v>
      </c>
      <c r="I14" s="1">
        <v>9</v>
      </c>
      <c r="J14" s="12">
        <f>COUNTIF(C:C,"9")+(COUNTIF(G:G,9))</f>
        <v>0</v>
      </c>
      <c r="K14" s="2"/>
      <c r="M14" s="11">
        <v>9</v>
      </c>
    </row>
    <row r="15" spans="1:13" ht="15.75" x14ac:dyDescent="0.25">
      <c r="A15" t="s">
        <v>155</v>
      </c>
      <c r="B15" s="2" t="s">
        <v>113</v>
      </c>
      <c r="E15" t="s">
        <v>174</v>
      </c>
      <c r="F15" s="2" t="s">
        <v>136</v>
      </c>
      <c r="I15" s="1"/>
      <c r="J15" s="12"/>
      <c r="K15" s="2"/>
      <c r="M15" s="11"/>
    </row>
    <row r="16" spans="1:13" x14ac:dyDescent="0.2">
      <c r="A16" t="s">
        <v>156</v>
      </c>
      <c r="B16" s="2" t="s">
        <v>243</v>
      </c>
      <c r="E16" t="s">
        <v>175</v>
      </c>
      <c r="F16" s="2" t="s">
        <v>137</v>
      </c>
    </row>
    <row r="17" spans="1:6" x14ac:dyDescent="0.2">
      <c r="A17" t="s">
        <v>157</v>
      </c>
      <c r="B17" s="2" t="s">
        <v>114</v>
      </c>
      <c r="E17" t="s">
        <v>176</v>
      </c>
      <c r="F17" s="2" t="s">
        <v>138</v>
      </c>
    </row>
    <row r="18" spans="1:6" x14ac:dyDescent="0.2">
      <c r="B18" s="2" t="s">
        <v>115</v>
      </c>
      <c r="E18" t="s">
        <v>177</v>
      </c>
      <c r="F18" s="2" t="s">
        <v>139</v>
      </c>
    </row>
    <row r="19" spans="1:6" x14ac:dyDescent="0.2">
      <c r="A19" t="s">
        <v>158</v>
      </c>
      <c r="B19" s="2" t="s">
        <v>116</v>
      </c>
      <c r="F19" s="2" t="s">
        <v>140</v>
      </c>
    </row>
    <row r="20" spans="1:6" x14ac:dyDescent="0.2">
      <c r="A20" t="s">
        <v>159</v>
      </c>
      <c r="B20" s="2" t="s">
        <v>117</v>
      </c>
      <c r="E20" t="s">
        <v>178</v>
      </c>
      <c r="F20" s="2" t="s">
        <v>141</v>
      </c>
    </row>
    <row r="21" spans="1:6" x14ac:dyDescent="0.2">
      <c r="A21" t="s">
        <v>160</v>
      </c>
      <c r="B21" s="2" t="s">
        <v>118</v>
      </c>
      <c r="E21" t="s">
        <v>179</v>
      </c>
      <c r="F21" s="2" t="s">
        <v>142</v>
      </c>
    </row>
    <row r="22" spans="1:6" x14ac:dyDescent="0.2">
      <c r="A22" t="s">
        <v>161</v>
      </c>
      <c r="B22" s="2" t="s">
        <v>119</v>
      </c>
      <c r="E22" t="s">
        <v>180</v>
      </c>
      <c r="F22" s="2" t="s">
        <v>143</v>
      </c>
    </row>
    <row r="23" spans="1:6" x14ac:dyDescent="0.2">
      <c r="B23" s="2" t="s">
        <v>120</v>
      </c>
      <c r="E23" t="s">
        <v>181</v>
      </c>
      <c r="F23" s="2" t="s">
        <v>144</v>
      </c>
    </row>
    <row r="24" spans="1:6" x14ac:dyDescent="0.2">
      <c r="A24" t="s">
        <v>162</v>
      </c>
      <c r="B24" s="2" t="s">
        <v>121</v>
      </c>
      <c r="F24" s="2" t="s">
        <v>145</v>
      </c>
    </row>
    <row r="25" spans="1:6" x14ac:dyDescent="0.2">
      <c r="A25" t="s">
        <v>163</v>
      </c>
      <c r="B25" s="2" t="s">
        <v>122</v>
      </c>
    </row>
    <row r="26" spans="1:6" x14ac:dyDescent="0.2">
      <c r="A26" t="s">
        <v>164</v>
      </c>
      <c r="B26" s="2" t="s">
        <v>123</v>
      </c>
    </row>
    <row r="27" spans="1:6" x14ac:dyDescent="0.2">
      <c r="A27" t="s">
        <v>165</v>
      </c>
      <c r="B27" s="2" t="s">
        <v>124</v>
      </c>
    </row>
  </sheetData>
  <phoneticPr fontId="0"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M26"/>
  <sheetViews>
    <sheetView tabSelected="1" workbookViewId="0">
      <selection activeCell="G4" sqref="G4:G13"/>
    </sheetView>
  </sheetViews>
  <sheetFormatPr defaultRowHeight="15" x14ac:dyDescent="0.2"/>
  <cols>
    <col min="1" max="1" width="8.21875" bestFit="1" customWidth="1"/>
    <col min="2" max="2" width="7" bestFit="1" customWidth="1"/>
    <col min="3" max="3" width="4.21875" style="16" bestFit="1" customWidth="1"/>
    <col min="4" max="4" width="4.21875" style="16" customWidth="1"/>
    <col min="5" max="5" width="8.21875" bestFit="1" customWidth="1"/>
    <col min="6" max="6" width="6" style="2" bestFit="1" customWidth="1"/>
    <col min="7" max="7" width="4.21875" style="16" bestFit="1" customWidth="1"/>
    <col min="8" max="8" width="5.88671875" customWidth="1"/>
    <col min="11" max="11" width="10.44140625" bestFit="1" customWidth="1"/>
  </cols>
  <sheetData>
    <row r="3" spans="1:13" ht="15.75" x14ac:dyDescent="0.25">
      <c r="C3" s="17" t="s">
        <v>295</v>
      </c>
      <c r="D3" s="17" t="s">
        <v>571</v>
      </c>
      <c r="F3"/>
      <c r="G3" s="17" t="s">
        <v>295</v>
      </c>
      <c r="H3" s="17" t="s">
        <v>571</v>
      </c>
    </row>
    <row r="4" spans="1:13" ht="15.75" x14ac:dyDescent="0.25">
      <c r="A4" t="s">
        <v>0</v>
      </c>
      <c r="B4" s="2" t="s">
        <v>54</v>
      </c>
      <c r="E4" t="s">
        <v>23</v>
      </c>
      <c r="F4" s="2" t="s">
        <v>361</v>
      </c>
      <c r="I4" s="1" t="s">
        <v>292</v>
      </c>
      <c r="J4" s="2"/>
      <c r="K4" s="2"/>
    </row>
    <row r="5" spans="1:13" ht="18" x14ac:dyDescent="0.25">
      <c r="A5" t="s">
        <v>1</v>
      </c>
      <c r="B5" s="2" t="s">
        <v>55</v>
      </c>
      <c r="E5" t="s">
        <v>24</v>
      </c>
      <c r="F5" s="2" t="s">
        <v>74</v>
      </c>
      <c r="I5" s="1" t="s">
        <v>293</v>
      </c>
      <c r="J5" s="1" t="s">
        <v>294</v>
      </c>
      <c r="K5" s="14" t="s">
        <v>296</v>
      </c>
      <c r="L5" s="15" t="s">
        <v>294</v>
      </c>
    </row>
    <row r="6" spans="1:13" ht="15.75" x14ac:dyDescent="0.25">
      <c r="A6" t="s">
        <v>2</v>
      </c>
      <c r="B6" s="2" t="s">
        <v>56</v>
      </c>
      <c r="E6" t="s">
        <v>25</v>
      </c>
      <c r="F6" s="2" t="s">
        <v>75</v>
      </c>
      <c r="I6" s="1">
        <v>1</v>
      </c>
      <c r="J6" s="12">
        <f>COUNTIF(C:C,"1")+(COUNTIF(G:G,1))</f>
        <v>0</v>
      </c>
      <c r="K6" s="15">
        <f>VLOOKUP(L6,J6:M18,4,FALSE)</f>
        <v>1</v>
      </c>
      <c r="L6" s="15">
        <f>MAX(J6:J18)</f>
        <v>0</v>
      </c>
      <c r="M6" s="11">
        <v>1</v>
      </c>
    </row>
    <row r="7" spans="1:13" ht="15.75" x14ac:dyDescent="0.25">
      <c r="A7" t="s">
        <v>3</v>
      </c>
      <c r="B7" s="2" t="s">
        <v>57</v>
      </c>
      <c r="E7" t="s">
        <v>26</v>
      </c>
      <c r="F7" s="2" t="s">
        <v>76</v>
      </c>
      <c r="I7" s="1">
        <v>2</v>
      </c>
      <c r="J7" s="12">
        <f>COUNTIF(C:C,"2")+(COUNTIF(G:G,2))</f>
        <v>0</v>
      </c>
      <c r="K7" s="2"/>
      <c r="M7" s="11">
        <v>2</v>
      </c>
    </row>
    <row r="8" spans="1:13" ht="15.75" x14ac:dyDescent="0.25">
      <c r="A8" t="s">
        <v>4</v>
      </c>
      <c r="B8" s="2" t="s">
        <v>58</v>
      </c>
      <c r="E8" t="s">
        <v>27</v>
      </c>
      <c r="F8" s="2" t="s">
        <v>77</v>
      </c>
      <c r="I8" s="1">
        <v>3</v>
      </c>
      <c r="J8" s="12">
        <f>COUNTIF(C:C,"3")+(COUNTIF(G:G,3))</f>
        <v>0</v>
      </c>
      <c r="K8" s="2"/>
      <c r="M8" s="11">
        <v>3</v>
      </c>
    </row>
    <row r="9" spans="1:13" ht="15.75" x14ac:dyDescent="0.25">
      <c r="A9" t="s">
        <v>5</v>
      </c>
      <c r="B9" s="2" t="s">
        <v>59</v>
      </c>
      <c r="E9" t="s">
        <v>28</v>
      </c>
      <c r="F9" s="2" t="s">
        <v>78</v>
      </c>
      <c r="I9" s="1">
        <v>4</v>
      </c>
      <c r="J9" s="12">
        <f>COUNTIF(C:C,"4")+(COUNTIF(G:G,4))</f>
        <v>0</v>
      </c>
      <c r="K9" s="2"/>
      <c r="M9" s="11">
        <v>4</v>
      </c>
    </row>
    <row r="10" spans="1:13" ht="15.75" x14ac:dyDescent="0.25">
      <c r="A10" t="s">
        <v>6</v>
      </c>
      <c r="B10" s="2" t="s">
        <v>60</v>
      </c>
      <c r="E10" t="s">
        <v>29</v>
      </c>
      <c r="F10" s="2" t="s">
        <v>219</v>
      </c>
      <c r="I10" s="1">
        <v>5</v>
      </c>
      <c r="J10" s="12">
        <f>COUNTIF(C:C,"5")+(COUNTIF(G:G,5))</f>
        <v>0</v>
      </c>
      <c r="K10" s="2"/>
      <c r="M10" s="11">
        <v>5</v>
      </c>
    </row>
    <row r="11" spans="1:13" ht="15.75" x14ac:dyDescent="0.25">
      <c r="A11" t="s">
        <v>7</v>
      </c>
      <c r="B11" s="2" t="s">
        <v>61</v>
      </c>
      <c r="E11" t="s">
        <v>30</v>
      </c>
      <c r="F11" s="2" t="s">
        <v>79</v>
      </c>
      <c r="I11" s="1">
        <v>6</v>
      </c>
      <c r="J11" s="12">
        <f>COUNTIF(C:C,"6")+(COUNTIF(G:G,6))</f>
        <v>0</v>
      </c>
      <c r="K11" s="2"/>
      <c r="M11" s="11">
        <v>6</v>
      </c>
    </row>
    <row r="12" spans="1:13" ht="15.75" x14ac:dyDescent="0.25">
      <c r="A12" t="s">
        <v>8</v>
      </c>
      <c r="B12" s="2" t="s">
        <v>62</v>
      </c>
      <c r="E12" t="s">
        <v>31</v>
      </c>
      <c r="F12" s="2" t="s">
        <v>80</v>
      </c>
      <c r="I12" s="1">
        <v>7</v>
      </c>
      <c r="J12" s="12">
        <f>COUNTIF(C:C,"7")+(COUNTIF(G:G,7))</f>
        <v>0</v>
      </c>
      <c r="K12" s="2"/>
      <c r="M12" s="11">
        <v>7</v>
      </c>
    </row>
    <row r="13" spans="1:13" ht="15.75" x14ac:dyDescent="0.25">
      <c r="A13" t="s">
        <v>9</v>
      </c>
      <c r="B13" s="2" t="s">
        <v>63</v>
      </c>
      <c r="E13" t="s">
        <v>32</v>
      </c>
      <c r="F13" s="2" t="s">
        <v>81</v>
      </c>
      <c r="I13" s="1">
        <v>8</v>
      </c>
      <c r="J13" s="12">
        <f>COUNTIF(C:C,"8")+(COUNTIF(G:G,8))</f>
        <v>0</v>
      </c>
      <c r="K13" s="2"/>
      <c r="M13" s="11">
        <v>8</v>
      </c>
    </row>
    <row r="14" spans="1:13" ht="15.75" x14ac:dyDescent="0.25">
      <c r="A14" t="s">
        <v>10</v>
      </c>
      <c r="B14" s="2" t="s">
        <v>64</v>
      </c>
      <c r="E14" t="s">
        <v>33</v>
      </c>
      <c r="F14" s="2" t="s">
        <v>82</v>
      </c>
      <c r="I14" s="1">
        <v>9</v>
      </c>
      <c r="J14" s="12">
        <f>COUNTIF(C:C,"9")+(COUNTIF(G:G,9))</f>
        <v>0</v>
      </c>
      <c r="K14" s="2"/>
      <c r="M14" s="11">
        <v>9</v>
      </c>
    </row>
    <row r="15" spans="1:13" ht="15.75" x14ac:dyDescent="0.25">
      <c r="A15" t="s">
        <v>11</v>
      </c>
      <c r="B15" s="2" t="s">
        <v>65</v>
      </c>
      <c r="E15" t="s">
        <v>34</v>
      </c>
      <c r="F15" s="2" t="s">
        <v>83</v>
      </c>
      <c r="I15" s="1">
        <v>10</v>
      </c>
      <c r="J15" s="12">
        <f>COUNTIF(C:C,"10")+(COUNTIF(G:G,10))</f>
        <v>0</v>
      </c>
      <c r="K15" s="2"/>
      <c r="M15" s="11">
        <v>10</v>
      </c>
    </row>
    <row r="16" spans="1:13" ht="15.75" x14ac:dyDescent="0.25">
      <c r="A16" t="s">
        <v>12</v>
      </c>
      <c r="B16" s="2" t="s">
        <v>66</v>
      </c>
      <c r="E16" t="s">
        <v>35</v>
      </c>
      <c r="F16" s="2" t="s">
        <v>84</v>
      </c>
      <c r="I16" s="1"/>
      <c r="J16" s="12"/>
      <c r="K16" s="2"/>
      <c r="M16" s="11"/>
    </row>
    <row r="17" spans="1:13" ht="15.75" x14ac:dyDescent="0.25">
      <c r="A17" t="s">
        <v>13</v>
      </c>
      <c r="B17" s="2" t="s">
        <v>67</v>
      </c>
      <c r="E17" t="s">
        <v>36</v>
      </c>
      <c r="F17" s="2" t="s">
        <v>85</v>
      </c>
      <c r="I17" s="1"/>
      <c r="J17" s="12"/>
      <c r="K17" s="2"/>
      <c r="M17" s="11"/>
    </row>
    <row r="18" spans="1:13" ht="15.75" x14ac:dyDescent="0.25">
      <c r="A18" t="s">
        <v>14</v>
      </c>
      <c r="B18" s="2" t="s">
        <v>262</v>
      </c>
      <c r="E18" t="s">
        <v>37</v>
      </c>
      <c r="F18" s="2" t="s">
        <v>86</v>
      </c>
      <c r="I18" s="1"/>
      <c r="J18" s="12"/>
      <c r="K18" s="2"/>
      <c r="M18" s="11"/>
    </row>
    <row r="19" spans="1:13" x14ac:dyDescent="0.2">
      <c r="A19" t="s">
        <v>15</v>
      </c>
      <c r="B19" s="2" t="s">
        <v>68</v>
      </c>
      <c r="E19" t="s">
        <v>38</v>
      </c>
      <c r="F19" s="2" t="s">
        <v>87</v>
      </c>
    </row>
    <row r="20" spans="1:13" x14ac:dyDescent="0.2">
      <c r="A20" t="s">
        <v>16</v>
      </c>
      <c r="B20" s="2" t="s">
        <v>69</v>
      </c>
      <c r="E20" t="s">
        <v>39</v>
      </c>
      <c r="F20" s="2" t="s">
        <v>88</v>
      </c>
    </row>
    <row r="21" spans="1:13" x14ac:dyDescent="0.2">
      <c r="A21" t="s">
        <v>17</v>
      </c>
      <c r="B21" s="2" t="s">
        <v>222</v>
      </c>
      <c r="E21" t="s">
        <v>40</v>
      </c>
      <c r="F21" s="2" t="s">
        <v>89</v>
      </c>
    </row>
    <row r="22" spans="1:13" x14ac:dyDescent="0.2">
      <c r="A22" t="s">
        <v>18</v>
      </c>
      <c r="B22" s="2" t="s">
        <v>329</v>
      </c>
      <c r="E22" t="s">
        <v>41</v>
      </c>
      <c r="F22" s="2" t="s">
        <v>360</v>
      </c>
    </row>
    <row r="23" spans="1:13" x14ac:dyDescent="0.2">
      <c r="A23" t="s">
        <v>19</v>
      </c>
      <c r="B23" s="2" t="s">
        <v>70</v>
      </c>
      <c r="E23" t="s">
        <v>42</v>
      </c>
      <c r="F23" s="2" t="s">
        <v>91</v>
      </c>
    </row>
    <row r="24" spans="1:13" x14ac:dyDescent="0.2">
      <c r="A24" t="s">
        <v>20</v>
      </c>
      <c r="B24" s="2" t="s">
        <v>71</v>
      </c>
      <c r="E24" t="s">
        <v>43</v>
      </c>
      <c r="F24" s="2" t="s">
        <v>92</v>
      </c>
    </row>
    <row r="25" spans="1:13" x14ac:dyDescent="0.2">
      <c r="A25" t="s">
        <v>21</v>
      </c>
      <c r="B25" s="2" t="s">
        <v>72</v>
      </c>
      <c r="E25" t="s">
        <v>44</v>
      </c>
      <c r="F25" s="2" t="s">
        <v>93</v>
      </c>
    </row>
    <row r="26" spans="1:13" x14ac:dyDescent="0.2">
      <c r="A26" t="s">
        <v>22</v>
      </c>
      <c r="B26" s="2" t="s">
        <v>73</v>
      </c>
    </row>
  </sheetData>
  <phoneticPr fontId="0" type="noConversion"/>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M31"/>
  <sheetViews>
    <sheetView workbookViewId="0">
      <selection activeCell="G4" sqref="G4:G5"/>
    </sheetView>
  </sheetViews>
  <sheetFormatPr defaultRowHeight="15" x14ac:dyDescent="0.2"/>
  <cols>
    <col min="1" max="1" width="8.21875" bestFit="1" customWidth="1"/>
    <col min="2" max="2" width="6.44140625" style="2" bestFit="1" customWidth="1"/>
    <col min="3" max="3" width="4.21875" style="20" bestFit="1" customWidth="1"/>
    <col min="4" max="4" width="4.21875" style="20" customWidth="1"/>
    <col min="5" max="5" width="8.21875" bestFit="1" customWidth="1"/>
    <col min="6" max="6" width="6.6640625" style="2" bestFit="1" customWidth="1"/>
    <col min="7" max="7" width="4.21875" style="20" bestFit="1" customWidth="1"/>
    <col min="8" max="8" width="5.21875" customWidth="1"/>
  </cols>
  <sheetData>
    <row r="3" spans="1:13" ht="15.75" x14ac:dyDescent="0.25">
      <c r="C3" s="17" t="s">
        <v>295</v>
      </c>
      <c r="D3" s="17" t="s">
        <v>571</v>
      </c>
      <c r="G3" s="17" t="s">
        <v>295</v>
      </c>
      <c r="H3" s="17" t="s">
        <v>571</v>
      </c>
    </row>
    <row r="4" spans="1:13" ht="15.75" x14ac:dyDescent="0.25">
      <c r="A4" t="s">
        <v>0</v>
      </c>
      <c r="B4" s="2" t="s">
        <v>301</v>
      </c>
      <c r="E4" t="s">
        <v>28</v>
      </c>
      <c r="F4" s="2" t="s">
        <v>370</v>
      </c>
      <c r="I4" s="1" t="s">
        <v>292</v>
      </c>
      <c r="J4" s="2"/>
      <c r="K4" s="2"/>
    </row>
    <row r="5" spans="1:13" ht="18" x14ac:dyDescent="0.25">
      <c r="A5" t="s">
        <v>1</v>
      </c>
      <c r="B5" s="2" t="s">
        <v>281</v>
      </c>
      <c r="E5" t="s">
        <v>29</v>
      </c>
      <c r="F5" s="2" t="s">
        <v>274</v>
      </c>
      <c r="I5" s="1" t="s">
        <v>293</v>
      </c>
      <c r="J5" s="1" t="s">
        <v>294</v>
      </c>
      <c r="K5" s="14" t="s">
        <v>296</v>
      </c>
      <c r="L5" s="15" t="s">
        <v>294</v>
      </c>
    </row>
    <row r="6" spans="1:13" ht="15.75" x14ac:dyDescent="0.25">
      <c r="A6" t="s">
        <v>2</v>
      </c>
      <c r="B6" s="2" t="s">
        <v>78</v>
      </c>
      <c r="E6" t="s">
        <v>30</v>
      </c>
      <c r="F6" s="2" t="s">
        <v>371</v>
      </c>
      <c r="I6" s="1">
        <v>1</v>
      </c>
      <c r="J6" s="12">
        <f>COUNTIF(C:C,"1")+(COUNTIF(G:G,1))</f>
        <v>0</v>
      </c>
      <c r="K6" s="15">
        <f>VLOOKUP(L6,J6:M16,4,FALSE)</f>
        <v>1</v>
      </c>
      <c r="L6" s="15">
        <f>MAX(J6:J16)</f>
        <v>0</v>
      </c>
      <c r="M6" s="11">
        <v>1</v>
      </c>
    </row>
    <row r="7" spans="1:13" ht="15.75" x14ac:dyDescent="0.25">
      <c r="A7" t="s">
        <v>3</v>
      </c>
      <c r="B7" s="2" t="s">
        <v>82</v>
      </c>
      <c r="E7" t="s">
        <v>31</v>
      </c>
      <c r="F7" s="11" t="s">
        <v>360</v>
      </c>
      <c r="I7" s="1">
        <v>2</v>
      </c>
      <c r="J7" s="12">
        <f>COUNTIF(C:C,"2")+(COUNTIF(G:G,2))</f>
        <v>0</v>
      </c>
      <c r="K7" s="2"/>
      <c r="M7" s="11">
        <v>2</v>
      </c>
    </row>
    <row r="8" spans="1:13" ht="15.75" x14ac:dyDescent="0.25">
      <c r="A8" t="s">
        <v>4</v>
      </c>
      <c r="B8" s="2" t="s">
        <v>83</v>
      </c>
      <c r="E8" t="s">
        <v>32</v>
      </c>
      <c r="F8" s="2" t="s">
        <v>335</v>
      </c>
      <c r="I8" s="1">
        <v>3</v>
      </c>
      <c r="J8" s="12">
        <f>COUNTIF(C:C,"3")+(COUNTIF(G:G,3))</f>
        <v>0</v>
      </c>
      <c r="K8" s="2"/>
      <c r="M8" s="11">
        <v>3</v>
      </c>
    </row>
    <row r="9" spans="1:13" ht="15.75" x14ac:dyDescent="0.25">
      <c r="A9" t="s">
        <v>5</v>
      </c>
      <c r="B9" s="2" t="s">
        <v>317</v>
      </c>
      <c r="E9" t="s">
        <v>33</v>
      </c>
      <c r="F9" s="2" t="s">
        <v>92</v>
      </c>
      <c r="I9" s="1">
        <v>4</v>
      </c>
      <c r="J9" s="12">
        <f>COUNTIF(C:C,"4")+(COUNTIF(G:G,4))</f>
        <v>0</v>
      </c>
      <c r="K9" s="2"/>
      <c r="M9" s="11">
        <v>4</v>
      </c>
    </row>
    <row r="10" spans="1:13" ht="15.75" x14ac:dyDescent="0.25">
      <c r="A10" t="s">
        <v>6</v>
      </c>
      <c r="B10" s="2" t="s">
        <v>182</v>
      </c>
      <c r="E10" t="s">
        <v>34</v>
      </c>
      <c r="F10" s="2" t="s">
        <v>278</v>
      </c>
      <c r="I10" s="1">
        <v>5</v>
      </c>
      <c r="J10" s="12">
        <f>COUNTIF(C:C,"5")+(COUNTIF(G:G,5))</f>
        <v>0</v>
      </c>
      <c r="K10" s="2"/>
      <c r="M10" s="11">
        <v>5</v>
      </c>
    </row>
    <row r="11" spans="1:13" ht="15.75" x14ac:dyDescent="0.25">
      <c r="A11" t="s">
        <v>7</v>
      </c>
      <c r="B11" s="2" t="s">
        <v>362</v>
      </c>
      <c r="E11" t="s">
        <v>35</v>
      </c>
      <c r="F11" s="2" t="s">
        <v>341</v>
      </c>
      <c r="I11" s="1">
        <v>6</v>
      </c>
      <c r="J11" s="12">
        <f>COUNTIF(C:C,"6")+(COUNTIF(G:G,6))</f>
        <v>0</v>
      </c>
      <c r="K11" s="2"/>
      <c r="M11" s="11">
        <v>6</v>
      </c>
    </row>
    <row r="12" spans="1:13" ht="15.75" x14ac:dyDescent="0.25">
      <c r="A12" t="s">
        <v>8</v>
      </c>
      <c r="B12" s="2" t="s">
        <v>363</v>
      </c>
      <c r="E12" t="s">
        <v>36</v>
      </c>
      <c r="F12" s="2" t="s">
        <v>55</v>
      </c>
      <c r="I12" s="1">
        <v>7</v>
      </c>
      <c r="J12" s="12">
        <f>COUNTIF(C:C,"7")+(COUNTIF(G:G,7))</f>
        <v>0</v>
      </c>
      <c r="K12" s="2"/>
      <c r="M12" s="11">
        <v>7</v>
      </c>
    </row>
    <row r="13" spans="1:13" ht="15.75" x14ac:dyDescent="0.25">
      <c r="A13" t="s">
        <v>9</v>
      </c>
      <c r="B13" s="2" t="s">
        <v>183</v>
      </c>
      <c r="E13" t="s">
        <v>37</v>
      </c>
      <c r="F13" s="2" t="s">
        <v>372</v>
      </c>
      <c r="I13" s="1">
        <v>8</v>
      </c>
      <c r="J13" s="12">
        <f>COUNTIF(C:C,"8")+(COUNTIF(G:G,8))</f>
        <v>0</v>
      </c>
      <c r="K13" s="2"/>
      <c r="M13" s="11">
        <v>8</v>
      </c>
    </row>
    <row r="14" spans="1:13" ht="15.75" x14ac:dyDescent="0.25">
      <c r="A14" t="s">
        <v>10</v>
      </c>
      <c r="B14" s="2" t="s">
        <v>184</v>
      </c>
      <c r="E14" t="s">
        <v>38</v>
      </c>
      <c r="F14" s="2" t="s">
        <v>218</v>
      </c>
      <c r="I14" s="1">
        <v>9</v>
      </c>
      <c r="J14" s="12">
        <f>COUNTIF(C:C,"9")+(COUNTIF(G:G,9))</f>
        <v>0</v>
      </c>
      <c r="K14" s="2"/>
      <c r="M14" s="11">
        <v>9</v>
      </c>
    </row>
    <row r="15" spans="1:13" ht="15.75" x14ac:dyDescent="0.25">
      <c r="A15" t="s">
        <v>11</v>
      </c>
      <c r="B15" s="2" t="s">
        <v>185</v>
      </c>
      <c r="E15" t="s">
        <v>39</v>
      </c>
      <c r="F15" s="2" t="s">
        <v>291</v>
      </c>
      <c r="I15" s="1">
        <v>10</v>
      </c>
      <c r="J15" s="12">
        <f>COUNTIF(C:C,"10")+(COUNTIF(G:G,10))</f>
        <v>0</v>
      </c>
      <c r="K15" s="2"/>
      <c r="M15" s="11">
        <v>10</v>
      </c>
    </row>
    <row r="16" spans="1:13" ht="15.75" x14ac:dyDescent="0.25">
      <c r="A16" t="s">
        <v>12</v>
      </c>
      <c r="B16" s="2" t="s">
        <v>186</v>
      </c>
      <c r="E16" t="s">
        <v>40</v>
      </c>
      <c r="F16" s="2" t="s">
        <v>190</v>
      </c>
      <c r="I16" s="1">
        <v>11</v>
      </c>
      <c r="J16" s="12">
        <f>COUNTIF(C:C,"11")+(COUNTIF(G:G,11))</f>
        <v>0</v>
      </c>
      <c r="K16" s="2"/>
      <c r="M16" s="11">
        <v>11</v>
      </c>
    </row>
    <row r="17" spans="1:6" x14ac:dyDescent="0.2">
      <c r="A17" t="s">
        <v>13</v>
      </c>
      <c r="B17" s="2" t="s">
        <v>364</v>
      </c>
      <c r="E17" t="s">
        <v>41</v>
      </c>
      <c r="F17" s="2" t="s">
        <v>273</v>
      </c>
    </row>
    <row r="18" spans="1:6" x14ac:dyDescent="0.2">
      <c r="A18" t="s">
        <v>14</v>
      </c>
      <c r="B18" s="2" t="s">
        <v>323</v>
      </c>
      <c r="E18" t="s">
        <v>42</v>
      </c>
      <c r="F18" s="2" t="s">
        <v>373</v>
      </c>
    </row>
    <row r="19" spans="1:6" x14ac:dyDescent="0.2">
      <c r="A19" t="s">
        <v>15</v>
      </c>
      <c r="B19" s="2" t="s">
        <v>187</v>
      </c>
      <c r="E19" t="s">
        <v>43</v>
      </c>
      <c r="F19" s="2" t="s">
        <v>191</v>
      </c>
    </row>
    <row r="20" spans="1:6" x14ac:dyDescent="0.2">
      <c r="A20" t="s">
        <v>16</v>
      </c>
      <c r="B20" s="2" t="s">
        <v>236</v>
      </c>
      <c r="E20" t="s">
        <v>44</v>
      </c>
      <c r="F20" s="2" t="s">
        <v>374</v>
      </c>
    </row>
    <row r="21" spans="1:6" x14ac:dyDescent="0.2">
      <c r="A21" t="s">
        <v>17</v>
      </c>
      <c r="B21" s="2" t="s">
        <v>365</v>
      </c>
      <c r="E21" t="s">
        <v>194</v>
      </c>
      <c r="F21" s="2" t="s">
        <v>192</v>
      </c>
    </row>
    <row r="22" spans="1:6" x14ac:dyDescent="0.2">
      <c r="A22" t="s">
        <v>18</v>
      </c>
      <c r="B22" s="2" t="s">
        <v>188</v>
      </c>
      <c r="E22" s="10" t="s">
        <v>195</v>
      </c>
      <c r="F22" s="2" t="s">
        <v>347</v>
      </c>
    </row>
    <row r="23" spans="1:6" x14ac:dyDescent="0.2">
      <c r="A23" t="s">
        <v>19</v>
      </c>
      <c r="B23" s="2" t="s">
        <v>329</v>
      </c>
      <c r="E23" t="s">
        <v>196</v>
      </c>
      <c r="F23" s="2" t="s">
        <v>348</v>
      </c>
    </row>
    <row r="24" spans="1:6" x14ac:dyDescent="0.2">
      <c r="A24" t="s">
        <v>20</v>
      </c>
      <c r="B24" s="2" t="s">
        <v>104</v>
      </c>
      <c r="E24" t="s">
        <v>197</v>
      </c>
      <c r="F24" s="2" t="s">
        <v>265</v>
      </c>
    </row>
    <row r="25" spans="1:6" x14ac:dyDescent="0.2">
      <c r="A25" t="s">
        <v>21</v>
      </c>
      <c r="B25" s="2" t="s">
        <v>367</v>
      </c>
      <c r="E25" t="s">
        <v>198</v>
      </c>
      <c r="F25" s="2" t="s">
        <v>74</v>
      </c>
    </row>
    <row r="26" spans="1:6" x14ac:dyDescent="0.2">
      <c r="A26" t="s">
        <v>22</v>
      </c>
      <c r="B26" s="2" t="s">
        <v>366</v>
      </c>
      <c r="E26" t="s">
        <v>199</v>
      </c>
      <c r="F26" s="2" t="s">
        <v>375</v>
      </c>
    </row>
    <row r="27" spans="1:6" x14ac:dyDescent="0.2">
      <c r="A27" t="s">
        <v>23</v>
      </c>
      <c r="B27" s="2" t="s">
        <v>368</v>
      </c>
      <c r="E27" t="s">
        <v>200</v>
      </c>
      <c r="F27" s="2" t="s">
        <v>76</v>
      </c>
    </row>
    <row r="28" spans="1:6" x14ac:dyDescent="0.2">
      <c r="A28" t="s">
        <v>24</v>
      </c>
      <c r="B28" s="2" t="s">
        <v>272</v>
      </c>
      <c r="E28" t="s">
        <v>203</v>
      </c>
      <c r="F28" s="2" t="s">
        <v>376</v>
      </c>
    </row>
    <row r="29" spans="1:6" x14ac:dyDescent="0.2">
      <c r="A29" t="s">
        <v>25</v>
      </c>
      <c r="B29" s="2" t="s">
        <v>369</v>
      </c>
      <c r="E29" t="s">
        <v>201</v>
      </c>
      <c r="F29" s="2" t="s">
        <v>377</v>
      </c>
    </row>
    <row r="30" spans="1:6" x14ac:dyDescent="0.2">
      <c r="A30" t="s">
        <v>26</v>
      </c>
      <c r="B30" s="2" t="s">
        <v>193</v>
      </c>
      <c r="E30" t="s">
        <v>202</v>
      </c>
      <c r="F30" s="2" t="s">
        <v>219</v>
      </c>
    </row>
    <row r="31" spans="1:6" x14ac:dyDescent="0.2">
      <c r="A31" t="s">
        <v>27</v>
      </c>
      <c r="B31" s="2" t="s">
        <v>189</v>
      </c>
    </row>
  </sheetData>
  <phoneticPr fontId="0" type="noConversion"/>
  <pageMargins left="0.75" right="0.75" top="1" bottom="1" header="0.5" footer="0.5"/>
  <pageSetup orientation="portrait" horizontalDpi="4294967293"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P36"/>
  <sheetViews>
    <sheetView workbookViewId="0">
      <selection activeCell="L41" sqref="L41"/>
    </sheetView>
  </sheetViews>
  <sheetFormatPr defaultRowHeight="15.75" x14ac:dyDescent="0.25"/>
  <cols>
    <col min="1" max="1" width="8.6640625" bestFit="1" customWidth="1"/>
    <col min="2" max="2" width="6.6640625" style="2" bestFit="1" customWidth="1"/>
    <col min="3" max="3" width="4.21875" style="22" bestFit="1" customWidth="1"/>
    <col min="4" max="4" width="4.21875" style="22" customWidth="1"/>
    <col min="5" max="5" width="8.21875" bestFit="1" customWidth="1"/>
    <col min="6" max="6" width="6.6640625" style="2" bestFit="1" customWidth="1"/>
    <col min="7" max="7" width="4.21875" style="22" bestFit="1" customWidth="1"/>
    <col min="8" max="8" width="4.77734375" customWidth="1"/>
  </cols>
  <sheetData>
    <row r="3" spans="1:16" x14ac:dyDescent="0.25">
      <c r="C3" s="17" t="s">
        <v>295</v>
      </c>
      <c r="D3" s="17" t="s">
        <v>491</v>
      </c>
      <c r="G3" s="17" t="s">
        <v>295</v>
      </c>
      <c r="H3" s="17" t="s">
        <v>491</v>
      </c>
    </row>
    <row r="4" spans="1:16" x14ac:dyDescent="0.25">
      <c r="A4" t="s">
        <v>0</v>
      </c>
      <c r="B4" s="2" t="s">
        <v>190</v>
      </c>
      <c r="E4" t="s">
        <v>33</v>
      </c>
      <c r="F4" s="2" t="s">
        <v>219</v>
      </c>
      <c r="H4" s="22">
        <v>1</v>
      </c>
      <c r="I4" s="1" t="s">
        <v>492</v>
      </c>
      <c r="J4" s="2"/>
      <c r="K4" s="2"/>
      <c r="O4" t="str">
        <f t="shared" ref="O4:O10" si="0">IF(C4=1,1,"no match")</f>
        <v>no match</v>
      </c>
    </row>
    <row r="5" spans="1:16" ht="18" x14ac:dyDescent="0.25">
      <c r="A5" t="s">
        <v>1</v>
      </c>
      <c r="B5" s="2" t="s">
        <v>378</v>
      </c>
      <c r="E5" t="s">
        <v>34</v>
      </c>
      <c r="F5" s="2" t="s">
        <v>382</v>
      </c>
      <c r="H5" s="22">
        <v>2</v>
      </c>
      <c r="I5" s="1" t="s">
        <v>293</v>
      </c>
      <c r="J5" s="1" t="s">
        <v>294</v>
      </c>
      <c r="K5" s="14" t="s">
        <v>296</v>
      </c>
      <c r="L5" s="15" t="s">
        <v>294</v>
      </c>
      <c r="N5" s="3" t="s">
        <v>500</v>
      </c>
      <c r="O5" t="str">
        <f t="shared" si="0"/>
        <v>no match</v>
      </c>
    </row>
    <row r="6" spans="1:16" x14ac:dyDescent="0.25">
      <c r="A6" t="s">
        <v>2</v>
      </c>
      <c r="B6" s="2" t="s">
        <v>216</v>
      </c>
      <c r="E6" t="s">
        <v>35</v>
      </c>
      <c r="F6" s="2" t="s">
        <v>334</v>
      </c>
      <c r="H6" s="22">
        <v>3</v>
      </c>
      <c r="I6" s="1">
        <v>1</v>
      </c>
      <c r="J6" s="12">
        <f>COUNTIF(C:C,"1")+(COUNTIF(G:G,1))</f>
        <v>0</v>
      </c>
      <c r="K6" s="15">
        <f>VLOOKUP(L6,J6:M18,4,FALSE)</f>
        <v>1</v>
      </c>
      <c r="L6" s="15">
        <f>MAX(J6:J18)</f>
        <v>0</v>
      </c>
      <c r="M6" s="11">
        <v>1</v>
      </c>
      <c r="N6" s="3">
        <f>LOOKUP(J6,J7:J17)</f>
        <v>0</v>
      </c>
      <c r="O6" t="str">
        <f t="shared" si="0"/>
        <v>no match</v>
      </c>
    </row>
    <row r="7" spans="1:16" x14ac:dyDescent="0.25">
      <c r="A7" t="s">
        <v>3</v>
      </c>
      <c r="B7" s="2" t="s">
        <v>316</v>
      </c>
      <c r="E7" t="s">
        <v>36</v>
      </c>
      <c r="F7" s="2" t="s">
        <v>220</v>
      </c>
      <c r="H7" s="22">
        <v>1</v>
      </c>
      <c r="I7" s="1">
        <v>2</v>
      </c>
      <c r="J7" s="12">
        <f>COUNTIF(C:C,"2")+(COUNTIF(G:G,2))</f>
        <v>0</v>
      </c>
      <c r="K7" s="2"/>
      <c r="M7" s="11">
        <v>2</v>
      </c>
      <c r="N7" s="3">
        <f ca="1">LOOKUP(J7,J8:J17,J6)</f>
        <v>0</v>
      </c>
      <c r="O7" t="str">
        <f t="shared" si="0"/>
        <v>no match</v>
      </c>
      <c r="P7" t="s">
        <v>204</v>
      </c>
    </row>
    <row r="8" spans="1:16" x14ac:dyDescent="0.25">
      <c r="A8" t="s">
        <v>4</v>
      </c>
      <c r="B8" s="2" t="s">
        <v>379</v>
      </c>
      <c r="E8" t="s">
        <v>37</v>
      </c>
      <c r="F8" s="2" t="s">
        <v>76</v>
      </c>
      <c r="H8" s="22">
        <v>2</v>
      </c>
      <c r="I8" s="1">
        <v>3</v>
      </c>
      <c r="J8" s="12">
        <f>COUNTIF(C:C,"3")+(COUNTIF(G:G,3))</f>
        <v>0</v>
      </c>
      <c r="K8" s="2"/>
      <c r="M8" s="11">
        <v>3</v>
      </c>
      <c r="N8" s="3">
        <f ca="1">LOOKUP(J8,J9:J17,J6:J7)</f>
        <v>0</v>
      </c>
      <c r="O8" t="str">
        <f t="shared" si="0"/>
        <v>no match</v>
      </c>
    </row>
    <row r="9" spans="1:16" x14ac:dyDescent="0.25">
      <c r="A9" t="s">
        <v>5</v>
      </c>
      <c r="B9" s="2" t="s">
        <v>88</v>
      </c>
      <c r="E9" t="s">
        <v>38</v>
      </c>
      <c r="F9" s="2" t="s">
        <v>279</v>
      </c>
      <c r="H9" s="22">
        <v>3</v>
      </c>
      <c r="I9" s="1">
        <v>4</v>
      </c>
      <c r="J9" s="12">
        <f>COUNTIF(C:C,"4")+(COUNTIF(G:G,4))</f>
        <v>0</v>
      </c>
      <c r="K9" s="2"/>
      <c r="M9" s="11">
        <v>4</v>
      </c>
      <c r="N9" s="3"/>
      <c r="O9" t="str">
        <f t="shared" si="0"/>
        <v>no match</v>
      </c>
      <c r="P9" t="s">
        <v>205</v>
      </c>
    </row>
    <row r="10" spans="1:16" x14ac:dyDescent="0.25">
      <c r="A10" t="s">
        <v>223</v>
      </c>
      <c r="B10" s="2" t="s">
        <v>371</v>
      </c>
      <c r="E10" t="s">
        <v>39</v>
      </c>
      <c r="F10" s="2" t="s">
        <v>261</v>
      </c>
      <c r="H10" s="22">
        <v>1</v>
      </c>
      <c r="I10" s="1">
        <v>5</v>
      </c>
      <c r="J10" s="12">
        <f>COUNTIF(C:C,"5")+(COUNTIF(G:G,5))</f>
        <v>0</v>
      </c>
      <c r="K10" s="2"/>
      <c r="M10" s="11">
        <v>5</v>
      </c>
      <c r="O10" t="str">
        <f t="shared" si="0"/>
        <v>no match</v>
      </c>
      <c r="P10" t="s">
        <v>206</v>
      </c>
    </row>
    <row r="11" spans="1:16" x14ac:dyDescent="0.25">
      <c r="A11" t="s">
        <v>7</v>
      </c>
      <c r="B11" s="2" t="s">
        <v>360</v>
      </c>
      <c r="E11" t="s">
        <v>40</v>
      </c>
      <c r="F11" s="2" t="s">
        <v>383</v>
      </c>
      <c r="H11" s="22">
        <v>2</v>
      </c>
      <c r="I11" s="1">
        <v>6</v>
      </c>
      <c r="J11" s="12">
        <f>COUNTIF(C:C,"6")+(COUNTIF(G:G,6))</f>
        <v>0</v>
      </c>
      <c r="K11" s="2"/>
      <c r="M11" s="11">
        <v>6</v>
      </c>
      <c r="P11" t="s">
        <v>207</v>
      </c>
    </row>
    <row r="12" spans="1:16" x14ac:dyDescent="0.25">
      <c r="A12" t="s">
        <v>8</v>
      </c>
      <c r="B12" s="2" t="s">
        <v>91</v>
      </c>
      <c r="E12" t="s">
        <v>41</v>
      </c>
      <c r="F12" s="2" t="s">
        <v>320</v>
      </c>
      <c r="H12" s="22">
        <v>3</v>
      </c>
      <c r="I12" s="1">
        <v>7</v>
      </c>
      <c r="J12" s="12">
        <f>COUNTIF(C:C,"7")+(COUNTIF(G:G,7))</f>
        <v>0</v>
      </c>
      <c r="K12" s="2"/>
      <c r="M12" s="11">
        <v>7</v>
      </c>
      <c r="P12" t="s">
        <v>208</v>
      </c>
    </row>
    <row r="13" spans="1:16" x14ac:dyDescent="0.25">
      <c r="A13" t="s">
        <v>9</v>
      </c>
      <c r="B13" s="2" t="s">
        <v>336</v>
      </c>
      <c r="E13" t="s">
        <v>42</v>
      </c>
      <c r="F13" s="2" t="s">
        <v>184</v>
      </c>
      <c r="H13" s="22">
        <v>1</v>
      </c>
      <c r="I13" s="1">
        <v>8</v>
      </c>
      <c r="J13" s="12">
        <f>COUNTIF(C:C,"8")+(COUNTIF(G:G,8))</f>
        <v>0</v>
      </c>
      <c r="K13" s="2"/>
      <c r="M13" s="11">
        <v>8</v>
      </c>
      <c r="P13" t="s">
        <v>209</v>
      </c>
    </row>
    <row r="14" spans="1:16" x14ac:dyDescent="0.25">
      <c r="A14" t="s">
        <v>10</v>
      </c>
      <c r="B14" s="2" t="s">
        <v>93</v>
      </c>
      <c r="E14" t="s">
        <v>43</v>
      </c>
      <c r="F14" s="2" t="s">
        <v>384</v>
      </c>
      <c r="H14" s="22">
        <v>2</v>
      </c>
      <c r="I14" s="1">
        <v>9</v>
      </c>
      <c r="J14" s="12">
        <f>COUNTIF(C:C,"9")+(COUNTIF(G:G,9))</f>
        <v>0</v>
      </c>
      <c r="K14" s="2"/>
      <c r="M14" s="11">
        <v>9</v>
      </c>
      <c r="P14" t="s">
        <v>210</v>
      </c>
    </row>
    <row r="15" spans="1:16" x14ac:dyDescent="0.25">
      <c r="A15" t="s">
        <v>11</v>
      </c>
      <c r="B15" s="2" t="s">
        <v>217</v>
      </c>
      <c r="E15" t="s">
        <v>44</v>
      </c>
      <c r="F15" s="2" t="s">
        <v>186</v>
      </c>
      <c r="H15" s="22">
        <v>3</v>
      </c>
      <c r="I15" s="1">
        <v>10</v>
      </c>
      <c r="J15" s="12">
        <f>COUNTIF(C:C,"10")+(COUNTIF(G:G,10))</f>
        <v>0</v>
      </c>
      <c r="K15" s="2"/>
      <c r="M15" s="11">
        <v>10</v>
      </c>
      <c r="P15" t="s">
        <v>211</v>
      </c>
    </row>
    <row r="16" spans="1:16" x14ac:dyDescent="0.25">
      <c r="A16" t="s">
        <v>12</v>
      </c>
      <c r="B16" s="2" t="s">
        <v>301</v>
      </c>
      <c r="E16" t="s">
        <v>194</v>
      </c>
      <c r="F16" s="2" t="s">
        <v>67</v>
      </c>
      <c r="H16" s="22">
        <v>1</v>
      </c>
      <c r="I16" s="1">
        <v>11</v>
      </c>
      <c r="J16" s="12">
        <f>COUNTIF(C:C,"11")+(COUNTIF(G:G,11))</f>
        <v>0</v>
      </c>
      <c r="K16" s="2"/>
      <c r="M16" s="11">
        <v>11</v>
      </c>
      <c r="P16" t="s">
        <v>212</v>
      </c>
    </row>
    <row r="17" spans="1:16" x14ac:dyDescent="0.25">
      <c r="A17" t="s">
        <v>13</v>
      </c>
      <c r="B17" s="2" t="s">
        <v>348</v>
      </c>
      <c r="E17" t="s">
        <v>195</v>
      </c>
      <c r="F17" s="2" t="s">
        <v>374</v>
      </c>
      <c r="H17" s="22">
        <v>2</v>
      </c>
      <c r="I17" s="1">
        <v>12</v>
      </c>
      <c r="J17" s="12">
        <f>COUNTIF(C:C,"12")+(COUNTIF(G:G,12))</f>
        <v>0</v>
      </c>
      <c r="K17" s="2"/>
      <c r="M17" s="11">
        <v>12</v>
      </c>
      <c r="P17" t="s">
        <v>213</v>
      </c>
    </row>
    <row r="18" spans="1:16" x14ac:dyDescent="0.25">
      <c r="A18" t="s">
        <v>14</v>
      </c>
      <c r="B18" s="2" t="s">
        <v>269</v>
      </c>
      <c r="E18" t="s">
        <v>196</v>
      </c>
      <c r="F18" s="2" t="s">
        <v>278</v>
      </c>
      <c r="H18" s="22">
        <v>3</v>
      </c>
      <c r="I18" s="1"/>
      <c r="J18" s="12"/>
      <c r="K18" s="2"/>
      <c r="M18" s="11"/>
      <c r="P18" t="s">
        <v>214</v>
      </c>
    </row>
    <row r="19" spans="1:16" x14ac:dyDescent="0.25">
      <c r="A19" t="s">
        <v>15</v>
      </c>
      <c r="B19" s="2" t="s">
        <v>70</v>
      </c>
      <c r="E19" t="s">
        <v>197</v>
      </c>
      <c r="F19" s="2" t="s">
        <v>385</v>
      </c>
      <c r="H19" s="22">
        <v>1</v>
      </c>
      <c r="P19" t="s">
        <v>215</v>
      </c>
    </row>
    <row r="20" spans="1:16" x14ac:dyDescent="0.25">
      <c r="A20" t="s">
        <v>16</v>
      </c>
      <c r="B20" s="2" t="s">
        <v>361</v>
      </c>
      <c r="E20" t="s">
        <v>198</v>
      </c>
      <c r="F20" s="2" t="s">
        <v>142</v>
      </c>
      <c r="H20" s="22">
        <v>2</v>
      </c>
    </row>
    <row r="21" spans="1:16" x14ac:dyDescent="0.25">
      <c r="A21" t="s">
        <v>17</v>
      </c>
      <c r="B21" s="2" t="s">
        <v>351</v>
      </c>
      <c r="E21" t="s">
        <v>199</v>
      </c>
      <c r="F21" s="2" t="s">
        <v>281</v>
      </c>
      <c r="H21" s="22">
        <v>3</v>
      </c>
    </row>
    <row r="22" spans="1:16" x14ac:dyDescent="0.25">
      <c r="A22" t="s">
        <v>18</v>
      </c>
      <c r="B22" s="2" t="s">
        <v>108</v>
      </c>
      <c r="E22" t="s">
        <v>200</v>
      </c>
      <c r="F22" s="2" t="s">
        <v>386</v>
      </c>
      <c r="H22" s="22">
        <v>1</v>
      </c>
    </row>
    <row r="23" spans="1:16" x14ac:dyDescent="0.25">
      <c r="A23" t="s">
        <v>224</v>
      </c>
      <c r="B23" s="2" t="s">
        <v>72</v>
      </c>
      <c r="E23" t="s">
        <v>203</v>
      </c>
      <c r="F23" s="2" t="s">
        <v>82</v>
      </c>
      <c r="H23" s="22">
        <v>2</v>
      </c>
    </row>
    <row r="24" spans="1:16" x14ac:dyDescent="0.25">
      <c r="A24" t="s">
        <v>20</v>
      </c>
      <c r="B24" s="2" t="s">
        <v>55</v>
      </c>
      <c r="E24" t="s">
        <v>201</v>
      </c>
      <c r="F24" s="2" t="s">
        <v>83</v>
      </c>
      <c r="H24" s="22">
        <v>3</v>
      </c>
    </row>
    <row r="25" spans="1:16" x14ac:dyDescent="0.25">
      <c r="A25" t="s">
        <v>21</v>
      </c>
      <c r="B25" s="2" t="s">
        <v>300</v>
      </c>
      <c r="E25" t="s">
        <v>202</v>
      </c>
      <c r="F25" s="2" t="s">
        <v>84</v>
      </c>
      <c r="H25" s="22">
        <v>1</v>
      </c>
    </row>
    <row r="26" spans="1:16" x14ac:dyDescent="0.25">
      <c r="A26" t="s">
        <v>22</v>
      </c>
      <c r="B26" s="2" t="s">
        <v>218</v>
      </c>
      <c r="E26" t="s">
        <v>225</v>
      </c>
      <c r="F26" s="2" t="s">
        <v>387</v>
      </c>
      <c r="H26" s="22">
        <v>2</v>
      </c>
    </row>
    <row r="27" spans="1:16" x14ac:dyDescent="0.25">
      <c r="A27" t="s">
        <v>23</v>
      </c>
      <c r="B27" s="2" t="s">
        <v>323</v>
      </c>
      <c r="E27" t="s">
        <v>226</v>
      </c>
      <c r="F27" s="2" t="s">
        <v>221</v>
      </c>
      <c r="H27" s="22">
        <v>3</v>
      </c>
    </row>
    <row r="28" spans="1:16" x14ac:dyDescent="0.25">
      <c r="A28" t="s">
        <v>24</v>
      </c>
      <c r="B28" s="2" t="s">
        <v>317</v>
      </c>
      <c r="E28" t="s">
        <v>227</v>
      </c>
      <c r="F28" s="2" t="s">
        <v>345</v>
      </c>
      <c r="H28" s="22">
        <v>1</v>
      </c>
    </row>
    <row r="29" spans="1:16" x14ac:dyDescent="0.25">
      <c r="A29" t="s">
        <v>25</v>
      </c>
      <c r="B29" s="2" t="s">
        <v>341</v>
      </c>
      <c r="E29" t="s">
        <v>228</v>
      </c>
      <c r="F29" s="2" t="s">
        <v>265</v>
      </c>
      <c r="H29" s="22">
        <v>2</v>
      </c>
    </row>
    <row r="30" spans="1:16" x14ac:dyDescent="0.25">
      <c r="A30" t="s">
        <v>26</v>
      </c>
      <c r="B30" s="2" t="s">
        <v>380</v>
      </c>
      <c r="E30" t="s">
        <v>229</v>
      </c>
      <c r="F30" s="2" t="s">
        <v>74</v>
      </c>
      <c r="H30" s="22">
        <v>3</v>
      </c>
    </row>
    <row r="31" spans="1:16" x14ac:dyDescent="0.25">
      <c r="A31" t="s">
        <v>27</v>
      </c>
      <c r="B31" s="2" t="s">
        <v>381</v>
      </c>
      <c r="E31" t="s">
        <v>230</v>
      </c>
      <c r="F31" s="2" t="s">
        <v>388</v>
      </c>
      <c r="H31" s="22">
        <v>1</v>
      </c>
    </row>
    <row r="32" spans="1:16" x14ac:dyDescent="0.25">
      <c r="A32" t="s">
        <v>28</v>
      </c>
      <c r="B32" s="2" t="s">
        <v>291</v>
      </c>
      <c r="E32" t="s">
        <v>231</v>
      </c>
      <c r="F32" s="2" t="s">
        <v>236</v>
      </c>
      <c r="H32" s="22">
        <v>2</v>
      </c>
    </row>
    <row r="33" spans="1:8" x14ac:dyDescent="0.25">
      <c r="A33" t="s">
        <v>29</v>
      </c>
      <c r="B33" s="2" t="s">
        <v>274</v>
      </c>
      <c r="E33" t="s">
        <v>232</v>
      </c>
      <c r="F33" s="2" t="s">
        <v>267</v>
      </c>
      <c r="H33" s="22">
        <v>3</v>
      </c>
    </row>
    <row r="34" spans="1:8" x14ac:dyDescent="0.25">
      <c r="A34" t="s">
        <v>30</v>
      </c>
      <c r="B34" s="2" t="s">
        <v>68</v>
      </c>
      <c r="E34" t="s">
        <v>233</v>
      </c>
      <c r="F34" s="2" t="s">
        <v>222</v>
      </c>
      <c r="H34" s="22">
        <v>1</v>
      </c>
    </row>
    <row r="35" spans="1:8" x14ac:dyDescent="0.25">
      <c r="A35" t="s">
        <v>31</v>
      </c>
      <c r="B35" s="2" t="s">
        <v>318</v>
      </c>
      <c r="E35" t="s">
        <v>234</v>
      </c>
      <c r="F35" s="2" t="s">
        <v>329</v>
      </c>
      <c r="H35" s="22">
        <v>2</v>
      </c>
    </row>
    <row r="36" spans="1:8" x14ac:dyDescent="0.25">
      <c r="A36" t="s">
        <v>32</v>
      </c>
      <c r="B36" s="2" t="s">
        <v>376</v>
      </c>
      <c r="E36" t="s">
        <v>235</v>
      </c>
      <c r="F36" s="2" t="s">
        <v>389</v>
      </c>
      <c r="H36" s="22">
        <v>3</v>
      </c>
    </row>
  </sheetData>
  <phoneticPr fontId="0" type="noConversion"/>
  <printOptions gridLines="1"/>
  <pageMargins left="0.25" right="0.25" top="0.5" bottom="0.5" header="0.5" footer="0.5"/>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L43"/>
  <sheetViews>
    <sheetView workbookViewId="0">
      <selection activeCell="I18" sqref="I18"/>
    </sheetView>
  </sheetViews>
  <sheetFormatPr defaultRowHeight="15" x14ac:dyDescent="0.2"/>
  <cols>
    <col min="2" max="2" width="7.5546875" style="21" bestFit="1" customWidth="1"/>
    <col min="3" max="3" width="4.21875" style="16" bestFit="1" customWidth="1"/>
    <col min="4" max="4" width="8.21875" bestFit="1" customWidth="1"/>
    <col min="5" max="5" width="7.5546875" style="21" bestFit="1" customWidth="1"/>
    <col min="6" max="6" width="4.21875" style="16" bestFit="1" customWidth="1"/>
    <col min="7" max="7" width="1.6640625" customWidth="1"/>
    <col min="8" max="8" width="10.77734375" style="2" bestFit="1" customWidth="1"/>
    <col min="9" max="9" width="8.88671875" style="2"/>
    <col min="10" max="10" width="9" style="2" customWidth="1"/>
  </cols>
  <sheetData>
    <row r="3" spans="1:12" ht="15.75" x14ac:dyDescent="0.25">
      <c r="C3" s="17" t="s">
        <v>295</v>
      </c>
      <c r="F3" s="17" t="s">
        <v>295</v>
      </c>
    </row>
    <row r="4" spans="1:12" ht="14.25" customHeight="1" x14ac:dyDescent="0.25">
      <c r="A4" t="s">
        <v>0</v>
      </c>
      <c r="B4" s="21" t="s">
        <v>54</v>
      </c>
      <c r="D4" t="s">
        <v>40</v>
      </c>
      <c r="E4" s="21" t="s">
        <v>334</v>
      </c>
      <c r="H4" s="1" t="s">
        <v>292</v>
      </c>
    </row>
    <row r="5" spans="1:12" ht="18" x14ac:dyDescent="0.25">
      <c r="A5" t="s">
        <v>1</v>
      </c>
      <c r="B5" s="21" t="s">
        <v>260</v>
      </c>
      <c r="D5" t="s">
        <v>41</v>
      </c>
      <c r="E5" s="21" t="s">
        <v>278</v>
      </c>
      <c r="H5" s="1" t="s">
        <v>293</v>
      </c>
      <c r="I5" s="1" t="s">
        <v>294</v>
      </c>
      <c r="J5" s="14" t="s">
        <v>296</v>
      </c>
      <c r="K5" s="15" t="s">
        <v>294</v>
      </c>
    </row>
    <row r="6" spans="1:12" ht="15.75" x14ac:dyDescent="0.25">
      <c r="A6" t="s">
        <v>2</v>
      </c>
      <c r="B6" s="21" t="s">
        <v>390</v>
      </c>
      <c r="D6" t="s">
        <v>42</v>
      </c>
      <c r="E6" s="21" t="s">
        <v>279</v>
      </c>
      <c r="H6" s="1">
        <v>1</v>
      </c>
      <c r="I6" s="12">
        <f>COUNTIF(C:F,"1")</f>
        <v>0</v>
      </c>
      <c r="J6" s="15">
        <f>VLOOKUP(K6,I6:L18,4,FALSE)</f>
        <v>1</v>
      </c>
      <c r="K6" s="15">
        <f>MAX(I6:I18)</f>
        <v>0</v>
      </c>
      <c r="L6" s="11">
        <v>1</v>
      </c>
    </row>
    <row r="7" spans="1:12" ht="15.75" x14ac:dyDescent="0.25">
      <c r="A7" t="s">
        <v>3</v>
      </c>
      <c r="B7" s="21" t="s">
        <v>261</v>
      </c>
      <c r="D7" t="s">
        <v>43</v>
      </c>
      <c r="E7" s="21" t="s">
        <v>396</v>
      </c>
      <c r="H7" s="1">
        <v>2</v>
      </c>
      <c r="I7" s="12">
        <f>COUNTIF(C:F,"2")</f>
        <v>0</v>
      </c>
      <c r="L7" s="11">
        <v>2</v>
      </c>
    </row>
    <row r="8" spans="1:12" ht="15.75" x14ac:dyDescent="0.25">
      <c r="A8" t="s">
        <v>4</v>
      </c>
      <c r="B8" s="21" t="s">
        <v>191</v>
      </c>
      <c r="D8" t="s">
        <v>44</v>
      </c>
      <c r="E8" s="21" t="s">
        <v>376</v>
      </c>
      <c r="H8" s="1">
        <v>3</v>
      </c>
      <c r="I8" s="12">
        <f>COUNTIF(C:F,"3")</f>
        <v>0</v>
      </c>
      <c r="L8" s="11">
        <v>3</v>
      </c>
    </row>
    <row r="9" spans="1:12" ht="15.75" x14ac:dyDescent="0.25">
      <c r="A9" t="s">
        <v>5</v>
      </c>
      <c r="B9" s="21" t="s">
        <v>374</v>
      </c>
      <c r="D9" t="s">
        <v>194</v>
      </c>
      <c r="E9" s="21" t="s">
        <v>68</v>
      </c>
      <c r="H9" s="1">
        <v>4</v>
      </c>
      <c r="I9" s="12">
        <f>COUNTIF(C:F,"4")</f>
        <v>0</v>
      </c>
      <c r="L9" s="11">
        <v>4</v>
      </c>
    </row>
    <row r="10" spans="1:12" ht="15.75" x14ac:dyDescent="0.25">
      <c r="A10" t="s">
        <v>223</v>
      </c>
      <c r="B10" s="21" t="s">
        <v>317</v>
      </c>
      <c r="D10" t="s">
        <v>195</v>
      </c>
      <c r="E10" s="21" t="s">
        <v>219</v>
      </c>
      <c r="H10" s="1">
        <v>5</v>
      </c>
      <c r="I10" s="12">
        <f>COUNTIF(C:F,"5")</f>
        <v>0</v>
      </c>
      <c r="L10" s="11">
        <v>5</v>
      </c>
    </row>
    <row r="11" spans="1:12" ht="15.75" x14ac:dyDescent="0.25">
      <c r="A11" t="s">
        <v>7</v>
      </c>
      <c r="B11" s="21" t="s">
        <v>391</v>
      </c>
      <c r="D11" t="s">
        <v>196</v>
      </c>
      <c r="E11" s="21" t="s">
        <v>397</v>
      </c>
      <c r="H11" s="1">
        <v>6</v>
      </c>
      <c r="I11" s="12">
        <f>COUNTIF(C:F,"6")</f>
        <v>0</v>
      </c>
      <c r="L11" s="11">
        <v>6</v>
      </c>
    </row>
    <row r="12" spans="1:12" ht="15.75" x14ac:dyDescent="0.25">
      <c r="A12" t="s">
        <v>8</v>
      </c>
      <c r="B12" s="21" t="s">
        <v>263</v>
      </c>
      <c r="D12" t="s">
        <v>197</v>
      </c>
      <c r="E12" s="21" t="s">
        <v>280</v>
      </c>
      <c r="H12" s="1">
        <v>7</v>
      </c>
      <c r="I12" s="12">
        <f>COUNTIF(C:F,"7")</f>
        <v>0</v>
      </c>
      <c r="L12" s="11">
        <v>7</v>
      </c>
    </row>
    <row r="13" spans="1:12" ht="15.75" x14ac:dyDescent="0.25">
      <c r="A13" t="s">
        <v>9</v>
      </c>
      <c r="B13" s="21" t="s">
        <v>264</v>
      </c>
      <c r="D13" t="s">
        <v>198</v>
      </c>
      <c r="E13" s="21" t="s">
        <v>398</v>
      </c>
      <c r="H13" s="1">
        <v>8</v>
      </c>
      <c r="I13" s="12">
        <f>COUNTIF(C:F,"8")</f>
        <v>0</v>
      </c>
      <c r="L13" s="11">
        <v>8</v>
      </c>
    </row>
    <row r="14" spans="1:12" ht="15.75" x14ac:dyDescent="0.25">
      <c r="A14" t="s">
        <v>10</v>
      </c>
      <c r="B14" s="21" t="s">
        <v>265</v>
      </c>
      <c r="D14" t="s">
        <v>199</v>
      </c>
      <c r="E14" s="21" t="s">
        <v>281</v>
      </c>
      <c r="H14" s="1">
        <v>9</v>
      </c>
      <c r="I14" s="12">
        <f>COUNTIF(C:F,"9")</f>
        <v>0</v>
      </c>
      <c r="L14" s="11">
        <v>9</v>
      </c>
    </row>
    <row r="15" spans="1:12" ht="15.75" x14ac:dyDescent="0.25">
      <c r="A15" t="s">
        <v>11</v>
      </c>
      <c r="B15" s="21" t="s">
        <v>74</v>
      </c>
      <c r="D15" t="s">
        <v>200</v>
      </c>
      <c r="E15" s="21" t="s">
        <v>78</v>
      </c>
      <c r="H15" s="1">
        <v>10</v>
      </c>
      <c r="I15" s="12">
        <f>COUNTIF(C:F,"10")</f>
        <v>0</v>
      </c>
      <c r="L15" s="11">
        <v>10</v>
      </c>
    </row>
    <row r="16" spans="1:12" ht="15.75" x14ac:dyDescent="0.25">
      <c r="A16" t="s">
        <v>12</v>
      </c>
      <c r="B16" s="21" t="s">
        <v>325</v>
      </c>
      <c r="D16" t="s">
        <v>203</v>
      </c>
      <c r="E16" s="21" t="s">
        <v>282</v>
      </c>
      <c r="H16" s="1">
        <v>11</v>
      </c>
      <c r="I16" s="12">
        <f>COUNTIF(C:F,"11")</f>
        <v>0</v>
      </c>
      <c r="L16" s="11">
        <v>11</v>
      </c>
    </row>
    <row r="17" spans="1:12" ht="15.75" x14ac:dyDescent="0.25">
      <c r="A17" t="s">
        <v>13</v>
      </c>
      <c r="B17" s="21" t="s">
        <v>326</v>
      </c>
      <c r="D17" t="s">
        <v>201</v>
      </c>
      <c r="E17" s="21" t="s">
        <v>83</v>
      </c>
      <c r="H17" s="1">
        <v>12</v>
      </c>
      <c r="I17" s="12">
        <f>COUNTIF(C:F,"12")</f>
        <v>0</v>
      </c>
      <c r="L17" s="11">
        <v>12</v>
      </c>
    </row>
    <row r="18" spans="1:12" ht="15.75" x14ac:dyDescent="0.25">
      <c r="A18" t="s">
        <v>14</v>
      </c>
      <c r="B18" s="21" t="s">
        <v>392</v>
      </c>
      <c r="D18" t="s">
        <v>202</v>
      </c>
      <c r="E18" s="21" t="s">
        <v>283</v>
      </c>
      <c r="H18" s="1">
        <v>13</v>
      </c>
      <c r="I18" s="12">
        <f>COUNTIF(C:F,"13")</f>
        <v>0</v>
      </c>
      <c r="L18" s="11">
        <v>13</v>
      </c>
    </row>
    <row r="19" spans="1:12" x14ac:dyDescent="0.2">
      <c r="A19" t="s">
        <v>15</v>
      </c>
      <c r="B19" s="21" t="s">
        <v>266</v>
      </c>
      <c r="D19" t="s">
        <v>225</v>
      </c>
      <c r="E19" s="21" t="s">
        <v>399</v>
      </c>
    </row>
    <row r="20" spans="1:12" x14ac:dyDescent="0.2">
      <c r="A20" t="s">
        <v>16</v>
      </c>
      <c r="B20" s="21" t="s">
        <v>350</v>
      </c>
      <c r="D20" t="s">
        <v>226</v>
      </c>
      <c r="E20" s="21" t="s">
        <v>315</v>
      </c>
    </row>
    <row r="21" spans="1:12" x14ac:dyDescent="0.2">
      <c r="A21" t="s">
        <v>17</v>
      </c>
      <c r="B21" s="21" t="s">
        <v>351</v>
      </c>
      <c r="D21" t="s">
        <v>227</v>
      </c>
      <c r="E21" s="21" t="s">
        <v>284</v>
      </c>
    </row>
    <row r="22" spans="1:12" x14ac:dyDescent="0.2">
      <c r="A22" t="s">
        <v>18</v>
      </c>
      <c r="B22" s="21" t="s">
        <v>187</v>
      </c>
      <c r="D22" t="s">
        <v>228</v>
      </c>
      <c r="E22" s="21" t="s">
        <v>363</v>
      </c>
    </row>
    <row r="23" spans="1:12" x14ac:dyDescent="0.2">
      <c r="A23" t="s">
        <v>19</v>
      </c>
      <c r="B23" s="21" t="s">
        <v>80</v>
      </c>
      <c r="D23" t="s">
        <v>229</v>
      </c>
      <c r="E23" s="21" t="s">
        <v>88</v>
      </c>
    </row>
    <row r="24" spans="1:12" x14ac:dyDescent="0.2">
      <c r="A24" t="s">
        <v>20</v>
      </c>
      <c r="B24" s="21" t="s">
        <v>267</v>
      </c>
      <c r="D24" t="s">
        <v>230</v>
      </c>
      <c r="E24" s="21" t="s">
        <v>285</v>
      </c>
    </row>
    <row r="25" spans="1:12" x14ac:dyDescent="0.2">
      <c r="A25" t="s">
        <v>21</v>
      </c>
      <c r="B25" s="21" t="s">
        <v>222</v>
      </c>
      <c r="D25" t="s">
        <v>231</v>
      </c>
      <c r="E25" s="21" t="s">
        <v>400</v>
      </c>
    </row>
    <row r="26" spans="1:12" x14ac:dyDescent="0.2">
      <c r="A26" t="s">
        <v>22</v>
      </c>
      <c r="B26" s="21" t="s">
        <v>393</v>
      </c>
      <c r="D26" t="s">
        <v>232</v>
      </c>
      <c r="E26" s="21" t="s">
        <v>86</v>
      </c>
    </row>
    <row r="27" spans="1:12" x14ac:dyDescent="0.2">
      <c r="A27" t="s">
        <v>23</v>
      </c>
      <c r="B27" s="21" t="s">
        <v>353</v>
      </c>
      <c r="D27" t="s">
        <v>233</v>
      </c>
      <c r="E27" s="21" t="s">
        <v>286</v>
      </c>
    </row>
    <row r="28" spans="1:12" x14ac:dyDescent="0.2">
      <c r="A28" t="s">
        <v>24</v>
      </c>
      <c r="B28" s="21" t="s">
        <v>268</v>
      </c>
      <c r="D28" t="s">
        <v>234</v>
      </c>
      <c r="E28" s="21" t="s">
        <v>320</v>
      </c>
    </row>
    <row r="29" spans="1:12" x14ac:dyDescent="0.2">
      <c r="A29" t="s">
        <v>25</v>
      </c>
      <c r="B29" s="21" t="s">
        <v>394</v>
      </c>
      <c r="D29" t="s">
        <v>235</v>
      </c>
      <c r="E29" s="21" t="s">
        <v>323</v>
      </c>
    </row>
    <row r="30" spans="1:12" x14ac:dyDescent="0.2">
      <c r="A30" t="s">
        <v>26</v>
      </c>
      <c r="B30" s="21" t="s">
        <v>269</v>
      </c>
      <c r="D30" t="s">
        <v>248</v>
      </c>
      <c r="E30" s="21" t="s">
        <v>287</v>
      </c>
    </row>
    <row r="31" spans="1:12" x14ac:dyDescent="0.2">
      <c r="A31" t="s">
        <v>27</v>
      </c>
      <c r="B31" s="21" t="s">
        <v>270</v>
      </c>
      <c r="D31" t="s">
        <v>249</v>
      </c>
      <c r="E31" s="21" t="s">
        <v>288</v>
      </c>
    </row>
    <row r="32" spans="1:12" x14ac:dyDescent="0.2">
      <c r="A32" t="s">
        <v>28</v>
      </c>
      <c r="B32" s="21" t="s">
        <v>271</v>
      </c>
      <c r="D32" t="s">
        <v>250</v>
      </c>
      <c r="E32" s="21" t="s">
        <v>335</v>
      </c>
    </row>
    <row r="33" spans="1:5" x14ac:dyDescent="0.2">
      <c r="A33" t="s">
        <v>29</v>
      </c>
      <c r="B33" s="21" t="s">
        <v>272</v>
      </c>
      <c r="D33" t="s">
        <v>251</v>
      </c>
      <c r="E33" s="21" t="s">
        <v>336</v>
      </c>
    </row>
    <row r="34" spans="1:5" x14ac:dyDescent="0.2">
      <c r="A34" t="s">
        <v>30</v>
      </c>
      <c r="B34" s="21" t="s">
        <v>190</v>
      </c>
      <c r="D34" t="s">
        <v>252</v>
      </c>
      <c r="E34" s="21" t="s">
        <v>401</v>
      </c>
    </row>
    <row r="35" spans="1:5" x14ac:dyDescent="0.2">
      <c r="A35" t="s">
        <v>31</v>
      </c>
      <c r="B35" s="21" t="s">
        <v>273</v>
      </c>
      <c r="D35" t="s">
        <v>253</v>
      </c>
      <c r="E35" s="21" t="s">
        <v>217</v>
      </c>
    </row>
    <row r="36" spans="1:5" x14ac:dyDescent="0.2">
      <c r="A36" t="s">
        <v>32</v>
      </c>
      <c r="B36" s="21" t="s">
        <v>332</v>
      </c>
      <c r="D36" t="s">
        <v>254</v>
      </c>
      <c r="E36" s="21" t="s">
        <v>338</v>
      </c>
    </row>
    <row r="37" spans="1:5" x14ac:dyDescent="0.2">
      <c r="A37" t="s">
        <v>33</v>
      </c>
      <c r="B37" s="21" t="s">
        <v>389</v>
      </c>
      <c r="D37" t="s">
        <v>255</v>
      </c>
      <c r="E37" s="21" t="s">
        <v>402</v>
      </c>
    </row>
    <row r="38" spans="1:5" x14ac:dyDescent="0.2">
      <c r="A38" t="s">
        <v>34</v>
      </c>
      <c r="B38" s="21" t="s">
        <v>395</v>
      </c>
      <c r="D38" t="s">
        <v>256</v>
      </c>
      <c r="E38" s="21" t="s">
        <v>55</v>
      </c>
    </row>
    <row r="39" spans="1:5" x14ac:dyDescent="0.2">
      <c r="A39" t="s">
        <v>35</v>
      </c>
      <c r="B39" s="21" t="s">
        <v>274</v>
      </c>
      <c r="D39" t="s">
        <v>257</v>
      </c>
      <c r="E39" s="21" t="s">
        <v>381</v>
      </c>
    </row>
    <row r="40" spans="1:5" x14ac:dyDescent="0.2">
      <c r="A40" t="s">
        <v>36</v>
      </c>
      <c r="B40" s="21" t="s">
        <v>275</v>
      </c>
      <c r="D40" t="s">
        <v>258</v>
      </c>
      <c r="E40" s="21" t="s">
        <v>218</v>
      </c>
    </row>
    <row r="41" spans="1:5" x14ac:dyDescent="0.2">
      <c r="A41" t="s">
        <v>37</v>
      </c>
      <c r="B41" s="21" t="s">
        <v>276</v>
      </c>
      <c r="D41" t="s">
        <v>259</v>
      </c>
      <c r="E41" s="21" t="s">
        <v>291</v>
      </c>
    </row>
    <row r="42" spans="1:5" x14ac:dyDescent="0.2">
      <c r="A42" t="s">
        <v>38</v>
      </c>
      <c r="B42" s="21" t="s">
        <v>277</v>
      </c>
    </row>
    <row r="43" spans="1:5" x14ac:dyDescent="0.2">
      <c r="A43" t="s">
        <v>39</v>
      </c>
      <c r="B43" s="21" t="s">
        <v>337</v>
      </c>
    </row>
  </sheetData>
  <sheetProtection sheet="1" objects="1" scenarios="1"/>
  <phoneticPr fontId="0" type="noConversion"/>
  <printOptions gridLines="1"/>
  <pageMargins left="0.5" right="0.5" top="0.25" bottom="0.25" header="0.5" footer="0.5"/>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L49"/>
  <sheetViews>
    <sheetView topLeftCell="A22" workbookViewId="0">
      <selection activeCell="H19" sqref="H19"/>
    </sheetView>
  </sheetViews>
  <sheetFormatPr defaultRowHeight="15" x14ac:dyDescent="0.2"/>
  <cols>
    <col min="1" max="1" width="8.6640625" bestFit="1" customWidth="1"/>
    <col min="2" max="2" width="6.6640625" style="2" bestFit="1" customWidth="1"/>
    <col min="3" max="3" width="4.21875" style="20" bestFit="1" customWidth="1"/>
    <col min="4" max="4" width="8.21875" bestFit="1" customWidth="1"/>
    <col min="5" max="5" width="6.6640625" style="2" bestFit="1" customWidth="1"/>
    <col min="6" max="6" width="4.21875" style="20" bestFit="1" customWidth="1"/>
    <col min="7" max="7" width="1.88671875" customWidth="1"/>
    <col min="10" max="10" width="6.77734375" bestFit="1" customWidth="1"/>
    <col min="12" max="12" width="8.88671875" style="2"/>
  </cols>
  <sheetData>
    <row r="3" spans="1:12" ht="15.75" x14ac:dyDescent="0.25">
      <c r="C3" s="17" t="s">
        <v>295</v>
      </c>
      <c r="F3" s="17" t="s">
        <v>295</v>
      </c>
    </row>
    <row r="4" spans="1:12" ht="15.75" x14ac:dyDescent="0.25">
      <c r="A4" t="s">
        <v>0</v>
      </c>
      <c r="B4" s="2" t="s">
        <v>301</v>
      </c>
      <c r="D4" t="s">
        <v>195</v>
      </c>
      <c r="E4" s="2" t="s">
        <v>337</v>
      </c>
      <c r="H4" s="1" t="s">
        <v>292</v>
      </c>
      <c r="I4" s="2"/>
      <c r="J4" s="2"/>
    </row>
    <row r="5" spans="1:12" ht="18" x14ac:dyDescent="0.25">
      <c r="A5" t="s">
        <v>1</v>
      </c>
      <c r="B5" s="2" t="s">
        <v>322</v>
      </c>
      <c r="D5" t="s">
        <v>196</v>
      </c>
      <c r="E5" s="2" t="s">
        <v>278</v>
      </c>
      <c r="H5" s="1" t="s">
        <v>293</v>
      </c>
      <c r="I5" s="1" t="s">
        <v>294</v>
      </c>
      <c r="J5" s="14" t="s">
        <v>296</v>
      </c>
      <c r="K5" s="15" t="s">
        <v>294</v>
      </c>
    </row>
    <row r="6" spans="1:12" ht="15.75" x14ac:dyDescent="0.25">
      <c r="A6" t="s">
        <v>2</v>
      </c>
      <c r="B6" s="2" t="s">
        <v>321</v>
      </c>
      <c r="D6" t="s">
        <v>197</v>
      </c>
      <c r="E6" s="2" t="s">
        <v>407</v>
      </c>
      <c r="H6" s="1">
        <v>1</v>
      </c>
      <c r="I6" s="12">
        <f>COUNTIF(C:F,"1")</f>
        <v>0</v>
      </c>
      <c r="J6" s="15">
        <f>VLOOKUP(K6,I6:L19,4,FALSE)</f>
        <v>1</v>
      </c>
      <c r="K6" s="15">
        <f>MAX(I6:I19)</f>
        <v>0</v>
      </c>
      <c r="L6" s="11">
        <v>1</v>
      </c>
    </row>
    <row r="7" spans="1:12" ht="15.75" x14ac:dyDescent="0.25">
      <c r="A7" t="s">
        <v>3</v>
      </c>
      <c r="B7" s="2" t="s">
        <v>315</v>
      </c>
      <c r="D7" t="s">
        <v>198</v>
      </c>
      <c r="E7" s="2" t="s">
        <v>338</v>
      </c>
      <c r="H7" s="1">
        <v>2</v>
      </c>
      <c r="I7" s="12">
        <f>COUNTIF(C:F,"2")</f>
        <v>0</v>
      </c>
      <c r="J7" s="2"/>
      <c r="L7" s="11">
        <v>2</v>
      </c>
    </row>
    <row r="8" spans="1:12" ht="15.75" x14ac:dyDescent="0.25">
      <c r="A8" t="s">
        <v>4</v>
      </c>
      <c r="B8" s="2" t="s">
        <v>316</v>
      </c>
      <c r="D8" t="s">
        <v>199</v>
      </c>
      <c r="E8" s="2" t="s">
        <v>360</v>
      </c>
      <c r="H8" s="1">
        <v>3</v>
      </c>
      <c r="I8" s="12">
        <f>COUNTIF(C:F,"3")</f>
        <v>0</v>
      </c>
      <c r="J8" s="2"/>
      <c r="L8" s="11">
        <v>3</v>
      </c>
    </row>
    <row r="9" spans="1:12" ht="15.75" x14ac:dyDescent="0.25">
      <c r="A9" t="s">
        <v>5</v>
      </c>
      <c r="B9" s="2" t="s">
        <v>87</v>
      </c>
      <c r="D9" t="s">
        <v>200</v>
      </c>
      <c r="E9" s="2" t="s">
        <v>339</v>
      </c>
      <c r="H9" s="1">
        <v>4</v>
      </c>
      <c r="I9" s="12">
        <f>COUNTIF(C:F,"4")</f>
        <v>0</v>
      </c>
      <c r="J9" s="2"/>
      <c r="L9" s="11">
        <v>4</v>
      </c>
    </row>
    <row r="10" spans="1:12" ht="15.75" x14ac:dyDescent="0.25">
      <c r="A10" t="s">
        <v>223</v>
      </c>
      <c r="B10" s="2" t="s">
        <v>88</v>
      </c>
      <c r="D10" t="s">
        <v>203</v>
      </c>
      <c r="E10" s="2" t="s">
        <v>381</v>
      </c>
      <c r="H10" s="1">
        <v>5</v>
      </c>
      <c r="I10" s="12">
        <f>COUNTIF(C:F,"5")</f>
        <v>0</v>
      </c>
      <c r="J10" s="2"/>
      <c r="L10" s="11">
        <v>5</v>
      </c>
    </row>
    <row r="11" spans="1:12" ht="15.75" x14ac:dyDescent="0.25">
      <c r="A11" t="s">
        <v>7</v>
      </c>
      <c r="B11" s="2" t="s">
        <v>317</v>
      </c>
      <c r="D11" t="s">
        <v>201</v>
      </c>
      <c r="E11" s="2" t="s">
        <v>408</v>
      </c>
      <c r="H11" s="1">
        <v>6</v>
      </c>
      <c r="I11" s="12">
        <f>COUNTIF(C:F,"6")</f>
        <v>0</v>
      </c>
      <c r="J11" s="2"/>
      <c r="L11" s="11">
        <v>6</v>
      </c>
    </row>
    <row r="12" spans="1:12" ht="15.75" x14ac:dyDescent="0.25">
      <c r="A12" t="s">
        <v>8</v>
      </c>
      <c r="B12" s="2" t="s">
        <v>318</v>
      </c>
      <c r="D12" t="s">
        <v>202</v>
      </c>
      <c r="E12" s="2" t="s">
        <v>291</v>
      </c>
      <c r="H12" s="1">
        <v>7</v>
      </c>
      <c r="I12" s="12">
        <f>COUNTIF(C:F,"7")</f>
        <v>0</v>
      </c>
      <c r="J12" s="2"/>
      <c r="L12" s="11">
        <v>7</v>
      </c>
    </row>
    <row r="13" spans="1:12" ht="15.75" x14ac:dyDescent="0.25">
      <c r="A13" t="s">
        <v>9</v>
      </c>
      <c r="B13" s="2" t="s">
        <v>186</v>
      </c>
      <c r="D13" t="s">
        <v>225</v>
      </c>
      <c r="E13" s="2" t="s">
        <v>397</v>
      </c>
      <c r="H13" s="1">
        <v>8</v>
      </c>
      <c r="I13" s="12">
        <f>COUNTIF(C:F,"8")</f>
        <v>0</v>
      </c>
      <c r="J13" s="2"/>
      <c r="L13" s="11">
        <v>8</v>
      </c>
    </row>
    <row r="14" spans="1:12" ht="15.75" x14ac:dyDescent="0.25">
      <c r="A14" t="s">
        <v>10</v>
      </c>
      <c r="B14" s="2" t="s">
        <v>319</v>
      </c>
      <c r="D14" t="s">
        <v>226</v>
      </c>
      <c r="E14" s="2" t="s">
        <v>340</v>
      </c>
      <c r="H14" s="1">
        <v>9</v>
      </c>
      <c r="I14" s="12">
        <f>COUNTIF(C:F,"9")</f>
        <v>0</v>
      </c>
      <c r="J14" s="2"/>
      <c r="L14" s="11">
        <v>9</v>
      </c>
    </row>
    <row r="15" spans="1:12" ht="15.75" x14ac:dyDescent="0.25">
      <c r="A15" t="s">
        <v>11</v>
      </c>
      <c r="B15" s="2" t="s">
        <v>320</v>
      </c>
      <c r="D15" t="s">
        <v>227</v>
      </c>
      <c r="E15" s="2" t="s">
        <v>341</v>
      </c>
      <c r="H15" s="1">
        <v>10</v>
      </c>
      <c r="I15" s="12">
        <f>COUNTIF(C:F,"10")</f>
        <v>0</v>
      </c>
      <c r="J15" s="2"/>
      <c r="L15" s="11">
        <v>10</v>
      </c>
    </row>
    <row r="16" spans="1:12" ht="15.75" x14ac:dyDescent="0.25">
      <c r="A16" t="s">
        <v>12</v>
      </c>
      <c r="B16" s="2" t="s">
        <v>323</v>
      </c>
      <c r="D16" t="s">
        <v>228</v>
      </c>
      <c r="E16" s="2" t="s">
        <v>260</v>
      </c>
      <c r="H16" s="1">
        <v>11</v>
      </c>
      <c r="I16" s="12">
        <f>COUNTIF(C:F,"11")</f>
        <v>0</v>
      </c>
      <c r="J16" s="2"/>
      <c r="L16" s="11">
        <v>11</v>
      </c>
    </row>
    <row r="17" spans="1:12" ht="15.75" x14ac:dyDescent="0.25">
      <c r="A17" t="s">
        <v>13</v>
      </c>
      <c r="B17" s="2" t="s">
        <v>324</v>
      </c>
      <c r="D17" t="s">
        <v>229</v>
      </c>
      <c r="E17" s="2" t="s">
        <v>342</v>
      </c>
      <c r="H17" s="1">
        <v>12</v>
      </c>
      <c r="I17" s="12">
        <f>COUNTIF(C:F,"12")</f>
        <v>0</v>
      </c>
      <c r="J17" s="2"/>
      <c r="L17" s="11">
        <v>12</v>
      </c>
    </row>
    <row r="18" spans="1:12" ht="15.75" x14ac:dyDescent="0.25">
      <c r="A18" t="s">
        <v>14</v>
      </c>
      <c r="B18" s="2" t="s">
        <v>325</v>
      </c>
      <c r="D18" t="s">
        <v>230</v>
      </c>
      <c r="E18" s="2" t="s">
        <v>218</v>
      </c>
      <c r="H18" s="1">
        <v>13</v>
      </c>
      <c r="I18" s="12">
        <f>COUNTIF(C:F,"13")</f>
        <v>0</v>
      </c>
      <c r="J18" s="2"/>
      <c r="L18" s="11">
        <v>13</v>
      </c>
    </row>
    <row r="19" spans="1:12" ht="15.75" x14ac:dyDescent="0.25">
      <c r="A19" t="s">
        <v>15</v>
      </c>
      <c r="B19" s="2" t="s">
        <v>326</v>
      </c>
      <c r="D19" t="s">
        <v>231</v>
      </c>
      <c r="E19" s="2" t="s">
        <v>343</v>
      </c>
      <c r="H19" s="1">
        <v>14</v>
      </c>
      <c r="I19" s="12">
        <f>COUNTIF(C:F,"14")</f>
        <v>0</v>
      </c>
      <c r="L19" s="2">
        <v>14</v>
      </c>
    </row>
    <row r="20" spans="1:12" x14ac:dyDescent="0.2">
      <c r="A20" t="s">
        <v>16</v>
      </c>
      <c r="B20" s="2" t="s">
        <v>66</v>
      </c>
      <c r="D20" t="s">
        <v>232</v>
      </c>
      <c r="E20" s="2" t="s">
        <v>374</v>
      </c>
    </row>
    <row r="21" spans="1:12" x14ac:dyDescent="0.2">
      <c r="A21" t="s">
        <v>17</v>
      </c>
      <c r="B21" s="2" t="s">
        <v>67</v>
      </c>
      <c r="D21" t="s">
        <v>233</v>
      </c>
      <c r="E21" s="2" t="s">
        <v>344</v>
      </c>
    </row>
    <row r="22" spans="1:12" x14ac:dyDescent="0.2">
      <c r="A22" t="s">
        <v>18</v>
      </c>
      <c r="B22" s="2" t="s">
        <v>327</v>
      </c>
      <c r="D22" t="s">
        <v>234</v>
      </c>
      <c r="E22" s="2" t="s">
        <v>409</v>
      </c>
    </row>
    <row r="23" spans="1:12" x14ac:dyDescent="0.2">
      <c r="A23" t="s">
        <v>224</v>
      </c>
      <c r="B23" s="2" t="s">
        <v>328</v>
      </c>
      <c r="D23" t="s">
        <v>235</v>
      </c>
      <c r="E23" s="2" t="s">
        <v>261</v>
      </c>
    </row>
    <row r="24" spans="1:12" x14ac:dyDescent="0.2">
      <c r="A24" t="s">
        <v>20</v>
      </c>
      <c r="B24" s="2" t="s">
        <v>217</v>
      </c>
      <c r="D24" t="s">
        <v>248</v>
      </c>
      <c r="E24" s="2" t="s">
        <v>263</v>
      </c>
    </row>
    <row r="25" spans="1:12" x14ac:dyDescent="0.2">
      <c r="A25" t="s">
        <v>21</v>
      </c>
      <c r="B25" s="2" t="s">
        <v>187</v>
      </c>
      <c r="D25" t="s">
        <v>249</v>
      </c>
      <c r="E25" s="2" t="s">
        <v>345</v>
      </c>
    </row>
    <row r="26" spans="1:12" x14ac:dyDescent="0.2">
      <c r="A26" t="s">
        <v>22</v>
      </c>
      <c r="B26" s="2" t="s">
        <v>80</v>
      </c>
      <c r="D26" t="s">
        <v>250</v>
      </c>
      <c r="E26" s="2" t="s">
        <v>346</v>
      </c>
    </row>
    <row r="27" spans="1:12" x14ac:dyDescent="0.2">
      <c r="A27" t="s">
        <v>23</v>
      </c>
      <c r="B27" s="2" t="s">
        <v>403</v>
      </c>
      <c r="D27" t="s">
        <v>251</v>
      </c>
      <c r="E27" s="2" t="s">
        <v>74</v>
      </c>
    </row>
    <row r="28" spans="1:12" x14ac:dyDescent="0.2">
      <c r="A28" t="s">
        <v>24</v>
      </c>
      <c r="B28" s="2" t="s">
        <v>222</v>
      </c>
      <c r="D28" t="s">
        <v>252</v>
      </c>
      <c r="E28" s="2" t="s">
        <v>192</v>
      </c>
    </row>
    <row r="29" spans="1:12" x14ac:dyDescent="0.2">
      <c r="A29" t="s">
        <v>25</v>
      </c>
      <c r="B29" s="2" t="s">
        <v>329</v>
      </c>
      <c r="D29" t="s">
        <v>253</v>
      </c>
      <c r="E29" s="2" t="s">
        <v>347</v>
      </c>
    </row>
    <row r="30" spans="1:12" x14ac:dyDescent="0.2">
      <c r="A30" t="s">
        <v>26</v>
      </c>
      <c r="B30" s="2" t="s">
        <v>368</v>
      </c>
      <c r="D30" t="s">
        <v>254</v>
      </c>
      <c r="E30" s="2" t="s">
        <v>348</v>
      </c>
    </row>
    <row r="31" spans="1:12" x14ac:dyDescent="0.2">
      <c r="A31" t="s">
        <v>27</v>
      </c>
      <c r="B31" s="2" t="s">
        <v>330</v>
      </c>
      <c r="D31" t="s">
        <v>255</v>
      </c>
      <c r="E31" s="2" t="s">
        <v>349</v>
      </c>
    </row>
    <row r="32" spans="1:12" x14ac:dyDescent="0.2">
      <c r="A32" t="s">
        <v>28</v>
      </c>
      <c r="B32" s="2" t="s">
        <v>283</v>
      </c>
      <c r="D32" t="s">
        <v>256</v>
      </c>
      <c r="E32" s="2" t="s">
        <v>265</v>
      </c>
    </row>
    <row r="33" spans="1:5" x14ac:dyDescent="0.2">
      <c r="A33" t="s">
        <v>29</v>
      </c>
      <c r="B33" s="2" t="s">
        <v>331</v>
      </c>
      <c r="D33" t="s">
        <v>257</v>
      </c>
      <c r="E33" s="2" t="s">
        <v>350</v>
      </c>
    </row>
    <row r="34" spans="1:5" x14ac:dyDescent="0.2">
      <c r="A34" t="s">
        <v>30</v>
      </c>
      <c r="B34" s="2" t="s">
        <v>404</v>
      </c>
      <c r="D34" t="s">
        <v>258</v>
      </c>
      <c r="E34" s="2" t="s">
        <v>351</v>
      </c>
    </row>
    <row r="35" spans="1:5" x14ac:dyDescent="0.2">
      <c r="A35" t="s">
        <v>31</v>
      </c>
      <c r="B35" s="2" t="s">
        <v>270</v>
      </c>
      <c r="D35" t="s">
        <v>259</v>
      </c>
      <c r="E35" s="2" t="s">
        <v>68</v>
      </c>
    </row>
    <row r="36" spans="1:5" x14ac:dyDescent="0.2">
      <c r="A36" t="s">
        <v>32</v>
      </c>
      <c r="B36" s="2" t="s">
        <v>389</v>
      </c>
      <c r="D36" t="s">
        <v>302</v>
      </c>
      <c r="E36" s="2" t="s">
        <v>76</v>
      </c>
    </row>
    <row r="37" spans="1:5" x14ac:dyDescent="0.2">
      <c r="A37" t="s">
        <v>33</v>
      </c>
      <c r="B37" s="2" t="s">
        <v>272</v>
      </c>
      <c r="D37" t="s">
        <v>303</v>
      </c>
      <c r="E37" s="2" t="s">
        <v>376</v>
      </c>
    </row>
    <row r="38" spans="1:5" x14ac:dyDescent="0.2">
      <c r="A38" t="s">
        <v>34</v>
      </c>
      <c r="B38" s="2" t="s">
        <v>405</v>
      </c>
      <c r="D38" t="s">
        <v>304</v>
      </c>
      <c r="E38" s="2" t="s">
        <v>279</v>
      </c>
    </row>
    <row r="39" spans="1:5" x14ac:dyDescent="0.2">
      <c r="A39" t="s">
        <v>35</v>
      </c>
      <c r="B39" s="2" t="s">
        <v>84</v>
      </c>
      <c r="D39" t="s">
        <v>305</v>
      </c>
      <c r="E39" s="2" t="s">
        <v>219</v>
      </c>
    </row>
    <row r="40" spans="1:5" x14ac:dyDescent="0.2">
      <c r="A40" t="s">
        <v>36</v>
      </c>
      <c r="B40" s="2" t="s">
        <v>406</v>
      </c>
      <c r="D40" t="s">
        <v>306</v>
      </c>
      <c r="E40" s="2" t="s">
        <v>352</v>
      </c>
    </row>
    <row r="41" spans="1:5" x14ac:dyDescent="0.2">
      <c r="A41" t="s">
        <v>37</v>
      </c>
      <c r="B41" s="2" t="s">
        <v>189</v>
      </c>
      <c r="D41" t="s">
        <v>307</v>
      </c>
      <c r="E41" s="2" t="s">
        <v>353</v>
      </c>
    </row>
    <row r="42" spans="1:5" x14ac:dyDescent="0.2">
      <c r="A42" t="s">
        <v>38</v>
      </c>
      <c r="B42" s="2" t="s">
        <v>332</v>
      </c>
      <c r="D42" t="s">
        <v>308</v>
      </c>
      <c r="E42" s="2" t="s">
        <v>280</v>
      </c>
    </row>
    <row r="43" spans="1:5" x14ac:dyDescent="0.2">
      <c r="A43" t="s">
        <v>39</v>
      </c>
      <c r="B43" s="2" t="s">
        <v>382</v>
      </c>
      <c r="D43" t="s">
        <v>309</v>
      </c>
      <c r="E43" s="2" t="s">
        <v>398</v>
      </c>
    </row>
    <row r="44" spans="1:5" x14ac:dyDescent="0.2">
      <c r="A44" t="s">
        <v>40</v>
      </c>
      <c r="B44" s="2" t="s">
        <v>333</v>
      </c>
      <c r="D44" t="s">
        <v>310</v>
      </c>
      <c r="E44" s="2" t="s">
        <v>410</v>
      </c>
    </row>
    <row r="45" spans="1:5" x14ac:dyDescent="0.2">
      <c r="A45" t="s">
        <v>41</v>
      </c>
      <c r="B45" s="2" t="s">
        <v>334</v>
      </c>
      <c r="D45" t="s">
        <v>311</v>
      </c>
      <c r="E45" s="2" t="s">
        <v>78</v>
      </c>
    </row>
    <row r="46" spans="1:5" x14ac:dyDescent="0.2">
      <c r="A46" t="s">
        <v>42</v>
      </c>
      <c r="B46" s="2" t="s">
        <v>371</v>
      </c>
      <c r="D46" t="s">
        <v>312</v>
      </c>
      <c r="E46" s="2" t="s">
        <v>411</v>
      </c>
    </row>
    <row r="47" spans="1:5" x14ac:dyDescent="0.2">
      <c r="A47" t="s">
        <v>43</v>
      </c>
      <c r="B47" s="2" t="s">
        <v>193</v>
      </c>
      <c r="D47" t="s">
        <v>313</v>
      </c>
      <c r="E47" s="2" t="s">
        <v>412</v>
      </c>
    </row>
    <row r="48" spans="1:5" x14ac:dyDescent="0.2">
      <c r="A48" t="s">
        <v>44</v>
      </c>
      <c r="B48" s="2" t="s">
        <v>335</v>
      </c>
      <c r="D48" t="s">
        <v>314</v>
      </c>
      <c r="E48" s="2" t="s">
        <v>472</v>
      </c>
    </row>
    <row r="49" spans="1:2" x14ac:dyDescent="0.2">
      <c r="A49" t="s">
        <v>194</v>
      </c>
      <c r="B49" s="2" t="s">
        <v>336</v>
      </c>
    </row>
  </sheetData>
  <sheetProtection sheet="1" objects="1" scenarios="1"/>
  <phoneticPr fontId="0" type="noConversion"/>
  <pageMargins left="0.5" right="0.5" top="0.25" bottom="0.25" header="0.5" footer="0.5"/>
  <pageSetup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6"/>
  <sheetViews>
    <sheetView zoomScaleNormal="50" workbookViewId="0">
      <selection activeCell="C3" sqref="C3"/>
    </sheetView>
  </sheetViews>
  <sheetFormatPr defaultRowHeight="15" x14ac:dyDescent="0.2"/>
  <cols>
    <col min="1" max="1" width="8.6640625" bestFit="1" customWidth="1"/>
    <col min="2" max="2" width="7.109375" style="2" bestFit="1" customWidth="1"/>
    <col min="3" max="3" width="4.21875" style="20" bestFit="1" customWidth="1"/>
    <col min="4" max="4" width="9.21875" bestFit="1" customWidth="1"/>
    <col min="5" max="5" width="7.109375" style="2" bestFit="1" customWidth="1"/>
    <col min="6" max="6" width="4.21875" style="20" bestFit="1" customWidth="1"/>
    <col min="7" max="7" width="1.33203125" customWidth="1"/>
    <col min="12" max="12" width="8.88671875" style="2"/>
  </cols>
  <sheetData>
    <row r="3" spans="1:12" ht="15.75" x14ac:dyDescent="0.25">
      <c r="C3" s="17" t="s">
        <v>295</v>
      </c>
      <c r="F3" s="17" t="s">
        <v>295</v>
      </c>
    </row>
    <row r="4" spans="1:12" ht="15.75" x14ac:dyDescent="0.25">
      <c r="A4" t="s">
        <v>0</v>
      </c>
      <c r="B4" s="2" t="s">
        <v>283</v>
      </c>
      <c r="D4" t="s">
        <v>201</v>
      </c>
      <c r="E4" s="2" t="s">
        <v>362</v>
      </c>
      <c r="H4" s="1" t="s">
        <v>292</v>
      </c>
      <c r="I4" s="2"/>
      <c r="J4" s="2"/>
    </row>
    <row r="5" spans="1:12" ht="18" x14ac:dyDescent="0.25">
      <c r="A5" t="s">
        <v>1</v>
      </c>
      <c r="B5" s="2" t="s">
        <v>452</v>
      </c>
      <c r="D5" t="s">
        <v>202</v>
      </c>
      <c r="E5" s="2" t="s">
        <v>87</v>
      </c>
      <c r="H5" s="1" t="s">
        <v>293</v>
      </c>
      <c r="I5" s="1" t="s">
        <v>294</v>
      </c>
      <c r="J5" s="14" t="s">
        <v>296</v>
      </c>
      <c r="K5" s="15" t="s">
        <v>294</v>
      </c>
    </row>
    <row r="6" spans="1:12" ht="15.75" x14ac:dyDescent="0.25">
      <c r="A6" t="s">
        <v>2</v>
      </c>
      <c r="B6" s="2" t="s">
        <v>453</v>
      </c>
      <c r="D6" t="s">
        <v>225</v>
      </c>
      <c r="E6" s="2" t="s">
        <v>88</v>
      </c>
      <c r="H6" s="1">
        <v>1</v>
      </c>
      <c r="I6" s="12">
        <f>COUNTIF(C:F,"1")</f>
        <v>0</v>
      </c>
      <c r="J6" s="15">
        <f>VLOOKUP(K6,I6:L20,4,FALSE)</f>
        <v>1</v>
      </c>
      <c r="K6" s="15">
        <f>MAX(I6:I20)</f>
        <v>0</v>
      </c>
      <c r="L6" s="11">
        <v>1</v>
      </c>
    </row>
    <row r="7" spans="1:12" ht="15.75" x14ac:dyDescent="0.25">
      <c r="A7" t="s">
        <v>3</v>
      </c>
      <c r="B7" s="2" t="s">
        <v>263</v>
      </c>
      <c r="D7" t="s">
        <v>226</v>
      </c>
      <c r="E7" s="2" t="s">
        <v>465</v>
      </c>
      <c r="H7" s="1">
        <v>2</v>
      </c>
      <c r="I7" s="12">
        <f>COUNTIF(C:F,"2")</f>
        <v>0</v>
      </c>
      <c r="J7" s="2"/>
      <c r="L7" s="11">
        <v>2</v>
      </c>
    </row>
    <row r="8" spans="1:12" ht="15.75" x14ac:dyDescent="0.25">
      <c r="A8" t="s">
        <v>4</v>
      </c>
      <c r="B8" s="2" t="s">
        <v>427</v>
      </c>
      <c r="D8" t="s">
        <v>227</v>
      </c>
      <c r="E8" s="2" t="s">
        <v>466</v>
      </c>
      <c r="H8" s="1">
        <v>3</v>
      </c>
      <c r="I8" s="12">
        <f>COUNTIF(C:F,"3")</f>
        <v>0</v>
      </c>
      <c r="J8" s="2"/>
      <c r="L8" s="11">
        <v>3</v>
      </c>
    </row>
    <row r="9" spans="1:12" ht="15.75" x14ac:dyDescent="0.25">
      <c r="A9" t="s">
        <v>5</v>
      </c>
      <c r="B9" s="2" t="s">
        <v>454</v>
      </c>
      <c r="D9" t="s">
        <v>228</v>
      </c>
      <c r="E9" s="2" t="s">
        <v>438</v>
      </c>
      <c r="H9" s="1">
        <v>4</v>
      </c>
      <c r="I9" s="12">
        <f>COUNTIF(C:F,"4")</f>
        <v>0</v>
      </c>
      <c r="J9" s="2"/>
      <c r="L9" s="11">
        <v>4</v>
      </c>
    </row>
    <row r="10" spans="1:12" ht="15.75" x14ac:dyDescent="0.25">
      <c r="A10" t="s">
        <v>223</v>
      </c>
      <c r="B10" s="2" t="s">
        <v>74</v>
      </c>
      <c r="D10" t="s">
        <v>229</v>
      </c>
      <c r="E10" s="2" t="s">
        <v>439</v>
      </c>
      <c r="H10" s="1">
        <v>5</v>
      </c>
      <c r="I10" s="12">
        <f>COUNTIF(C:F,"5")</f>
        <v>0</v>
      </c>
      <c r="J10" s="2"/>
      <c r="L10" s="11">
        <v>5</v>
      </c>
    </row>
    <row r="11" spans="1:12" ht="15.75" x14ac:dyDescent="0.25">
      <c r="A11" t="s">
        <v>7</v>
      </c>
      <c r="B11" s="2" t="s">
        <v>428</v>
      </c>
      <c r="D11" t="s">
        <v>230</v>
      </c>
      <c r="E11" s="2" t="s">
        <v>337</v>
      </c>
      <c r="H11" s="1">
        <v>6</v>
      </c>
      <c r="I11" s="12">
        <f>COUNTIF(C:F,"6")</f>
        <v>0</v>
      </c>
      <c r="J11" s="2"/>
      <c r="L11" s="11">
        <v>6</v>
      </c>
    </row>
    <row r="12" spans="1:12" ht="15.75" x14ac:dyDescent="0.25">
      <c r="A12" t="s">
        <v>8</v>
      </c>
      <c r="B12" s="2" t="s">
        <v>347</v>
      </c>
      <c r="D12" t="s">
        <v>231</v>
      </c>
      <c r="E12" s="2" t="s">
        <v>440</v>
      </c>
      <c r="H12" s="1">
        <v>7</v>
      </c>
      <c r="I12" s="12">
        <f>COUNTIF(C:F,"7")</f>
        <v>0</v>
      </c>
      <c r="J12" s="2"/>
      <c r="L12" s="11">
        <v>7</v>
      </c>
    </row>
    <row r="13" spans="1:12" ht="15.75" x14ac:dyDescent="0.25">
      <c r="A13" t="s">
        <v>9</v>
      </c>
      <c r="B13" s="2" t="s">
        <v>73</v>
      </c>
      <c r="D13" t="s">
        <v>232</v>
      </c>
      <c r="E13" s="2" t="s">
        <v>278</v>
      </c>
      <c r="H13" s="1">
        <v>8</v>
      </c>
      <c r="I13" s="12">
        <f>COUNTIF(C:F,"8")</f>
        <v>0</v>
      </c>
      <c r="J13" s="2"/>
      <c r="L13" s="11">
        <v>8</v>
      </c>
    </row>
    <row r="14" spans="1:12" ht="15.75" x14ac:dyDescent="0.25">
      <c r="A14" t="s">
        <v>10</v>
      </c>
      <c r="B14" s="2" t="s">
        <v>429</v>
      </c>
      <c r="D14" t="s">
        <v>233</v>
      </c>
      <c r="E14" s="2" t="s">
        <v>441</v>
      </c>
      <c r="H14" s="1">
        <v>9</v>
      </c>
      <c r="I14" s="12">
        <f>COUNTIF(C:F,"9")</f>
        <v>0</v>
      </c>
      <c r="J14" s="2"/>
      <c r="L14" s="11">
        <v>9</v>
      </c>
    </row>
    <row r="15" spans="1:12" ht="15.75" x14ac:dyDescent="0.25">
      <c r="A15" t="s">
        <v>11</v>
      </c>
      <c r="B15" s="2" t="s">
        <v>430</v>
      </c>
      <c r="D15" t="s">
        <v>234</v>
      </c>
      <c r="E15" s="2" t="s">
        <v>90</v>
      </c>
      <c r="H15" s="1">
        <v>10</v>
      </c>
      <c r="I15" s="12">
        <f>COUNTIF(C:F,"10")</f>
        <v>0</v>
      </c>
      <c r="J15" s="2"/>
      <c r="L15" s="11">
        <v>10</v>
      </c>
    </row>
    <row r="16" spans="1:12" ht="15.75" x14ac:dyDescent="0.25">
      <c r="A16" t="s">
        <v>12</v>
      </c>
      <c r="B16" s="2" t="s">
        <v>401</v>
      </c>
      <c r="D16" t="s">
        <v>235</v>
      </c>
      <c r="E16" s="2" t="s">
        <v>289</v>
      </c>
      <c r="H16" s="1">
        <v>11</v>
      </c>
      <c r="I16" s="12">
        <f>COUNTIF(C:F,"11")</f>
        <v>0</v>
      </c>
      <c r="J16" s="2"/>
      <c r="L16" s="11">
        <v>11</v>
      </c>
    </row>
    <row r="17" spans="1:12" ht="15.75" x14ac:dyDescent="0.25">
      <c r="A17" t="s">
        <v>13</v>
      </c>
      <c r="B17" s="2" t="s">
        <v>217</v>
      </c>
      <c r="D17" t="s">
        <v>248</v>
      </c>
      <c r="E17" s="2" t="s">
        <v>290</v>
      </c>
      <c r="H17" s="1">
        <v>12</v>
      </c>
      <c r="I17" s="12">
        <f>COUNTIF(C:F,"12")</f>
        <v>0</v>
      </c>
      <c r="J17" s="2"/>
      <c r="L17" s="11">
        <v>12</v>
      </c>
    </row>
    <row r="18" spans="1:12" ht="15.75" x14ac:dyDescent="0.25">
      <c r="A18" t="s">
        <v>14</v>
      </c>
      <c r="B18" s="2" t="s">
        <v>431</v>
      </c>
      <c r="D18" t="s">
        <v>249</v>
      </c>
      <c r="E18" s="2" t="s">
        <v>442</v>
      </c>
      <c r="H18" s="1">
        <v>13</v>
      </c>
      <c r="I18" s="12">
        <f>COUNTIF(C:F,"13")</f>
        <v>0</v>
      </c>
      <c r="J18" s="2"/>
      <c r="L18" s="11">
        <v>13</v>
      </c>
    </row>
    <row r="19" spans="1:12" ht="15.75" x14ac:dyDescent="0.25">
      <c r="A19" t="s">
        <v>15</v>
      </c>
      <c r="B19" s="2" t="s">
        <v>236</v>
      </c>
      <c r="D19" t="s">
        <v>250</v>
      </c>
      <c r="E19" s="2" t="s">
        <v>352</v>
      </c>
      <c r="H19" s="1">
        <v>14</v>
      </c>
      <c r="I19" s="12">
        <f>COUNTIF(C:F,"14")</f>
        <v>0</v>
      </c>
      <c r="L19" s="2">
        <v>14</v>
      </c>
    </row>
    <row r="20" spans="1:12" ht="15.75" x14ac:dyDescent="0.25">
      <c r="A20" t="s">
        <v>16</v>
      </c>
      <c r="B20" s="2" t="s">
        <v>66</v>
      </c>
      <c r="D20" t="s">
        <v>251</v>
      </c>
      <c r="E20" s="2" t="s">
        <v>353</v>
      </c>
      <c r="H20" s="1">
        <v>15</v>
      </c>
      <c r="I20" s="12">
        <f>COUNTIF(C:F,"15")</f>
        <v>0</v>
      </c>
      <c r="L20" s="2">
        <v>15</v>
      </c>
    </row>
    <row r="21" spans="1:12" x14ac:dyDescent="0.2">
      <c r="A21" t="s">
        <v>17</v>
      </c>
      <c r="B21" s="2" t="s">
        <v>222</v>
      </c>
      <c r="D21" t="s">
        <v>252</v>
      </c>
      <c r="E21" s="2" t="s">
        <v>280</v>
      </c>
    </row>
    <row r="22" spans="1:12" x14ac:dyDescent="0.2">
      <c r="A22" t="s">
        <v>18</v>
      </c>
      <c r="B22" s="2" t="s">
        <v>393</v>
      </c>
      <c r="D22" t="s">
        <v>253</v>
      </c>
      <c r="E22" s="2" t="s">
        <v>467</v>
      </c>
    </row>
    <row r="23" spans="1:12" x14ac:dyDescent="0.2">
      <c r="A23" t="s">
        <v>224</v>
      </c>
      <c r="B23" s="2" t="s">
        <v>455</v>
      </c>
      <c r="D23" t="s">
        <v>254</v>
      </c>
      <c r="E23" s="2" t="s">
        <v>410</v>
      </c>
    </row>
    <row r="24" spans="1:12" x14ac:dyDescent="0.2">
      <c r="A24" t="s">
        <v>20</v>
      </c>
      <c r="B24" s="2" t="s">
        <v>330</v>
      </c>
      <c r="D24" t="s">
        <v>255</v>
      </c>
      <c r="E24" s="2" t="s">
        <v>443</v>
      </c>
    </row>
    <row r="25" spans="1:12" x14ac:dyDescent="0.2">
      <c r="A25" t="s">
        <v>21</v>
      </c>
      <c r="B25" s="2" t="s">
        <v>456</v>
      </c>
      <c r="D25" t="s">
        <v>256</v>
      </c>
      <c r="E25" s="2" t="s">
        <v>444</v>
      </c>
    </row>
    <row r="26" spans="1:12" x14ac:dyDescent="0.2">
      <c r="A26" t="s">
        <v>22</v>
      </c>
      <c r="B26" s="2" t="s">
        <v>457</v>
      </c>
      <c r="D26" t="s">
        <v>257</v>
      </c>
      <c r="E26" s="2" t="s">
        <v>445</v>
      </c>
    </row>
    <row r="27" spans="1:12" x14ac:dyDescent="0.2">
      <c r="A27" t="s">
        <v>23</v>
      </c>
      <c r="B27" s="2" t="s">
        <v>260</v>
      </c>
      <c r="D27" t="s">
        <v>258</v>
      </c>
      <c r="E27" s="2" t="s">
        <v>446</v>
      </c>
    </row>
    <row r="28" spans="1:12" x14ac:dyDescent="0.2">
      <c r="A28" t="s">
        <v>24</v>
      </c>
      <c r="B28" s="2" t="s">
        <v>342</v>
      </c>
      <c r="D28" t="s">
        <v>259</v>
      </c>
      <c r="E28" s="2" t="s">
        <v>54</v>
      </c>
    </row>
    <row r="29" spans="1:12" x14ac:dyDescent="0.2">
      <c r="A29" t="s">
        <v>25</v>
      </c>
      <c r="B29" s="2" t="s">
        <v>432</v>
      </c>
      <c r="D29" t="s">
        <v>302</v>
      </c>
      <c r="E29" s="2" t="s">
        <v>447</v>
      </c>
    </row>
    <row r="30" spans="1:12" x14ac:dyDescent="0.2">
      <c r="A30" t="s">
        <v>26</v>
      </c>
      <c r="B30" s="2" t="s">
        <v>191</v>
      </c>
      <c r="D30" t="s">
        <v>303</v>
      </c>
      <c r="E30" s="2" t="s">
        <v>349</v>
      </c>
    </row>
    <row r="31" spans="1:12" x14ac:dyDescent="0.2">
      <c r="A31" t="s">
        <v>27</v>
      </c>
      <c r="B31" s="2" t="s">
        <v>374</v>
      </c>
      <c r="D31" t="s">
        <v>304</v>
      </c>
      <c r="E31" s="2" t="s">
        <v>332</v>
      </c>
    </row>
    <row r="32" spans="1:12" x14ac:dyDescent="0.2">
      <c r="A32" t="s">
        <v>28</v>
      </c>
      <c r="B32" s="2" t="s">
        <v>433</v>
      </c>
      <c r="D32" t="s">
        <v>305</v>
      </c>
      <c r="E32" s="2" t="s">
        <v>389</v>
      </c>
    </row>
    <row r="33" spans="1:5" x14ac:dyDescent="0.2">
      <c r="A33" t="s">
        <v>29</v>
      </c>
      <c r="B33" s="2" t="s">
        <v>458</v>
      </c>
      <c r="D33" t="s">
        <v>306</v>
      </c>
      <c r="E33" s="2" t="s">
        <v>395</v>
      </c>
    </row>
    <row r="34" spans="1:5" x14ac:dyDescent="0.2">
      <c r="A34" t="s">
        <v>30</v>
      </c>
      <c r="B34" s="2" t="s">
        <v>459</v>
      </c>
      <c r="D34" t="s">
        <v>307</v>
      </c>
      <c r="E34" s="2" t="s">
        <v>274</v>
      </c>
    </row>
    <row r="35" spans="1:5" x14ac:dyDescent="0.2">
      <c r="A35" t="s">
        <v>31</v>
      </c>
      <c r="B35" s="2" t="s">
        <v>434</v>
      </c>
      <c r="D35" t="s">
        <v>308</v>
      </c>
      <c r="E35" s="2" t="s">
        <v>84</v>
      </c>
    </row>
    <row r="36" spans="1:5" x14ac:dyDescent="0.2">
      <c r="A36" t="s">
        <v>32</v>
      </c>
      <c r="B36" s="2" t="s">
        <v>435</v>
      </c>
      <c r="D36" t="s">
        <v>309</v>
      </c>
      <c r="E36" s="2" t="s">
        <v>468</v>
      </c>
    </row>
    <row r="37" spans="1:5" x14ac:dyDescent="0.2">
      <c r="A37" t="s">
        <v>33</v>
      </c>
      <c r="B37" s="2" t="s">
        <v>460</v>
      </c>
      <c r="D37" t="s">
        <v>310</v>
      </c>
      <c r="E37" s="2" t="s">
        <v>189</v>
      </c>
    </row>
    <row r="38" spans="1:5" x14ac:dyDescent="0.2">
      <c r="A38" t="s">
        <v>34</v>
      </c>
      <c r="B38" s="2" t="s">
        <v>323</v>
      </c>
      <c r="D38" t="s">
        <v>311</v>
      </c>
      <c r="E38" s="2" t="s">
        <v>469</v>
      </c>
    </row>
    <row r="39" spans="1:5" x14ac:dyDescent="0.2">
      <c r="A39" t="s">
        <v>35</v>
      </c>
      <c r="B39" s="2" t="s">
        <v>325</v>
      </c>
      <c r="D39" t="s">
        <v>312</v>
      </c>
      <c r="E39" s="2" t="s">
        <v>346</v>
      </c>
    </row>
    <row r="40" spans="1:5" x14ac:dyDescent="0.2">
      <c r="A40" t="s">
        <v>36</v>
      </c>
      <c r="B40" s="2" t="s">
        <v>436</v>
      </c>
      <c r="D40" t="s">
        <v>313</v>
      </c>
      <c r="E40" s="2" t="s">
        <v>350</v>
      </c>
    </row>
    <row r="41" spans="1:5" x14ac:dyDescent="0.2">
      <c r="A41" t="s">
        <v>37</v>
      </c>
      <c r="B41" s="2" t="s">
        <v>392</v>
      </c>
      <c r="D41" t="s">
        <v>314</v>
      </c>
      <c r="E41" s="2" t="s">
        <v>351</v>
      </c>
    </row>
    <row r="42" spans="1:5" x14ac:dyDescent="0.2">
      <c r="A42" t="s">
        <v>38</v>
      </c>
      <c r="B42" s="2" t="s">
        <v>67</v>
      </c>
      <c r="D42" t="s">
        <v>413</v>
      </c>
      <c r="E42" s="2" t="s">
        <v>448</v>
      </c>
    </row>
    <row r="43" spans="1:5" x14ac:dyDescent="0.2">
      <c r="A43" t="s">
        <v>39</v>
      </c>
      <c r="B43" s="2" t="s">
        <v>461</v>
      </c>
      <c r="D43" t="s">
        <v>414</v>
      </c>
      <c r="E43" s="2" t="s">
        <v>470</v>
      </c>
    </row>
    <row r="44" spans="1:5" x14ac:dyDescent="0.2">
      <c r="A44" t="s">
        <v>40</v>
      </c>
      <c r="B44" s="2" t="s">
        <v>324</v>
      </c>
      <c r="D44" t="s">
        <v>415</v>
      </c>
      <c r="E44" s="2" t="s">
        <v>77</v>
      </c>
    </row>
    <row r="45" spans="1:5" x14ac:dyDescent="0.2">
      <c r="A45" t="s">
        <v>41</v>
      </c>
      <c r="B45" s="2" t="s">
        <v>397</v>
      </c>
      <c r="D45" t="s">
        <v>416</v>
      </c>
      <c r="E45" s="2" t="s">
        <v>279</v>
      </c>
    </row>
    <row r="46" spans="1:5" x14ac:dyDescent="0.2">
      <c r="A46" t="s">
        <v>42</v>
      </c>
      <c r="B46" s="2" t="s">
        <v>462</v>
      </c>
      <c r="D46" t="s">
        <v>417</v>
      </c>
      <c r="E46" s="2" t="s">
        <v>471</v>
      </c>
    </row>
    <row r="47" spans="1:5" x14ac:dyDescent="0.2">
      <c r="A47" t="s">
        <v>43</v>
      </c>
      <c r="B47" s="2" t="s">
        <v>341</v>
      </c>
      <c r="D47" t="s">
        <v>418</v>
      </c>
      <c r="E47" s="2" t="s">
        <v>449</v>
      </c>
    </row>
    <row r="48" spans="1:5" x14ac:dyDescent="0.2">
      <c r="A48" t="s">
        <v>44</v>
      </c>
      <c r="B48" s="2" t="s">
        <v>55</v>
      </c>
      <c r="D48" t="s">
        <v>419</v>
      </c>
      <c r="E48" s="2" t="s">
        <v>407</v>
      </c>
    </row>
    <row r="49" spans="1:5" x14ac:dyDescent="0.2">
      <c r="A49" t="s">
        <v>194</v>
      </c>
      <c r="B49" s="2" t="s">
        <v>372</v>
      </c>
      <c r="D49" t="s">
        <v>420</v>
      </c>
      <c r="E49" s="2" t="s">
        <v>450</v>
      </c>
    </row>
    <row r="50" spans="1:5" x14ac:dyDescent="0.2">
      <c r="A50" t="s">
        <v>195</v>
      </c>
      <c r="B50" s="2" t="s">
        <v>463</v>
      </c>
      <c r="D50" t="s">
        <v>421</v>
      </c>
      <c r="E50" s="2" t="s">
        <v>451</v>
      </c>
    </row>
    <row r="51" spans="1:5" x14ac:dyDescent="0.2">
      <c r="A51" t="s">
        <v>196</v>
      </c>
      <c r="B51" s="2" t="s">
        <v>291</v>
      </c>
      <c r="D51" t="s">
        <v>422</v>
      </c>
      <c r="E51" s="2" t="s">
        <v>394</v>
      </c>
    </row>
    <row r="52" spans="1:5" x14ac:dyDescent="0.2">
      <c r="A52" t="s">
        <v>197</v>
      </c>
      <c r="B52" s="2" t="s">
        <v>464</v>
      </c>
      <c r="D52" t="s">
        <v>423</v>
      </c>
      <c r="E52" s="2" t="s">
        <v>404</v>
      </c>
    </row>
    <row r="53" spans="1:5" x14ac:dyDescent="0.2">
      <c r="A53" t="s">
        <v>198</v>
      </c>
      <c r="B53" s="2" t="s">
        <v>437</v>
      </c>
      <c r="D53" t="s">
        <v>424</v>
      </c>
      <c r="E53" s="2" t="s">
        <v>93</v>
      </c>
    </row>
    <row r="54" spans="1:5" x14ac:dyDescent="0.2">
      <c r="A54" t="s">
        <v>199</v>
      </c>
      <c r="B54" s="2" t="s">
        <v>322</v>
      </c>
      <c r="D54" t="s">
        <v>425</v>
      </c>
      <c r="E54" s="2" t="s">
        <v>271</v>
      </c>
    </row>
    <row r="55" spans="1:5" x14ac:dyDescent="0.2">
      <c r="A55" t="s">
        <v>200</v>
      </c>
      <c r="B55" s="2" t="s">
        <v>399</v>
      </c>
      <c r="D55" t="s">
        <v>426</v>
      </c>
      <c r="E55" s="2" t="s">
        <v>272</v>
      </c>
    </row>
    <row r="56" spans="1:5" x14ac:dyDescent="0.2">
      <c r="A56" t="s">
        <v>203</v>
      </c>
      <c r="B56" s="2" t="s">
        <v>315</v>
      </c>
    </row>
  </sheetData>
  <sheetProtection sheet="1" objects="1" scenarios="1"/>
  <phoneticPr fontId="0" type="noConversion"/>
  <pageMargins left="0.75" right="0.75" top="1" bottom="1" header="0.5" footer="0.5"/>
  <pageSetup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3" sqref="F33:G33"/>
    </sheetView>
  </sheetViews>
  <sheetFormatPr defaultRowHeight="15" x14ac:dyDescent="0.2"/>
  <sheetData/>
  <phoneticPr fontId="0"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3"/>
  <sheetViews>
    <sheetView workbookViewId="0">
      <pane ySplit="5" topLeftCell="A6" activePane="bottomLeft" state="frozen"/>
      <selection pane="bottomLeft" activeCell="F48" sqref="F48"/>
    </sheetView>
  </sheetViews>
  <sheetFormatPr defaultRowHeight="15" x14ac:dyDescent="0.2"/>
  <cols>
    <col min="5" max="5" width="9.77734375" bestFit="1" customWidth="1"/>
    <col min="6" max="6" width="12.21875" bestFit="1" customWidth="1"/>
    <col min="7" max="7" width="2.88671875" style="20" customWidth="1"/>
    <col min="8" max="8" width="2.33203125" customWidth="1"/>
  </cols>
  <sheetData>
    <row r="1" spans="1:65" x14ac:dyDescent="0.2">
      <c r="A1" s="28"/>
      <c r="B1" s="28"/>
      <c r="C1" s="28"/>
      <c r="D1" s="28"/>
      <c r="E1" s="28"/>
      <c r="F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row>
    <row r="2" spans="1:65" x14ac:dyDescent="0.2">
      <c r="A2" s="28"/>
      <c r="B2" s="28"/>
      <c r="C2" s="28"/>
      <c r="D2" s="28"/>
      <c r="E2" s="28"/>
      <c r="F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row>
    <row r="3" spans="1:65" x14ac:dyDescent="0.2">
      <c r="A3" s="28"/>
      <c r="B3" s="28"/>
      <c r="C3" s="28"/>
      <c r="D3" s="28"/>
      <c r="E3" s="28"/>
      <c r="F3" s="28"/>
      <c r="H3" s="28"/>
      <c r="I3" s="28" t="s">
        <v>511</v>
      </c>
      <c r="J3" s="28" t="s">
        <v>511</v>
      </c>
      <c r="K3" s="28" t="s">
        <v>510</v>
      </c>
      <c r="L3" s="28" t="s">
        <v>510</v>
      </c>
      <c r="M3" s="29" t="s">
        <v>511</v>
      </c>
      <c r="N3" s="29" t="s">
        <v>511</v>
      </c>
      <c r="O3" s="29" t="s">
        <v>510</v>
      </c>
      <c r="P3" s="29" t="s">
        <v>510</v>
      </c>
      <c r="Q3" s="30" t="s">
        <v>511</v>
      </c>
      <c r="R3" s="30" t="s">
        <v>511</v>
      </c>
      <c r="S3" s="30" t="s">
        <v>510</v>
      </c>
      <c r="T3" s="30" t="s">
        <v>510</v>
      </c>
      <c r="U3" s="31" t="s">
        <v>511</v>
      </c>
      <c r="V3" s="31" t="s">
        <v>511</v>
      </c>
      <c r="W3" s="31" t="s">
        <v>510</v>
      </c>
      <c r="X3" s="31" t="s">
        <v>510</v>
      </c>
      <c r="Y3" s="32" t="s">
        <v>511</v>
      </c>
      <c r="Z3" s="32" t="s">
        <v>511</v>
      </c>
      <c r="AA3" s="32" t="s">
        <v>510</v>
      </c>
      <c r="AB3" s="32" t="s">
        <v>510</v>
      </c>
      <c r="AC3" s="30" t="s">
        <v>511</v>
      </c>
      <c r="AD3" s="30" t="s">
        <v>511</v>
      </c>
      <c r="AE3" s="30" t="s">
        <v>510</v>
      </c>
      <c r="AF3" s="30" t="s">
        <v>510</v>
      </c>
      <c r="AG3" s="31" t="s">
        <v>511</v>
      </c>
      <c r="AH3" s="31" t="s">
        <v>511</v>
      </c>
      <c r="AI3" s="31" t="s">
        <v>510</v>
      </c>
      <c r="AJ3" s="31" t="s">
        <v>510</v>
      </c>
      <c r="AK3" s="32" t="s">
        <v>511</v>
      </c>
      <c r="AL3" s="32" t="s">
        <v>511</v>
      </c>
      <c r="AM3" s="32" t="s">
        <v>510</v>
      </c>
      <c r="AN3" s="32" t="s">
        <v>510</v>
      </c>
      <c r="AO3" s="30" t="s">
        <v>511</v>
      </c>
      <c r="AP3" s="30" t="s">
        <v>511</v>
      </c>
      <c r="AQ3" s="30" t="s">
        <v>510</v>
      </c>
      <c r="AR3" s="30" t="s">
        <v>510</v>
      </c>
      <c r="AS3" s="31" t="s">
        <v>511</v>
      </c>
      <c r="AT3" s="31" t="s">
        <v>511</v>
      </c>
      <c r="AU3" s="31" t="s">
        <v>510</v>
      </c>
      <c r="AV3" s="31" t="s">
        <v>510</v>
      </c>
      <c r="AW3" s="32" t="s">
        <v>511</v>
      </c>
      <c r="AX3" s="32" t="s">
        <v>511</v>
      </c>
      <c r="AY3" s="32" t="s">
        <v>510</v>
      </c>
      <c r="AZ3" s="32" t="s">
        <v>510</v>
      </c>
      <c r="BA3" s="30" t="s">
        <v>511</v>
      </c>
      <c r="BB3" s="30" t="s">
        <v>511</v>
      </c>
      <c r="BC3" s="30" t="s">
        <v>510</v>
      </c>
      <c r="BD3" s="30" t="s">
        <v>510</v>
      </c>
      <c r="BE3" s="31" t="s">
        <v>511</v>
      </c>
      <c r="BF3" s="31" t="s">
        <v>511</v>
      </c>
      <c r="BG3" s="31" t="s">
        <v>510</v>
      </c>
      <c r="BH3" s="31" t="s">
        <v>510</v>
      </c>
      <c r="BI3" s="32" t="s">
        <v>511</v>
      </c>
      <c r="BJ3" s="32" t="s">
        <v>511</v>
      </c>
      <c r="BK3" s="32" t="s">
        <v>510</v>
      </c>
      <c r="BL3" s="32" t="s">
        <v>510</v>
      </c>
      <c r="BM3" s="28"/>
    </row>
    <row r="4" spans="1:65" ht="15.75" x14ac:dyDescent="0.25">
      <c r="A4" s="28"/>
      <c r="B4" s="28"/>
      <c r="C4" s="33"/>
      <c r="D4" s="33"/>
      <c r="E4" s="33"/>
      <c r="F4" s="33"/>
      <c r="G4" s="42"/>
      <c r="H4" s="33"/>
      <c r="I4" s="33" t="s">
        <v>506</v>
      </c>
      <c r="J4" s="33" t="s">
        <v>507</v>
      </c>
      <c r="K4" s="33" t="s">
        <v>506</v>
      </c>
      <c r="L4" s="33" t="s">
        <v>507</v>
      </c>
      <c r="M4" s="34" t="s">
        <v>506</v>
      </c>
      <c r="N4" s="34" t="s">
        <v>507</v>
      </c>
      <c r="O4" s="34" t="s">
        <v>506</v>
      </c>
      <c r="P4" s="34" t="s">
        <v>507</v>
      </c>
      <c r="Q4" s="35" t="s">
        <v>506</v>
      </c>
      <c r="R4" s="35" t="s">
        <v>507</v>
      </c>
      <c r="S4" s="35" t="s">
        <v>506</v>
      </c>
      <c r="T4" s="35" t="s">
        <v>507</v>
      </c>
      <c r="U4" s="36" t="s">
        <v>506</v>
      </c>
      <c r="V4" s="36" t="s">
        <v>507</v>
      </c>
      <c r="W4" s="36" t="s">
        <v>506</v>
      </c>
      <c r="X4" s="36" t="s">
        <v>507</v>
      </c>
      <c r="Y4" s="37" t="s">
        <v>506</v>
      </c>
      <c r="Z4" s="37" t="s">
        <v>507</v>
      </c>
      <c r="AA4" s="37" t="s">
        <v>506</v>
      </c>
      <c r="AB4" s="37" t="s">
        <v>507</v>
      </c>
      <c r="AC4" s="35" t="s">
        <v>506</v>
      </c>
      <c r="AD4" s="35" t="s">
        <v>507</v>
      </c>
      <c r="AE4" s="35" t="s">
        <v>506</v>
      </c>
      <c r="AF4" s="35" t="s">
        <v>507</v>
      </c>
      <c r="AG4" s="36" t="s">
        <v>506</v>
      </c>
      <c r="AH4" s="36" t="s">
        <v>507</v>
      </c>
      <c r="AI4" s="36" t="s">
        <v>506</v>
      </c>
      <c r="AJ4" s="36" t="s">
        <v>507</v>
      </c>
      <c r="AK4" s="37" t="s">
        <v>506</v>
      </c>
      <c r="AL4" s="37" t="s">
        <v>507</v>
      </c>
      <c r="AM4" s="37" t="s">
        <v>506</v>
      </c>
      <c r="AN4" s="37" t="s">
        <v>507</v>
      </c>
      <c r="AO4" s="35" t="s">
        <v>506</v>
      </c>
      <c r="AP4" s="35" t="s">
        <v>507</v>
      </c>
      <c r="AQ4" s="35" t="s">
        <v>506</v>
      </c>
      <c r="AR4" s="35" t="s">
        <v>507</v>
      </c>
      <c r="AS4" s="36" t="s">
        <v>506</v>
      </c>
      <c r="AT4" s="36" t="s">
        <v>507</v>
      </c>
      <c r="AU4" s="36" t="s">
        <v>506</v>
      </c>
      <c r="AV4" s="36" t="s">
        <v>507</v>
      </c>
      <c r="AW4" s="37" t="s">
        <v>506</v>
      </c>
      <c r="AX4" s="37" t="s">
        <v>507</v>
      </c>
      <c r="AY4" s="37" t="s">
        <v>506</v>
      </c>
      <c r="AZ4" s="37" t="s">
        <v>507</v>
      </c>
      <c r="BA4" s="35" t="s">
        <v>506</v>
      </c>
      <c r="BB4" s="35" t="s">
        <v>507</v>
      </c>
      <c r="BC4" s="35" t="s">
        <v>506</v>
      </c>
      <c r="BD4" s="35" t="s">
        <v>507</v>
      </c>
      <c r="BE4" s="36" t="s">
        <v>506</v>
      </c>
      <c r="BF4" s="36" t="s">
        <v>507</v>
      </c>
      <c r="BG4" s="36" t="s">
        <v>506</v>
      </c>
      <c r="BH4" s="36" t="s">
        <v>507</v>
      </c>
      <c r="BI4" s="37" t="s">
        <v>506</v>
      </c>
      <c r="BJ4" s="37" t="s">
        <v>507</v>
      </c>
      <c r="BK4" s="37" t="s">
        <v>506</v>
      </c>
      <c r="BL4" s="37" t="s">
        <v>507</v>
      </c>
      <c r="BM4" s="28"/>
    </row>
    <row r="5" spans="1:65" ht="15.75" x14ac:dyDescent="0.25">
      <c r="A5" s="28"/>
      <c r="B5" s="28"/>
      <c r="C5" s="33" t="s">
        <v>501</v>
      </c>
      <c r="D5" s="33" t="s">
        <v>503</v>
      </c>
      <c r="E5" s="33" t="s">
        <v>502</v>
      </c>
      <c r="F5" s="33" t="s">
        <v>504</v>
      </c>
      <c r="G5" s="42"/>
      <c r="H5" s="33"/>
      <c r="I5" s="33" t="s">
        <v>505</v>
      </c>
      <c r="J5" s="33" t="s">
        <v>505</v>
      </c>
      <c r="K5" s="33" t="s">
        <v>505</v>
      </c>
      <c r="L5" s="33" t="s">
        <v>505</v>
      </c>
      <c r="M5" s="34" t="s">
        <v>509</v>
      </c>
      <c r="N5" s="34" t="s">
        <v>509</v>
      </c>
      <c r="O5" s="34" t="s">
        <v>509</v>
      </c>
      <c r="P5" s="34" t="s">
        <v>509</v>
      </c>
      <c r="Q5" s="35" t="s">
        <v>512</v>
      </c>
      <c r="R5" s="35" t="s">
        <v>512</v>
      </c>
      <c r="S5" s="35" t="s">
        <v>512</v>
      </c>
      <c r="T5" s="35" t="s">
        <v>512</v>
      </c>
      <c r="U5" s="36" t="s">
        <v>513</v>
      </c>
      <c r="V5" s="36" t="s">
        <v>513</v>
      </c>
      <c r="W5" s="36" t="s">
        <v>513</v>
      </c>
      <c r="X5" s="36" t="s">
        <v>513</v>
      </c>
      <c r="Y5" s="37" t="s">
        <v>514</v>
      </c>
      <c r="Z5" s="37" t="s">
        <v>514</v>
      </c>
      <c r="AA5" s="37" t="s">
        <v>514</v>
      </c>
      <c r="AB5" s="37" t="s">
        <v>514</v>
      </c>
      <c r="AC5" s="35" t="s">
        <v>515</v>
      </c>
      <c r="AD5" s="35" t="s">
        <v>515</v>
      </c>
      <c r="AE5" s="35" t="s">
        <v>515</v>
      </c>
      <c r="AF5" s="35" t="s">
        <v>515</v>
      </c>
      <c r="AG5" s="36" t="s">
        <v>516</v>
      </c>
      <c r="AH5" s="36" t="s">
        <v>516</v>
      </c>
      <c r="AI5" s="36" t="s">
        <v>516</v>
      </c>
      <c r="AJ5" s="36" t="s">
        <v>516</v>
      </c>
      <c r="AK5" s="37" t="s">
        <v>517</v>
      </c>
      <c r="AL5" s="37" t="s">
        <v>517</v>
      </c>
      <c r="AM5" s="37" t="s">
        <v>517</v>
      </c>
      <c r="AN5" s="37" t="s">
        <v>517</v>
      </c>
      <c r="AO5" s="35" t="s">
        <v>518</v>
      </c>
      <c r="AP5" s="35" t="s">
        <v>518</v>
      </c>
      <c r="AQ5" s="35" t="s">
        <v>518</v>
      </c>
      <c r="AR5" s="35" t="s">
        <v>518</v>
      </c>
      <c r="AS5" s="36" t="s">
        <v>519</v>
      </c>
      <c r="AT5" s="36" t="s">
        <v>519</v>
      </c>
      <c r="AU5" s="36" t="s">
        <v>519</v>
      </c>
      <c r="AV5" s="36" t="s">
        <v>519</v>
      </c>
      <c r="AW5" s="37" t="s">
        <v>520</v>
      </c>
      <c r="AX5" s="37" t="s">
        <v>520</v>
      </c>
      <c r="AY5" s="37" t="s">
        <v>520</v>
      </c>
      <c r="AZ5" s="37" t="s">
        <v>520</v>
      </c>
      <c r="BA5" s="35" t="s">
        <v>521</v>
      </c>
      <c r="BB5" s="35" t="s">
        <v>521</v>
      </c>
      <c r="BC5" s="35" t="s">
        <v>521</v>
      </c>
      <c r="BD5" s="35" t="s">
        <v>521</v>
      </c>
      <c r="BE5" s="36" t="s">
        <v>522</v>
      </c>
      <c r="BF5" s="36" t="s">
        <v>522</v>
      </c>
      <c r="BG5" s="36" t="s">
        <v>522</v>
      </c>
      <c r="BH5" s="36" t="s">
        <v>522</v>
      </c>
      <c r="BI5" s="37" t="s">
        <v>523</v>
      </c>
      <c r="BJ5" s="37" t="s">
        <v>523</v>
      </c>
      <c r="BK5" s="37" t="s">
        <v>523</v>
      </c>
      <c r="BL5" s="37" t="s">
        <v>523</v>
      </c>
      <c r="BM5" s="28"/>
    </row>
    <row r="6" spans="1:65" ht="15.75" x14ac:dyDescent="0.25">
      <c r="A6" s="20" t="s">
        <v>0</v>
      </c>
      <c r="B6" s="16" t="s">
        <v>54</v>
      </c>
      <c r="C6" s="22">
        <v>1</v>
      </c>
      <c r="D6" s="22">
        <v>2</v>
      </c>
      <c r="E6" s="20">
        <v>21</v>
      </c>
      <c r="F6" s="20">
        <v>17</v>
      </c>
      <c r="G6" s="20" t="s">
        <v>569</v>
      </c>
      <c r="H6" s="28"/>
      <c r="I6" s="28">
        <f t="shared" ref="I6:I37" si="0">IF(C6=1,E6)</f>
        <v>21</v>
      </c>
      <c r="J6" s="28">
        <f t="shared" ref="J6:J37" si="1">IF(C6=1,F6)</f>
        <v>17</v>
      </c>
      <c r="K6" s="28" t="b">
        <f t="shared" ref="K6:K37" si="2">IF(D6=1,F6)</f>
        <v>0</v>
      </c>
      <c r="L6" s="28" t="b">
        <f t="shared" ref="L6:L37" si="3">IF(D6=1,E6)</f>
        <v>0</v>
      </c>
      <c r="M6" s="28" t="b">
        <f>IF(C6=2,E6)</f>
        <v>0</v>
      </c>
      <c r="N6" s="28" t="b">
        <f>IF(C6=2,F6)</f>
        <v>0</v>
      </c>
      <c r="O6" s="28">
        <f>IF(D6=2,F6)</f>
        <v>17</v>
      </c>
      <c r="P6" s="28">
        <f>IF(D6=2,E6)</f>
        <v>21</v>
      </c>
      <c r="Q6" s="28" t="b">
        <f>IF(C6=3,E6)</f>
        <v>0</v>
      </c>
      <c r="R6" s="28" t="b">
        <f>IF(C6=3,F6)</f>
        <v>0</v>
      </c>
      <c r="S6" s="28" t="b">
        <f>IF(D6=3,F6)</f>
        <v>0</v>
      </c>
      <c r="T6" s="28" t="b">
        <f>IF(D6=3,E6)</f>
        <v>0</v>
      </c>
      <c r="U6" s="28" t="b">
        <f>IF(C6=4,E6)</f>
        <v>0</v>
      </c>
      <c r="V6" s="28" t="b">
        <f>IF(C6=4,F6)</f>
        <v>0</v>
      </c>
      <c r="W6" s="28" t="b">
        <f>IF(D6=4,F6)</f>
        <v>0</v>
      </c>
      <c r="X6" s="28" t="b">
        <f>IF(D6=4,E6)</f>
        <v>0</v>
      </c>
      <c r="Y6" s="28" t="b">
        <f>IF(C6=5,E6)</f>
        <v>0</v>
      </c>
      <c r="Z6" s="28" t="b">
        <f>IF(C6=5,F6)</f>
        <v>0</v>
      </c>
      <c r="AA6" s="28" t="b">
        <f>IF(D6=5,F6)</f>
        <v>0</v>
      </c>
      <c r="AB6" s="28" t="b">
        <f>IF(D6=5,E6)</f>
        <v>0</v>
      </c>
      <c r="AC6" s="28" t="b">
        <f>IF(C6=6,E6)</f>
        <v>0</v>
      </c>
      <c r="AD6" s="28" t="b">
        <f>IF(C6=6,F6)</f>
        <v>0</v>
      </c>
      <c r="AE6" s="28" t="b">
        <f>IF(D6=6,F6)</f>
        <v>0</v>
      </c>
      <c r="AF6" s="28" t="b">
        <f>IF(D6=6,E6)</f>
        <v>0</v>
      </c>
      <c r="AG6" s="28" t="b">
        <f>IF(C6=7,E6)</f>
        <v>0</v>
      </c>
      <c r="AH6" s="28" t="b">
        <f>IF(C6=7,F6)</f>
        <v>0</v>
      </c>
      <c r="AI6" s="28" t="b">
        <f>IF(D6=7,F6)</f>
        <v>0</v>
      </c>
      <c r="AJ6" s="28" t="b">
        <f>IF(D6=7,E6)</f>
        <v>0</v>
      </c>
      <c r="AK6" s="28" t="b">
        <f>IF(C6=8,E6)</f>
        <v>0</v>
      </c>
      <c r="AL6" s="28" t="b">
        <f>IF(C6=8,F6)</f>
        <v>0</v>
      </c>
      <c r="AM6" s="28" t="b">
        <f>IF(D6=8,F6)</f>
        <v>0</v>
      </c>
      <c r="AN6" s="28" t="b">
        <f>IF(D6=8,E6)</f>
        <v>0</v>
      </c>
      <c r="AO6" s="28" t="b">
        <f>IF(C6=9,E6)</f>
        <v>0</v>
      </c>
      <c r="AP6" s="28" t="b">
        <f>IF(C6=9,F6)</f>
        <v>0</v>
      </c>
      <c r="AQ6" s="28" t="b">
        <f>IF(D6=9,F6)</f>
        <v>0</v>
      </c>
      <c r="AR6" s="28" t="b">
        <f>IF(D6=9,E6)</f>
        <v>0</v>
      </c>
      <c r="AS6" s="28" t="b">
        <f>IF(C6=10,E6)</f>
        <v>0</v>
      </c>
      <c r="AT6" s="28" t="b">
        <f>IF(C6=10,F6)</f>
        <v>0</v>
      </c>
      <c r="AU6" s="28" t="b">
        <f>IF(D6=10,F6)</f>
        <v>0</v>
      </c>
      <c r="AV6" s="28" t="b">
        <f>IF(D6=10,E6)</f>
        <v>0</v>
      </c>
      <c r="AW6" s="28" t="b">
        <f>IF(C6=11,E6)</f>
        <v>0</v>
      </c>
      <c r="AX6" s="28" t="b">
        <f>IF(C6=11,F6)</f>
        <v>0</v>
      </c>
      <c r="AY6" s="28" t="b">
        <f>IF(D6=11,F6)</f>
        <v>0</v>
      </c>
      <c r="AZ6" s="28" t="b">
        <f>IF(D6=11,E6)</f>
        <v>0</v>
      </c>
      <c r="BA6" s="28" t="b">
        <f>IF(C6=12,E6)</f>
        <v>0</v>
      </c>
      <c r="BB6" s="28" t="b">
        <f>IF(C6=12,F6)</f>
        <v>0</v>
      </c>
      <c r="BC6" s="28" t="b">
        <f>IF(D6=12,F6)</f>
        <v>0</v>
      </c>
      <c r="BD6" s="28" t="b">
        <f>IF(D6=12,E6)</f>
        <v>0</v>
      </c>
      <c r="BE6" s="28" t="b">
        <f>IF(C6=13,E6)</f>
        <v>0</v>
      </c>
      <c r="BF6" s="28" t="b">
        <f>IF(C6=13,F6)</f>
        <v>0</v>
      </c>
      <c r="BG6" s="28" t="b">
        <f>IF(D6=13,F6)</f>
        <v>0</v>
      </c>
      <c r="BH6" s="28" t="b">
        <f>IF(D6=13,E6)</f>
        <v>0</v>
      </c>
      <c r="BI6" s="28" t="b">
        <f>IF(C6=14,E6)</f>
        <v>0</v>
      </c>
      <c r="BJ6" s="28" t="b">
        <f>IF(C6=14,F6)</f>
        <v>0</v>
      </c>
      <c r="BK6" s="28" t="b">
        <f>IF(D6=14,F6)</f>
        <v>0</v>
      </c>
      <c r="BL6" s="28" t="b">
        <f>IF(D6=14,E6)</f>
        <v>0</v>
      </c>
      <c r="BM6" s="28"/>
    </row>
    <row r="7" spans="1:65" ht="15.75" x14ac:dyDescent="0.25">
      <c r="A7" s="20" t="s">
        <v>1</v>
      </c>
      <c r="B7" s="16" t="s">
        <v>55</v>
      </c>
      <c r="C7" s="22">
        <v>10</v>
      </c>
      <c r="D7" s="22">
        <v>3</v>
      </c>
      <c r="E7" s="20">
        <v>21</v>
      </c>
      <c r="F7" s="20">
        <v>4</v>
      </c>
      <c r="G7" s="20" t="s">
        <v>569</v>
      </c>
      <c r="H7" s="28"/>
      <c r="I7" s="28" t="b">
        <f t="shared" si="0"/>
        <v>0</v>
      </c>
      <c r="J7" s="28" t="b">
        <f t="shared" si="1"/>
        <v>0</v>
      </c>
      <c r="K7" s="28" t="b">
        <f t="shared" si="2"/>
        <v>0</v>
      </c>
      <c r="L7" s="28" t="b">
        <f t="shared" si="3"/>
        <v>0</v>
      </c>
      <c r="M7" s="28" t="b">
        <f t="shared" ref="M7:M70" si="4">IF(C7=2,E7)</f>
        <v>0</v>
      </c>
      <c r="N7" s="28" t="b">
        <f t="shared" ref="N7:N70" si="5">IF(C7=2,F7)</f>
        <v>0</v>
      </c>
      <c r="O7" s="28" t="b">
        <f t="shared" ref="O7:O70" si="6">IF(D7=2,F7)</f>
        <v>0</v>
      </c>
      <c r="P7" s="28" t="b">
        <f t="shared" ref="P7:P70" si="7">IF(D7=2,E7)</f>
        <v>0</v>
      </c>
      <c r="Q7" s="28" t="b">
        <f t="shared" ref="Q7:Q70" si="8">IF(C7=3,E7)</f>
        <v>0</v>
      </c>
      <c r="R7" s="28" t="b">
        <f t="shared" ref="R7:R70" si="9">IF(C7=3,F7)</f>
        <v>0</v>
      </c>
      <c r="S7" s="28">
        <f t="shared" ref="S7:S70" si="10">IF(D7=3,F7)</f>
        <v>4</v>
      </c>
      <c r="T7" s="28">
        <f t="shared" ref="T7:T70" si="11">IF(D7=3,E7)</f>
        <v>21</v>
      </c>
      <c r="U7" s="28" t="b">
        <f t="shared" ref="U7:U70" si="12">IF(C7=4,E7)</f>
        <v>0</v>
      </c>
      <c r="V7" s="28" t="b">
        <f t="shared" ref="V7:V70" si="13">IF(C7=4,F7)</f>
        <v>0</v>
      </c>
      <c r="W7" s="28" t="b">
        <f t="shared" ref="W7:W70" si="14">IF(D7=4,F7)</f>
        <v>0</v>
      </c>
      <c r="X7" s="28" t="b">
        <f t="shared" ref="X7:X70" si="15">IF(D7=4,E7)</f>
        <v>0</v>
      </c>
      <c r="Y7" s="28" t="b">
        <f t="shared" ref="Y7:Y70" si="16">IF(C7=5,E7)</f>
        <v>0</v>
      </c>
      <c r="Z7" s="28" t="b">
        <f t="shared" ref="Z7:Z70" si="17">IF(C7=5,F7)</f>
        <v>0</v>
      </c>
      <c r="AA7" s="28" t="b">
        <f t="shared" ref="AA7:AA70" si="18">IF(D7=5,F7)</f>
        <v>0</v>
      </c>
      <c r="AB7" s="28" t="b">
        <f t="shared" ref="AB7:AB70" si="19">IF(D7=5,E7)</f>
        <v>0</v>
      </c>
      <c r="AC7" s="28" t="b">
        <f t="shared" ref="AC7:AC70" si="20">IF(C7=6,E7)</f>
        <v>0</v>
      </c>
      <c r="AD7" s="28" t="b">
        <f t="shared" ref="AD7:AD70" si="21">IF(C7=6,F7)</f>
        <v>0</v>
      </c>
      <c r="AE7" s="28" t="b">
        <f t="shared" ref="AE7:AE70" si="22">IF(D7=6,F7)</f>
        <v>0</v>
      </c>
      <c r="AF7" s="28" t="b">
        <f t="shared" ref="AF7:AF70" si="23">IF(D7=6,E7)</f>
        <v>0</v>
      </c>
      <c r="AG7" s="28" t="b">
        <f t="shared" ref="AG7:AG70" si="24">IF(C7=7,E7)</f>
        <v>0</v>
      </c>
      <c r="AH7" s="28" t="b">
        <f t="shared" ref="AH7:AH70" si="25">IF(C7=7,F7)</f>
        <v>0</v>
      </c>
      <c r="AI7" s="28" t="b">
        <f t="shared" ref="AI7:AI70" si="26">IF(D7=7,F7)</f>
        <v>0</v>
      </c>
      <c r="AJ7" s="28" t="b">
        <f t="shared" ref="AJ7:AJ70" si="27">IF(D7=7,E7)</f>
        <v>0</v>
      </c>
      <c r="AK7" s="28" t="b">
        <f t="shared" ref="AK7:AK70" si="28">IF(C7=8,E7)</f>
        <v>0</v>
      </c>
      <c r="AL7" s="28" t="b">
        <f t="shared" ref="AL7:AL70" si="29">IF(C7=8,F7)</f>
        <v>0</v>
      </c>
      <c r="AM7" s="28" t="b">
        <f t="shared" ref="AM7:AM70" si="30">IF(D7=8,F7)</f>
        <v>0</v>
      </c>
      <c r="AN7" s="28" t="b">
        <f t="shared" ref="AN7:AN70" si="31">IF(D7=8,E7)</f>
        <v>0</v>
      </c>
      <c r="AO7" s="28" t="b">
        <f t="shared" ref="AO7:AO70" si="32">IF(C7=9,E7)</f>
        <v>0</v>
      </c>
      <c r="AP7" s="28" t="b">
        <f t="shared" ref="AP7:AP70" si="33">IF(C7=9,F7)</f>
        <v>0</v>
      </c>
      <c r="AQ7" s="28" t="b">
        <f t="shared" ref="AQ7:AQ70" si="34">IF(D7=9,F7)</f>
        <v>0</v>
      </c>
      <c r="AR7" s="28" t="b">
        <f t="shared" ref="AR7:AR70" si="35">IF(D7=9,E7)</f>
        <v>0</v>
      </c>
      <c r="AS7" s="28">
        <f t="shared" ref="AS7:AS70" si="36">IF(C7=10,E7)</f>
        <v>21</v>
      </c>
      <c r="AT7" s="28">
        <f t="shared" ref="AT7:AT70" si="37">IF(C7=10,F7)</f>
        <v>4</v>
      </c>
      <c r="AU7" s="28" t="b">
        <f t="shared" ref="AU7:AU70" si="38">IF(D7=10,F7)</f>
        <v>0</v>
      </c>
      <c r="AV7" s="28" t="b">
        <f t="shared" ref="AV7:AV70" si="39">IF(D7=10,E7)</f>
        <v>0</v>
      </c>
      <c r="AW7" s="28" t="b">
        <f t="shared" ref="AW7:AW70" si="40">IF(C7=11,E7)</f>
        <v>0</v>
      </c>
      <c r="AX7" s="28" t="b">
        <f t="shared" ref="AX7:AX70" si="41">IF(C7=11,F7)</f>
        <v>0</v>
      </c>
      <c r="AY7" s="28" t="b">
        <f t="shared" ref="AY7:AY70" si="42">IF(D7=11,F7)</f>
        <v>0</v>
      </c>
      <c r="AZ7" s="28" t="b">
        <f t="shared" ref="AZ7:AZ70" si="43">IF(D7=11,E7)</f>
        <v>0</v>
      </c>
      <c r="BA7" s="28" t="b">
        <f t="shared" ref="BA7:BA70" si="44">IF(C7=12,E7)</f>
        <v>0</v>
      </c>
      <c r="BB7" s="28" t="b">
        <f t="shared" ref="BB7:BB70" si="45">IF(C7=12,F7)</f>
        <v>0</v>
      </c>
      <c r="BC7" s="28" t="b">
        <f t="shared" ref="BC7:BC70" si="46">IF(D7=12,F7)</f>
        <v>0</v>
      </c>
      <c r="BD7" s="28" t="b">
        <f t="shared" ref="BD7:BD70" si="47">IF(D7=12,E7)</f>
        <v>0</v>
      </c>
      <c r="BE7" s="28" t="b">
        <f t="shared" ref="BE7:BE70" si="48">IF(C7=13,E7)</f>
        <v>0</v>
      </c>
      <c r="BF7" s="28" t="b">
        <f t="shared" ref="BF7:BF70" si="49">IF(C7=13,F7)</f>
        <v>0</v>
      </c>
      <c r="BG7" s="28" t="b">
        <f t="shared" ref="BG7:BG70" si="50">IF(D7=13,F7)</f>
        <v>0</v>
      </c>
      <c r="BH7" s="28" t="b">
        <f t="shared" ref="BH7:BH70" si="51">IF(D7=13,E7)</f>
        <v>0</v>
      </c>
      <c r="BI7" s="28" t="b">
        <f t="shared" ref="BI7:BI70" si="52">IF(C7=14,E7)</f>
        <v>0</v>
      </c>
      <c r="BJ7" s="28" t="b">
        <f t="shared" ref="BJ7:BJ70" si="53">IF(C7=14,F7)</f>
        <v>0</v>
      </c>
      <c r="BK7" s="28" t="b">
        <f t="shared" ref="BK7:BK70" si="54">IF(D7=14,F7)</f>
        <v>0</v>
      </c>
      <c r="BL7" s="28" t="b">
        <f t="shared" ref="BL7:BL70" si="55">IF(D7=14,E7)</f>
        <v>0</v>
      </c>
      <c r="BM7" s="28"/>
    </row>
    <row r="8" spans="1:65" ht="15.75" x14ac:dyDescent="0.25">
      <c r="A8" s="20" t="s">
        <v>2</v>
      </c>
      <c r="B8" s="16" t="s">
        <v>56</v>
      </c>
      <c r="C8" s="22">
        <v>4</v>
      </c>
      <c r="D8" s="22">
        <v>9</v>
      </c>
      <c r="E8" s="20">
        <v>21</v>
      </c>
      <c r="F8" s="20">
        <v>10</v>
      </c>
      <c r="G8" s="20" t="s">
        <v>569</v>
      </c>
      <c r="H8" s="28"/>
      <c r="I8" s="28" t="b">
        <f t="shared" si="0"/>
        <v>0</v>
      </c>
      <c r="J8" s="28" t="b">
        <f t="shared" si="1"/>
        <v>0</v>
      </c>
      <c r="K8" s="28" t="b">
        <f t="shared" si="2"/>
        <v>0</v>
      </c>
      <c r="L8" s="28" t="b">
        <f t="shared" si="3"/>
        <v>0</v>
      </c>
      <c r="M8" s="28" t="b">
        <f t="shared" si="4"/>
        <v>0</v>
      </c>
      <c r="N8" s="28" t="b">
        <f t="shared" si="5"/>
        <v>0</v>
      </c>
      <c r="O8" s="28" t="b">
        <f t="shared" si="6"/>
        <v>0</v>
      </c>
      <c r="P8" s="28" t="b">
        <f t="shared" si="7"/>
        <v>0</v>
      </c>
      <c r="Q8" s="28" t="b">
        <f t="shared" si="8"/>
        <v>0</v>
      </c>
      <c r="R8" s="28" t="b">
        <f t="shared" si="9"/>
        <v>0</v>
      </c>
      <c r="S8" s="28" t="b">
        <f t="shared" si="10"/>
        <v>0</v>
      </c>
      <c r="T8" s="28" t="b">
        <f t="shared" si="11"/>
        <v>0</v>
      </c>
      <c r="U8" s="28">
        <f t="shared" si="12"/>
        <v>21</v>
      </c>
      <c r="V8" s="28">
        <f t="shared" si="13"/>
        <v>10</v>
      </c>
      <c r="W8" s="28" t="b">
        <f t="shared" si="14"/>
        <v>0</v>
      </c>
      <c r="X8" s="28" t="b">
        <f t="shared" si="15"/>
        <v>0</v>
      </c>
      <c r="Y8" s="28" t="b">
        <f t="shared" si="16"/>
        <v>0</v>
      </c>
      <c r="Z8" s="28" t="b">
        <f t="shared" si="17"/>
        <v>0</v>
      </c>
      <c r="AA8" s="28" t="b">
        <f t="shared" si="18"/>
        <v>0</v>
      </c>
      <c r="AB8" s="28" t="b">
        <f t="shared" si="19"/>
        <v>0</v>
      </c>
      <c r="AC8" s="28" t="b">
        <f t="shared" si="20"/>
        <v>0</v>
      </c>
      <c r="AD8" s="28" t="b">
        <f t="shared" si="21"/>
        <v>0</v>
      </c>
      <c r="AE8" s="28" t="b">
        <f t="shared" si="22"/>
        <v>0</v>
      </c>
      <c r="AF8" s="28" t="b">
        <f t="shared" si="23"/>
        <v>0</v>
      </c>
      <c r="AG8" s="28" t="b">
        <f t="shared" si="24"/>
        <v>0</v>
      </c>
      <c r="AH8" s="28" t="b">
        <f t="shared" si="25"/>
        <v>0</v>
      </c>
      <c r="AI8" s="28" t="b">
        <f t="shared" si="26"/>
        <v>0</v>
      </c>
      <c r="AJ8" s="28" t="b">
        <f t="shared" si="27"/>
        <v>0</v>
      </c>
      <c r="AK8" s="28" t="b">
        <f t="shared" si="28"/>
        <v>0</v>
      </c>
      <c r="AL8" s="28" t="b">
        <f t="shared" si="29"/>
        <v>0</v>
      </c>
      <c r="AM8" s="28" t="b">
        <f t="shared" si="30"/>
        <v>0</v>
      </c>
      <c r="AN8" s="28" t="b">
        <f t="shared" si="31"/>
        <v>0</v>
      </c>
      <c r="AO8" s="28" t="b">
        <f t="shared" si="32"/>
        <v>0</v>
      </c>
      <c r="AP8" s="28" t="b">
        <f t="shared" si="33"/>
        <v>0</v>
      </c>
      <c r="AQ8" s="28">
        <f t="shared" si="34"/>
        <v>10</v>
      </c>
      <c r="AR8" s="28">
        <f t="shared" si="35"/>
        <v>21</v>
      </c>
      <c r="AS8" s="28" t="b">
        <f t="shared" si="36"/>
        <v>0</v>
      </c>
      <c r="AT8" s="28" t="b">
        <f t="shared" si="37"/>
        <v>0</v>
      </c>
      <c r="AU8" s="28" t="b">
        <f t="shared" si="38"/>
        <v>0</v>
      </c>
      <c r="AV8" s="28" t="b">
        <f t="shared" si="39"/>
        <v>0</v>
      </c>
      <c r="AW8" s="28" t="b">
        <f t="shared" si="40"/>
        <v>0</v>
      </c>
      <c r="AX8" s="28" t="b">
        <f t="shared" si="41"/>
        <v>0</v>
      </c>
      <c r="AY8" s="28" t="b">
        <f t="shared" si="42"/>
        <v>0</v>
      </c>
      <c r="AZ8" s="28" t="b">
        <f t="shared" si="43"/>
        <v>0</v>
      </c>
      <c r="BA8" s="28" t="b">
        <f t="shared" si="44"/>
        <v>0</v>
      </c>
      <c r="BB8" s="28" t="b">
        <f t="shared" si="45"/>
        <v>0</v>
      </c>
      <c r="BC8" s="28" t="b">
        <f t="shared" si="46"/>
        <v>0</v>
      </c>
      <c r="BD8" s="28" t="b">
        <f t="shared" si="47"/>
        <v>0</v>
      </c>
      <c r="BE8" s="28" t="b">
        <f t="shared" si="48"/>
        <v>0</v>
      </c>
      <c r="BF8" s="28" t="b">
        <f t="shared" si="49"/>
        <v>0</v>
      </c>
      <c r="BG8" s="28" t="b">
        <f t="shared" si="50"/>
        <v>0</v>
      </c>
      <c r="BH8" s="28" t="b">
        <f t="shared" si="51"/>
        <v>0</v>
      </c>
      <c r="BI8" s="28" t="b">
        <f t="shared" si="52"/>
        <v>0</v>
      </c>
      <c r="BJ8" s="28" t="b">
        <f t="shared" si="53"/>
        <v>0</v>
      </c>
      <c r="BK8" s="28" t="b">
        <f t="shared" si="54"/>
        <v>0</v>
      </c>
      <c r="BL8" s="28" t="b">
        <f t="shared" si="55"/>
        <v>0</v>
      </c>
      <c r="BM8" s="28"/>
    </row>
    <row r="9" spans="1:65" ht="15.75" x14ac:dyDescent="0.25">
      <c r="A9" s="20" t="s">
        <v>3</v>
      </c>
      <c r="B9" s="16" t="s">
        <v>57</v>
      </c>
      <c r="C9" s="22">
        <v>8</v>
      </c>
      <c r="D9" s="22">
        <v>5</v>
      </c>
      <c r="E9" s="20">
        <v>21</v>
      </c>
      <c r="F9" s="20">
        <v>20</v>
      </c>
      <c r="G9" s="20" t="s">
        <v>569</v>
      </c>
      <c r="H9" s="28"/>
      <c r="I9" s="28" t="b">
        <f t="shared" si="0"/>
        <v>0</v>
      </c>
      <c r="J9" s="28" t="b">
        <f t="shared" si="1"/>
        <v>0</v>
      </c>
      <c r="K9" s="28" t="b">
        <f t="shared" si="2"/>
        <v>0</v>
      </c>
      <c r="L9" s="28" t="b">
        <f t="shared" si="3"/>
        <v>0</v>
      </c>
      <c r="M9" s="28" t="b">
        <f t="shared" si="4"/>
        <v>0</v>
      </c>
      <c r="N9" s="28" t="b">
        <f t="shared" si="5"/>
        <v>0</v>
      </c>
      <c r="O9" s="28" t="b">
        <f t="shared" si="6"/>
        <v>0</v>
      </c>
      <c r="P9" s="28" t="b">
        <f t="shared" si="7"/>
        <v>0</v>
      </c>
      <c r="Q9" s="28" t="b">
        <f t="shared" si="8"/>
        <v>0</v>
      </c>
      <c r="R9" s="28" t="b">
        <f t="shared" si="9"/>
        <v>0</v>
      </c>
      <c r="S9" s="28" t="b">
        <f t="shared" si="10"/>
        <v>0</v>
      </c>
      <c r="T9" s="28" t="b">
        <f t="shared" si="11"/>
        <v>0</v>
      </c>
      <c r="U9" s="28" t="b">
        <f t="shared" si="12"/>
        <v>0</v>
      </c>
      <c r="V9" s="28" t="b">
        <f t="shared" si="13"/>
        <v>0</v>
      </c>
      <c r="W9" s="28" t="b">
        <f t="shared" si="14"/>
        <v>0</v>
      </c>
      <c r="X9" s="28" t="b">
        <f t="shared" si="15"/>
        <v>0</v>
      </c>
      <c r="Y9" s="28" t="b">
        <f t="shared" si="16"/>
        <v>0</v>
      </c>
      <c r="Z9" s="28" t="b">
        <f t="shared" si="17"/>
        <v>0</v>
      </c>
      <c r="AA9" s="28">
        <f t="shared" si="18"/>
        <v>20</v>
      </c>
      <c r="AB9" s="28">
        <f t="shared" si="19"/>
        <v>21</v>
      </c>
      <c r="AC9" s="28" t="b">
        <f t="shared" si="20"/>
        <v>0</v>
      </c>
      <c r="AD9" s="28" t="b">
        <f t="shared" si="21"/>
        <v>0</v>
      </c>
      <c r="AE9" s="28" t="b">
        <f t="shared" si="22"/>
        <v>0</v>
      </c>
      <c r="AF9" s="28" t="b">
        <f t="shared" si="23"/>
        <v>0</v>
      </c>
      <c r="AG9" s="28" t="b">
        <f t="shared" si="24"/>
        <v>0</v>
      </c>
      <c r="AH9" s="28" t="b">
        <f t="shared" si="25"/>
        <v>0</v>
      </c>
      <c r="AI9" s="28" t="b">
        <f t="shared" si="26"/>
        <v>0</v>
      </c>
      <c r="AJ9" s="28" t="b">
        <f t="shared" si="27"/>
        <v>0</v>
      </c>
      <c r="AK9" s="28">
        <f t="shared" si="28"/>
        <v>21</v>
      </c>
      <c r="AL9" s="28">
        <f t="shared" si="29"/>
        <v>20</v>
      </c>
      <c r="AM9" s="28" t="b">
        <f t="shared" si="30"/>
        <v>0</v>
      </c>
      <c r="AN9" s="28" t="b">
        <f t="shared" si="31"/>
        <v>0</v>
      </c>
      <c r="AO9" s="28" t="b">
        <f t="shared" si="32"/>
        <v>0</v>
      </c>
      <c r="AP9" s="28" t="b">
        <f t="shared" si="33"/>
        <v>0</v>
      </c>
      <c r="AQ9" s="28" t="b">
        <f t="shared" si="34"/>
        <v>0</v>
      </c>
      <c r="AR9" s="28" t="b">
        <f t="shared" si="35"/>
        <v>0</v>
      </c>
      <c r="AS9" s="28" t="b">
        <f t="shared" si="36"/>
        <v>0</v>
      </c>
      <c r="AT9" s="28" t="b">
        <f t="shared" si="37"/>
        <v>0</v>
      </c>
      <c r="AU9" s="28" t="b">
        <f t="shared" si="38"/>
        <v>0</v>
      </c>
      <c r="AV9" s="28" t="b">
        <f t="shared" si="39"/>
        <v>0</v>
      </c>
      <c r="AW9" s="28" t="b">
        <f t="shared" si="40"/>
        <v>0</v>
      </c>
      <c r="AX9" s="28" t="b">
        <f t="shared" si="41"/>
        <v>0</v>
      </c>
      <c r="AY9" s="28" t="b">
        <f t="shared" si="42"/>
        <v>0</v>
      </c>
      <c r="AZ9" s="28" t="b">
        <f t="shared" si="43"/>
        <v>0</v>
      </c>
      <c r="BA9" s="28" t="b">
        <f t="shared" si="44"/>
        <v>0</v>
      </c>
      <c r="BB9" s="28" t="b">
        <f t="shared" si="45"/>
        <v>0</v>
      </c>
      <c r="BC9" s="28" t="b">
        <f t="shared" si="46"/>
        <v>0</v>
      </c>
      <c r="BD9" s="28" t="b">
        <f t="shared" si="47"/>
        <v>0</v>
      </c>
      <c r="BE9" s="28" t="b">
        <f t="shared" si="48"/>
        <v>0</v>
      </c>
      <c r="BF9" s="28" t="b">
        <f t="shared" si="49"/>
        <v>0</v>
      </c>
      <c r="BG9" s="28" t="b">
        <f t="shared" si="50"/>
        <v>0</v>
      </c>
      <c r="BH9" s="28" t="b">
        <f t="shared" si="51"/>
        <v>0</v>
      </c>
      <c r="BI9" s="28" t="b">
        <f t="shared" si="52"/>
        <v>0</v>
      </c>
      <c r="BJ9" s="28" t="b">
        <f t="shared" si="53"/>
        <v>0</v>
      </c>
      <c r="BK9" s="28" t="b">
        <f t="shared" si="54"/>
        <v>0</v>
      </c>
      <c r="BL9" s="28" t="b">
        <f t="shared" si="55"/>
        <v>0</v>
      </c>
      <c r="BM9" s="28"/>
    </row>
    <row r="10" spans="1:65" ht="15.75" x14ac:dyDescent="0.25">
      <c r="A10" s="20" t="s">
        <v>4</v>
      </c>
      <c r="B10" s="16" t="s">
        <v>58</v>
      </c>
      <c r="C10" s="22">
        <v>6</v>
      </c>
      <c r="D10" s="22">
        <v>7</v>
      </c>
      <c r="E10" s="20">
        <v>21</v>
      </c>
      <c r="F10" s="20">
        <v>11</v>
      </c>
      <c r="G10" s="20" t="s">
        <v>569</v>
      </c>
      <c r="H10" s="28"/>
      <c r="I10" s="28" t="b">
        <f t="shared" si="0"/>
        <v>0</v>
      </c>
      <c r="J10" s="28" t="b">
        <f t="shared" si="1"/>
        <v>0</v>
      </c>
      <c r="K10" s="28" t="b">
        <f t="shared" si="2"/>
        <v>0</v>
      </c>
      <c r="L10" s="28" t="b">
        <f t="shared" si="3"/>
        <v>0</v>
      </c>
      <c r="M10" s="28" t="b">
        <f t="shared" si="4"/>
        <v>0</v>
      </c>
      <c r="N10" s="28" t="b">
        <f t="shared" si="5"/>
        <v>0</v>
      </c>
      <c r="O10" s="28" t="b">
        <f t="shared" si="6"/>
        <v>0</v>
      </c>
      <c r="P10" s="28" t="b">
        <f t="shared" si="7"/>
        <v>0</v>
      </c>
      <c r="Q10" s="28" t="b">
        <f t="shared" si="8"/>
        <v>0</v>
      </c>
      <c r="R10" s="28" t="b">
        <f t="shared" si="9"/>
        <v>0</v>
      </c>
      <c r="S10" s="28" t="b">
        <f t="shared" si="10"/>
        <v>0</v>
      </c>
      <c r="T10" s="28" t="b">
        <f t="shared" si="11"/>
        <v>0</v>
      </c>
      <c r="U10" s="28" t="b">
        <f t="shared" si="12"/>
        <v>0</v>
      </c>
      <c r="V10" s="28" t="b">
        <f t="shared" si="13"/>
        <v>0</v>
      </c>
      <c r="W10" s="28" t="b">
        <f t="shared" si="14"/>
        <v>0</v>
      </c>
      <c r="X10" s="28" t="b">
        <f t="shared" si="15"/>
        <v>0</v>
      </c>
      <c r="Y10" s="28" t="b">
        <f t="shared" si="16"/>
        <v>0</v>
      </c>
      <c r="Z10" s="28" t="b">
        <f t="shared" si="17"/>
        <v>0</v>
      </c>
      <c r="AA10" s="28" t="b">
        <f t="shared" si="18"/>
        <v>0</v>
      </c>
      <c r="AB10" s="28" t="b">
        <f t="shared" si="19"/>
        <v>0</v>
      </c>
      <c r="AC10" s="28">
        <f t="shared" si="20"/>
        <v>21</v>
      </c>
      <c r="AD10" s="28">
        <f t="shared" si="21"/>
        <v>11</v>
      </c>
      <c r="AE10" s="28" t="b">
        <f t="shared" si="22"/>
        <v>0</v>
      </c>
      <c r="AF10" s="28" t="b">
        <f t="shared" si="23"/>
        <v>0</v>
      </c>
      <c r="AG10" s="28" t="b">
        <f t="shared" si="24"/>
        <v>0</v>
      </c>
      <c r="AH10" s="28" t="b">
        <f t="shared" si="25"/>
        <v>0</v>
      </c>
      <c r="AI10" s="28">
        <f t="shared" si="26"/>
        <v>11</v>
      </c>
      <c r="AJ10" s="28">
        <f t="shared" si="27"/>
        <v>21</v>
      </c>
      <c r="AK10" s="28" t="b">
        <f t="shared" si="28"/>
        <v>0</v>
      </c>
      <c r="AL10" s="28" t="b">
        <f t="shared" si="29"/>
        <v>0</v>
      </c>
      <c r="AM10" s="28" t="b">
        <f t="shared" si="30"/>
        <v>0</v>
      </c>
      <c r="AN10" s="28" t="b">
        <f t="shared" si="31"/>
        <v>0</v>
      </c>
      <c r="AO10" s="28" t="b">
        <f t="shared" si="32"/>
        <v>0</v>
      </c>
      <c r="AP10" s="28" t="b">
        <f t="shared" si="33"/>
        <v>0</v>
      </c>
      <c r="AQ10" s="28" t="b">
        <f t="shared" si="34"/>
        <v>0</v>
      </c>
      <c r="AR10" s="28" t="b">
        <f t="shared" si="35"/>
        <v>0</v>
      </c>
      <c r="AS10" s="28" t="b">
        <f t="shared" si="36"/>
        <v>0</v>
      </c>
      <c r="AT10" s="28" t="b">
        <f t="shared" si="37"/>
        <v>0</v>
      </c>
      <c r="AU10" s="28" t="b">
        <f t="shared" si="38"/>
        <v>0</v>
      </c>
      <c r="AV10" s="28" t="b">
        <f t="shared" si="39"/>
        <v>0</v>
      </c>
      <c r="AW10" s="28" t="b">
        <f t="shared" si="40"/>
        <v>0</v>
      </c>
      <c r="AX10" s="28" t="b">
        <f t="shared" si="41"/>
        <v>0</v>
      </c>
      <c r="AY10" s="28" t="b">
        <f t="shared" si="42"/>
        <v>0</v>
      </c>
      <c r="AZ10" s="28" t="b">
        <f t="shared" si="43"/>
        <v>0</v>
      </c>
      <c r="BA10" s="28" t="b">
        <f t="shared" si="44"/>
        <v>0</v>
      </c>
      <c r="BB10" s="28" t="b">
        <f t="shared" si="45"/>
        <v>0</v>
      </c>
      <c r="BC10" s="28" t="b">
        <f t="shared" si="46"/>
        <v>0</v>
      </c>
      <c r="BD10" s="28" t="b">
        <f t="shared" si="47"/>
        <v>0</v>
      </c>
      <c r="BE10" s="28" t="b">
        <f t="shared" si="48"/>
        <v>0</v>
      </c>
      <c r="BF10" s="28" t="b">
        <f t="shared" si="49"/>
        <v>0</v>
      </c>
      <c r="BG10" s="28" t="b">
        <f t="shared" si="50"/>
        <v>0</v>
      </c>
      <c r="BH10" s="28" t="b">
        <f t="shared" si="51"/>
        <v>0</v>
      </c>
      <c r="BI10" s="28" t="b">
        <f t="shared" si="52"/>
        <v>0</v>
      </c>
      <c r="BJ10" s="28" t="b">
        <f t="shared" si="53"/>
        <v>0</v>
      </c>
      <c r="BK10" s="28" t="b">
        <f t="shared" si="54"/>
        <v>0</v>
      </c>
      <c r="BL10" s="28" t="b">
        <f t="shared" si="55"/>
        <v>0</v>
      </c>
      <c r="BM10" s="28"/>
    </row>
    <row r="11" spans="1:65" ht="15.75" x14ac:dyDescent="0.25">
      <c r="A11" s="20" t="s">
        <v>5</v>
      </c>
      <c r="B11" s="16" t="s">
        <v>59</v>
      </c>
      <c r="C11" s="22">
        <v>5</v>
      </c>
      <c r="D11" s="22">
        <v>1</v>
      </c>
      <c r="E11" s="20">
        <v>21</v>
      </c>
      <c r="F11" s="20">
        <v>15</v>
      </c>
      <c r="G11" s="20" t="s">
        <v>569</v>
      </c>
      <c r="H11" s="28"/>
      <c r="I11" s="28" t="b">
        <f t="shared" si="0"/>
        <v>0</v>
      </c>
      <c r="J11" s="28" t="b">
        <f t="shared" si="1"/>
        <v>0</v>
      </c>
      <c r="K11" s="28">
        <f t="shared" si="2"/>
        <v>15</v>
      </c>
      <c r="L11" s="28">
        <f t="shared" si="3"/>
        <v>21</v>
      </c>
      <c r="M11" s="28" t="b">
        <f t="shared" si="4"/>
        <v>0</v>
      </c>
      <c r="N11" s="28" t="b">
        <f t="shared" si="5"/>
        <v>0</v>
      </c>
      <c r="O11" s="28" t="b">
        <f t="shared" si="6"/>
        <v>0</v>
      </c>
      <c r="P11" s="28" t="b">
        <f t="shared" si="7"/>
        <v>0</v>
      </c>
      <c r="Q11" s="28" t="b">
        <f t="shared" si="8"/>
        <v>0</v>
      </c>
      <c r="R11" s="28" t="b">
        <f t="shared" si="9"/>
        <v>0</v>
      </c>
      <c r="S11" s="28" t="b">
        <f t="shared" si="10"/>
        <v>0</v>
      </c>
      <c r="T11" s="28" t="b">
        <f t="shared" si="11"/>
        <v>0</v>
      </c>
      <c r="U11" s="28" t="b">
        <f t="shared" si="12"/>
        <v>0</v>
      </c>
      <c r="V11" s="28" t="b">
        <f t="shared" si="13"/>
        <v>0</v>
      </c>
      <c r="W11" s="28" t="b">
        <f t="shared" si="14"/>
        <v>0</v>
      </c>
      <c r="X11" s="28" t="b">
        <f t="shared" si="15"/>
        <v>0</v>
      </c>
      <c r="Y11" s="28">
        <f t="shared" si="16"/>
        <v>21</v>
      </c>
      <c r="Z11" s="28">
        <f t="shared" si="17"/>
        <v>15</v>
      </c>
      <c r="AA11" s="28" t="b">
        <f t="shared" si="18"/>
        <v>0</v>
      </c>
      <c r="AB11" s="28" t="b">
        <f t="shared" si="19"/>
        <v>0</v>
      </c>
      <c r="AC11" s="28" t="b">
        <f t="shared" si="20"/>
        <v>0</v>
      </c>
      <c r="AD11" s="28" t="b">
        <f t="shared" si="21"/>
        <v>0</v>
      </c>
      <c r="AE11" s="28" t="b">
        <f t="shared" si="22"/>
        <v>0</v>
      </c>
      <c r="AF11" s="28" t="b">
        <f t="shared" si="23"/>
        <v>0</v>
      </c>
      <c r="AG11" s="28" t="b">
        <f t="shared" si="24"/>
        <v>0</v>
      </c>
      <c r="AH11" s="28" t="b">
        <f t="shared" si="25"/>
        <v>0</v>
      </c>
      <c r="AI11" s="28" t="b">
        <f t="shared" si="26"/>
        <v>0</v>
      </c>
      <c r="AJ11" s="28" t="b">
        <f t="shared" si="27"/>
        <v>0</v>
      </c>
      <c r="AK11" s="28" t="b">
        <f t="shared" si="28"/>
        <v>0</v>
      </c>
      <c r="AL11" s="28" t="b">
        <f t="shared" si="29"/>
        <v>0</v>
      </c>
      <c r="AM11" s="28" t="b">
        <f t="shared" si="30"/>
        <v>0</v>
      </c>
      <c r="AN11" s="28" t="b">
        <f t="shared" si="31"/>
        <v>0</v>
      </c>
      <c r="AO11" s="28" t="b">
        <f t="shared" si="32"/>
        <v>0</v>
      </c>
      <c r="AP11" s="28" t="b">
        <f t="shared" si="33"/>
        <v>0</v>
      </c>
      <c r="AQ11" s="28" t="b">
        <f t="shared" si="34"/>
        <v>0</v>
      </c>
      <c r="AR11" s="28" t="b">
        <f t="shared" si="35"/>
        <v>0</v>
      </c>
      <c r="AS11" s="28" t="b">
        <f t="shared" si="36"/>
        <v>0</v>
      </c>
      <c r="AT11" s="28" t="b">
        <f t="shared" si="37"/>
        <v>0</v>
      </c>
      <c r="AU11" s="28" t="b">
        <f t="shared" si="38"/>
        <v>0</v>
      </c>
      <c r="AV11" s="28" t="b">
        <f t="shared" si="39"/>
        <v>0</v>
      </c>
      <c r="AW11" s="28" t="b">
        <f t="shared" si="40"/>
        <v>0</v>
      </c>
      <c r="AX11" s="28" t="b">
        <f t="shared" si="41"/>
        <v>0</v>
      </c>
      <c r="AY11" s="28" t="b">
        <f t="shared" si="42"/>
        <v>0</v>
      </c>
      <c r="AZ11" s="28" t="b">
        <f t="shared" si="43"/>
        <v>0</v>
      </c>
      <c r="BA11" s="28" t="b">
        <f t="shared" si="44"/>
        <v>0</v>
      </c>
      <c r="BB11" s="28" t="b">
        <f t="shared" si="45"/>
        <v>0</v>
      </c>
      <c r="BC11" s="28" t="b">
        <f t="shared" si="46"/>
        <v>0</v>
      </c>
      <c r="BD11" s="28" t="b">
        <f t="shared" si="47"/>
        <v>0</v>
      </c>
      <c r="BE11" s="28" t="b">
        <f t="shared" si="48"/>
        <v>0</v>
      </c>
      <c r="BF11" s="28" t="b">
        <f t="shared" si="49"/>
        <v>0</v>
      </c>
      <c r="BG11" s="28" t="b">
        <f t="shared" si="50"/>
        <v>0</v>
      </c>
      <c r="BH11" s="28" t="b">
        <f t="shared" si="51"/>
        <v>0</v>
      </c>
      <c r="BI11" s="28" t="b">
        <f t="shared" si="52"/>
        <v>0</v>
      </c>
      <c r="BJ11" s="28" t="b">
        <f t="shared" si="53"/>
        <v>0</v>
      </c>
      <c r="BK11" s="28" t="b">
        <f t="shared" si="54"/>
        <v>0</v>
      </c>
      <c r="BL11" s="28" t="b">
        <f t="shared" si="55"/>
        <v>0</v>
      </c>
      <c r="BM11" s="28"/>
    </row>
    <row r="12" spans="1:65" ht="15.75" x14ac:dyDescent="0.25">
      <c r="A12" s="20" t="s">
        <v>223</v>
      </c>
      <c r="B12" s="16" t="s">
        <v>60</v>
      </c>
      <c r="C12" s="22">
        <v>2</v>
      </c>
      <c r="D12" s="22">
        <v>4</v>
      </c>
      <c r="E12" s="20">
        <v>21</v>
      </c>
      <c r="F12" s="20">
        <v>16</v>
      </c>
      <c r="G12" s="20" t="s">
        <v>569</v>
      </c>
      <c r="H12" s="28"/>
      <c r="I12" s="28" t="b">
        <f t="shared" si="0"/>
        <v>0</v>
      </c>
      <c r="J12" s="28" t="b">
        <f t="shared" si="1"/>
        <v>0</v>
      </c>
      <c r="K12" s="28" t="b">
        <f t="shared" si="2"/>
        <v>0</v>
      </c>
      <c r="L12" s="28" t="b">
        <f t="shared" si="3"/>
        <v>0</v>
      </c>
      <c r="M12" s="28">
        <f t="shared" si="4"/>
        <v>21</v>
      </c>
      <c r="N12" s="28">
        <f t="shared" si="5"/>
        <v>16</v>
      </c>
      <c r="O12" s="28" t="b">
        <f t="shared" si="6"/>
        <v>0</v>
      </c>
      <c r="P12" s="28" t="b">
        <f t="shared" si="7"/>
        <v>0</v>
      </c>
      <c r="Q12" s="28" t="b">
        <f t="shared" si="8"/>
        <v>0</v>
      </c>
      <c r="R12" s="28" t="b">
        <f t="shared" si="9"/>
        <v>0</v>
      </c>
      <c r="S12" s="28" t="b">
        <f t="shared" si="10"/>
        <v>0</v>
      </c>
      <c r="T12" s="28" t="b">
        <f t="shared" si="11"/>
        <v>0</v>
      </c>
      <c r="U12" s="28" t="b">
        <f t="shared" si="12"/>
        <v>0</v>
      </c>
      <c r="V12" s="28" t="b">
        <f t="shared" si="13"/>
        <v>0</v>
      </c>
      <c r="W12" s="28">
        <f t="shared" si="14"/>
        <v>16</v>
      </c>
      <c r="X12" s="28">
        <f t="shared" si="15"/>
        <v>21</v>
      </c>
      <c r="Y12" s="28" t="b">
        <f t="shared" si="16"/>
        <v>0</v>
      </c>
      <c r="Z12" s="28" t="b">
        <f t="shared" si="17"/>
        <v>0</v>
      </c>
      <c r="AA12" s="28" t="b">
        <f t="shared" si="18"/>
        <v>0</v>
      </c>
      <c r="AB12" s="28" t="b">
        <f t="shared" si="19"/>
        <v>0</v>
      </c>
      <c r="AC12" s="28" t="b">
        <f t="shared" si="20"/>
        <v>0</v>
      </c>
      <c r="AD12" s="28" t="b">
        <f t="shared" si="21"/>
        <v>0</v>
      </c>
      <c r="AE12" s="28" t="b">
        <f t="shared" si="22"/>
        <v>0</v>
      </c>
      <c r="AF12" s="28" t="b">
        <f t="shared" si="23"/>
        <v>0</v>
      </c>
      <c r="AG12" s="28" t="b">
        <f t="shared" si="24"/>
        <v>0</v>
      </c>
      <c r="AH12" s="28" t="b">
        <f t="shared" si="25"/>
        <v>0</v>
      </c>
      <c r="AI12" s="28" t="b">
        <f t="shared" si="26"/>
        <v>0</v>
      </c>
      <c r="AJ12" s="28" t="b">
        <f t="shared" si="27"/>
        <v>0</v>
      </c>
      <c r="AK12" s="28" t="b">
        <f t="shared" si="28"/>
        <v>0</v>
      </c>
      <c r="AL12" s="28" t="b">
        <f t="shared" si="29"/>
        <v>0</v>
      </c>
      <c r="AM12" s="28" t="b">
        <f t="shared" si="30"/>
        <v>0</v>
      </c>
      <c r="AN12" s="28" t="b">
        <f t="shared" si="31"/>
        <v>0</v>
      </c>
      <c r="AO12" s="28" t="b">
        <f t="shared" si="32"/>
        <v>0</v>
      </c>
      <c r="AP12" s="28" t="b">
        <f t="shared" si="33"/>
        <v>0</v>
      </c>
      <c r="AQ12" s="28" t="b">
        <f t="shared" si="34"/>
        <v>0</v>
      </c>
      <c r="AR12" s="28" t="b">
        <f t="shared" si="35"/>
        <v>0</v>
      </c>
      <c r="AS12" s="28" t="b">
        <f t="shared" si="36"/>
        <v>0</v>
      </c>
      <c r="AT12" s="28" t="b">
        <f t="shared" si="37"/>
        <v>0</v>
      </c>
      <c r="AU12" s="28" t="b">
        <f t="shared" si="38"/>
        <v>0</v>
      </c>
      <c r="AV12" s="28" t="b">
        <f t="shared" si="39"/>
        <v>0</v>
      </c>
      <c r="AW12" s="28" t="b">
        <f t="shared" si="40"/>
        <v>0</v>
      </c>
      <c r="AX12" s="28" t="b">
        <f t="shared" si="41"/>
        <v>0</v>
      </c>
      <c r="AY12" s="28" t="b">
        <f t="shared" si="42"/>
        <v>0</v>
      </c>
      <c r="AZ12" s="28" t="b">
        <f t="shared" si="43"/>
        <v>0</v>
      </c>
      <c r="BA12" s="28" t="b">
        <f t="shared" si="44"/>
        <v>0</v>
      </c>
      <c r="BB12" s="28" t="b">
        <f t="shared" si="45"/>
        <v>0</v>
      </c>
      <c r="BC12" s="28" t="b">
        <f t="shared" si="46"/>
        <v>0</v>
      </c>
      <c r="BD12" s="28" t="b">
        <f t="shared" si="47"/>
        <v>0</v>
      </c>
      <c r="BE12" s="28" t="b">
        <f t="shared" si="48"/>
        <v>0</v>
      </c>
      <c r="BF12" s="28" t="b">
        <f t="shared" si="49"/>
        <v>0</v>
      </c>
      <c r="BG12" s="28" t="b">
        <f t="shared" si="50"/>
        <v>0</v>
      </c>
      <c r="BH12" s="28" t="b">
        <f t="shared" si="51"/>
        <v>0</v>
      </c>
      <c r="BI12" s="28" t="b">
        <f t="shared" si="52"/>
        <v>0</v>
      </c>
      <c r="BJ12" s="28" t="b">
        <f t="shared" si="53"/>
        <v>0</v>
      </c>
      <c r="BK12" s="28" t="b">
        <f t="shared" si="54"/>
        <v>0</v>
      </c>
      <c r="BL12" s="28" t="b">
        <f t="shared" si="55"/>
        <v>0</v>
      </c>
      <c r="BM12" s="28"/>
    </row>
    <row r="13" spans="1:65" ht="15.75" x14ac:dyDescent="0.25">
      <c r="A13" s="20" t="s">
        <v>7</v>
      </c>
      <c r="B13" s="16" t="s">
        <v>61</v>
      </c>
      <c r="C13" s="22">
        <v>3</v>
      </c>
      <c r="D13" s="22">
        <v>6</v>
      </c>
      <c r="E13" s="20">
        <v>21</v>
      </c>
      <c r="F13" s="20">
        <v>17</v>
      </c>
      <c r="G13" s="20" t="s">
        <v>569</v>
      </c>
      <c r="H13" s="28"/>
      <c r="I13" s="28" t="b">
        <f t="shared" si="0"/>
        <v>0</v>
      </c>
      <c r="J13" s="28" t="b">
        <f t="shared" si="1"/>
        <v>0</v>
      </c>
      <c r="K13" s="28" t="b">
        <f t="shared" si="2"/>
        <v>0</v>
      </c>
      <c r="L13" s="28" t="b">
        <f t="shared" si="3"/>
        <v>0</v>
      </c>
      <c r="M13" s="28" t="b">
        <f t="shared" si="4"/>
        <v>0</v>
      </c>
      <c r="N13" s="28" t="b">
        <f t="shared" si="5"/>
        <v>0</v>
      </c>
      <c r="O13" s="28" t="b">
        <f t="shared" si="6"/>
        <v>0</v>
      </c>
      <c r="P13" s="28" t="b">
        <f t="shared" si="7"/>
        <v>0</v>
      </c>
      <c r="Q13" s="28">
        <f t="shared" si="8"/>
        <v>21</v>
      </c>
      <c r="R13" s="28">
        <f t="shared" si="9"/>
        <v>17</v>
      </c>
      <c r="S13" s="28" t="b">
        <f t="shared" si="10"/>
        <v>0</v>
      </c>
      <c r="T13" s="28" t="b">
        <f t="shared" si="11"/>
        <v>0</v>
      </c>
      <c r="U13" s="28" t="b">
        <f t="shared" si="12"/>
        <v>0</v>
      </c>
      <c r="V13" s="28" t="b">
        <f t="shared" si="13"/>
        <v>0</v>
      </c>
      <c r="W13" s="28" t="b">
        <f t="shared" si="14"/>
        <v>0</v>
      </c>
      <c r="X13" s="28" t="b">
        <f t="shared" si="15"/>
        <v>0</v>
      </c>
      <c r="Y13" s="28" t="b">
        <f t="shared" si="16"/>
        <v>0</v>
      </c>
      <c r="Z13" s="28" t="b">
        <f t="shared" si="17"/>
        <v>0</v>
      </c>
      <c r="AA13" s="28" t="b">
        <f t="shared" si="18"/>
        <v>0</v>
      </c>
      <c r="AB13" s="28" t="b">
        <f t="shared" si="19"/>
        <v>0</v>
      </c>
      <c r="AC13" s="28" t="b">
        <f t="shared" si="20"/>
        <v>0</v>
      </c>
      <c r="AD13" s="28" t="b">
        <f t="shared" si="21"/>
        <v>0</v>
      </c>
      <c r="AE13" s="28">
        <f t="shared" si="22"/>
        <v>17</v>
      </c>
      <c r="AF13" s="28">
        <f t="shared" si="23"/>
        <v>21</v>
      </c>
      <c r="AG13" s="28" t="b">
        <f t="shared" si="24"/>
        <v>0</v>
      </c>
      <c r="AH13" s="28" t="b">
        <f t="shared" si="25"/>
        <v>0</v>
      </c>
      <c r="AI13" s="28" t="b">
        <f t="shared" si="26"/>
        <v>0</v>
      </c>
      <c r="AJ13" s="28" t="b">
        <f t="shared" si="27"/>
        <v>0</v>
      </c>
      <c r="AK13" s="28" t="b">
        <f t="shared" si="28"/>
        <v>0</v>
      </c>
      <c r="AL13" s="28" t="b">
        <f t="shared" si="29"/>
        <v>0</v>
      </c>
      <c r="AM13" s="28" t="b">
        <f t="shared" si="30"/>
        <v>0</v>
      </c>
      <c r="AN13" s="28" t="b">
        <f t="shared" si="31"/>
        <v>0</v>
      </c>
      <c r="AO13" s="28" t="b">
        <f t="shared" si="32"/>
        <v>0</v>
      </c>
      <c r="AP13" s="28" t="b">
        <f t="shared" si="33"/>
        <v>0</v>
      </c>
      <c r="AQ13" s="28" t="b">
        <f t="shared" si="34"/>
        <v>0</v>
      </c>
      <c r="AR13" s="28" t="b">
        <f t="shared" si="35"/>
        <v>0</v>
      </c>
      <c r="AS13" s="28" t="b">
        <f t="shared" si="36"/>
        <v>0</v>
      </c>
      <c r="AT13" s="28" t="b">
        <f t="shared" si="37"/>
        <v>0</v>
      </c>
      <c r="AU13" s="28" t="b">
        <f t="shared" si="38"/>
        <v>0</v>
      </c>
      <c r="AV13" s="28" t="b">
        <f t="shared" si="39"/>
        <v>0</v>
      </c>
      <c r="AW13" s="28" t="b">
        <f t="shared" si="40"/>
        <v>0</v>
      </c>
      <c r="AX13" s="28" t="b">
        <f t="shared" si="41"/>
        <v>0</v>
      </c>
      <c r="AY13" s="28" t="b">
        <f t="shared" si="42"/>
        <v>0</v>
      </c>
      <c r="AZ13" s="28" t="b">
        <f t="shared" si="43"/>
        <v>0</v>
      </c>
      <c r="BA13" s="28" t="b">
        <f t="shared" si="44"/>
        <v>0</v>
      </c>
      <c r="BB13" s="28" t="b">
        <f t="shared" si="45"/>
        <v>0</v>
      </c>
      <c r="BC13" s="28" t="b">
        <f t="shared" si="46"/>
        <v>0</v>
      </c>
      <c r="BD13" s="28" t="b">
        <f t="shared" si="47"/>
        <v>0</v>
      </c>
      <c r="BE13" s="28" t="b">
        <f t="shared" si="48"/>
        <v>0</v>
      </c>
      <c r="BF13" s="28" t="b">
        <f t="shared" si="49"/>
        <v>0</v>
      </c>
      <c r="BG13" s="28" t="b">
        <f t="shared" si="50"/>
        <v>0</v>
      </c>
      <c r="BH13" s="28" t="b">
        <f t="shared" si="51"/>
        <v>0</v>
      </c>
      <c r="BI13" s="28" t="b">
        <f t="shared" si="52"/>
        <v>0</v>
      </c>
      <c r="BJ13" s="28" t="b">
        <f t="shared" si="53"/>
        <v>0</v>
      </c>
      <c r="BK13" s="28" t="b">
        <f t="shared" si="54"/>
        <v>0</v>
      </c>
      <c r="BL13" s="28" t="b">
        <f t="shared" si="55"/>
        <v>0</v>
      </c>
      <c r="BM13" s="28"/>
    </row>
    <row r="14" spans="1:65" ht="15.75" x14ac:dyDescent="0.25">
      <c r="A14" s="20" t="s">
        <v>8</v>
      </c>
      <c r="B14" s="16" t="s">
        <v>62</v>
      </c>
      <c r="C14" s="22">
        <v>7</v>
      </c>
      <c r="D14" s="22">
        <v>9</v>
      </c>
      <c r="E14" s="20">
        <v>21</v>
      </c>
      <c r="F14" s="20">
        <v>6</v>
      </c>
      <c r="G14" s="20" t="s">
        <v>569</v>
      </c>
      <c r="H14" s="28"/>
      <c r="I14" s="28" t="b">
        <f t="shared" si="0"/>
        <v>0</v>
      </c>
      <c r="J14" s="28" t="b">
        <f t="shared" si="1"/>
        <v>0</v>
      </c>
      <c r="K14" s="28" t="b">
        <f t="shared" si="2"/>
        <v>0</v>
      </c>
      <c r="L14" s="28" t="b">
        <f t="shared" si="3"/>
        <v>0</v>
      </c>
      <c r="M14" s="28" t="b">
        <f t="shared" si="4"/>
        <v>0</v>
      </c>
      <c r="N14" s="28" t="b">
        <f t="shared" si="5"/>
        <v>0</v>
      </c>
      <c r="O14" s="28" t="b">
        <f t="shared" si="6"/>
        <v>0</v>
      </c>
      <c r="P14" s="28" t="b">
        <f t="shared" si="7"/>
        <v>0</v>
      </c>
      <c r="Q14" s="28" t="b">
        <f t="shared" si="8"/>
        <v>0</v>
      </c>
      <c r="R14" s="28" t="b">
        <f t="shared" si="9"/>
        <v>0</v>
      </c>
      <c r="S14" s="28" t="b">
        <f t="shared" si="10"/>
        <v>0</v>
      </c>
      <c r="T14" s="28" t="b">
        <f t="shared" si="11"/>
        <v>0</v>
      </c>
      <c r="U14" s="28" t="b">
        <f t="shared" si="12"/>
        <v>0</v>
      </c>
      <c r="V14" s="28" t="b">
        <f t="shared" si="13"/>
        <v>0</v>
      </c>
      <c r="W14" s="28" t="b">
        <f t="shared" si="14"/>
        <v>0</v>
      </c>
      <c r="X14" s="28" t="b">
        <f t="shared" si="15"/>
        <v>0</v>
      </c>
      <c r="Y14" s="28" t="b">
        <f t="shared" si="16"/>
        <v>0</v>
      </c>
      <c r="Z14" s="28" t="b">
        <f t="shared" si="17"/>
        <v>0</v>
      </c>
      <c r="AA14" s="28" t="b">
        <f t="shared" si="18"/>
        <v>0</v>
      </c>
      <c r="AB14" s="28" t="b">
        <f t="shared" si="19"/>
        <v>0</v>
      </c>
      <c r="AC14" s="28" t="b">
        <f t="shared" si="20"/>
        <v>0</v>
      </c>
      <c r="AD14" s="28" t="b">
        <f t="shared" si="21"/>
        <v>0</v>
      </c>
      <c r="AE14" s="28" t="b">
        <f t="shared" si="22"/>
        <v>0</v>
      </c>
      <c r="AF14" s="28" t="b">
        <f t="shared" si="23"/>
        <v>0</v>
      </c>
      <c r="AG14" s="28">
        <f t="shared" si="24"/>
        <v>21</v>
      </c>
      <c r="AH14" s="28">
        <f t="shared" si="25"/>
        <v>6</v>
      </c>
      <c r="AI14" s="28" t="b">
        <f t="shared" si="26"/>
        <v>0</v>
      </c>
      <c r="AJ14" s="28" t="b">
        <f t="shared" si="27"/>
        <v>0</v>
      </c>
      <c r="AK14" s="28" t="b">
        <f t="shared" si="28"/>
        <v>0</v>
      </c>
      <c r="AL14" s="28" t="b">
        <f t="shared" si="29"/>
        <v>0</v>
      </c>
      <c r="AM14" s="28" t="b">
        <f t="shared" si="30"/>
        <v>0</v>
      </c>
      <c r="AN14" s="28" t="b">
        <f t="shared" si="31"/>
        <v>0</v>
      </c>
      <c r="AO14" s="28" t="b">
        <f t="shared" si="32"/>
        <v>0</v>
      </c>
      <c r="AP14" s="28" t="b">
        <f t="shared" si="33"/>
        <v>0</v>
      </c>
      <c r="AQ14" s="28">
        <f t="shared" si="34"/>
        <v>6</v>
      </c>
      <c r="AR14" s="28">
        <f t="shared" si="35"/>
        <v>21</v>
      </c>
      <c r="AS14" s="28" t="b">
        <f t="shared" si="36"/>
        <v>0</v>
      </c>
      <c r="AT14" s="28" t="b">
        <f t="shared" si="37"/>
        <v>0</v>
      </c>
      <c r="AU14" s="28" t="b">
        <f t="shared" si="38"/>
        <v>0</v>
      </c>
      <c r="AV14" s="28" t="b">
        <f t="shared" si="39"/>
        <v>0</v>
      </c>
      <c r="AW14" s="28" t="b">
        <f t="shared" si="40"/>
        <v>0</v>
      </c>
      <c r="AX14" s="28" t="b">
        <f t="shared" si="41"/>
        <v>0</v>
      </c>
      <c r="AY14" s="28" t="b">
        <f t="shared" si="42"/>
        <v>0</v>
      </c>
      <c r="AZ14" s="28" t="b">
        <f t="shared" si="43"/>
        <v>0</v>
      </c>
      <c r="BA14" s="28" t="b">
        <f t="shared" si="44"/>
        <v>0</v>
      </c>
      <c r="BB14" s="28" t="b">
        <f t="shared" si="45"/>
        <v>0</v>
      </c>
      <c r="BC14" s="28" t="b">
        <f t="shared" si="46"/>
        <v>0</v>
      </c>
      <c r="BD14" s="28" t="b">
        <f t="shared" si="47"/>
        <v>0</v>
      </c>
      <c r="BE14" s="28" t="b">
        <f t="shared" si="48"/>
        <v>0</v>
      </c>
      <c r="BF14" s="28" t="b">
        <f t="shared" si="49"/>
        <v>0</v>
      </c>
      <c r="BG14" s="28" t="b">
        <f t="shared" si="50"/>
        <v>0</v>
      </c>
      <c r="BH14" s="28" t="b">
        <f t="shared" si="51"/>
        <v>0</v>
      </c>
      <c r="BI14" s="28" t="b">
        <f t="shared" si="52"/>
        <v>0</v>
      </c>
      <c r="BJ14" s="28" t="b">
        <f t="shared" si="53"/>
        <v>0</v>
      </c>
      <c r="BK14" s="28" t="b">
        <f t="shared" si="54"/>
        <v>0</v>
      </c>
      <c r="BL14" s="28" t="b">
        <f t="shared" si="55"/>
        <v>0</v>
      </c>
      <c r="BM14" s="28"/>
    </row>
    <row r="15" spans="1:65" ht="15.75" x14ac:dyDescent="0.25">
      <c r="A15" s="20" t="s">
        <v>9</v>
      </c>
      <c r="B15" s="16" t="s">
        <v>63</v>
      </c>
      <c r="C15" s="22">
        <v>10</v>
      </c>
      <c r="D15" s="22">
        <v>8</v>
      </c>
      <c r="E15" s="20">
        <v>21</v>
      </c>
      <c r="F15" s="20">
        <v>15</v>
      </c>
      <c r="G15" s="20" t="s">
        <v>569</v>
      </c>
      <c r="H15" s="28"/>
      <c r="I15" s="28" t="b">
        <f t="shared" si="0"/>
        <v>0</v>
      </c>
      <c r="J15" s="28" t="b">
        <f t="shared" si="1"/>
        <v>0</v>
      </c>
      <c r="K15" s="28" t="b">
        <f t="shared" si="2"/>
        <v>0</v>
      </c>
      <c r="L15" s="28" t="b">
        <f t="shared" si="3"/>
        <v>0</v>
      </c>
      <c r="M15" s="28" t="b">
        <f t="shared" si="4"/>
        <v>0</v>
      </c>
      <c r="N15" s="28" t="b">
        <f t="shared" si="5"/>
        <v>0</v>
      </c>
      <c r="O15" s="28" t="b">
        <f t="shared" si="6"/>
        <v>0</v>
      </c>
      <c r="P15" s="28" t="b">
        <f t="shared" si="7"/>
        <v>0</v>
      </c>
      <c r="Q15" s="28" t="b">
        <f t="shared" si="8"/>
        <v>0</v>
      </c>
      <c r="R15" s="28" t="b">
        <f t="shared" si="9"/>
        <v>0</v>
      </c>
      <c r="S15" s="28" t="b">
        <f t="shared" si="10"/>
        <v>0</v>
      </c>
      <c r="T15" s="28" t="b">
        <f t="shared" si="11"/>
        <v>0</v>
      </c>
      <c r="U15" s="28" t="b">
        <f t="shared" si="12"/>
        <v>0</v>
      </c>
      <c r="V15" s="28" t="b">
        <f t="shared" si="13"/>
        <v>0</v>
      </c>
      <c r="W15" s="28" t="b">
        <f t="shared" si="14"/>
        <v>0</v>
      </c>
      <c r="X15" s="28" t="b">
        <f t="shared" si="15"/>
        <v>0</v>
      </c>
      <c r="Y15" s="28" t="b">
        <f t="shared" si="16"/>
        <v>0</v>
      </c>
      <c r="Z15" s="28" t="b">
        <f t="shared" si="17"/>
        <v>0</v>
      </c>
      <c r="AA15" s="28" t="b">
        <f t="shared" si="18"/>
        <v>0</v>
      </c>
      <c r="AB15" s="28" t="b">
        <f t="shared" si="19"/>
        <v>0</v>
      </c>
      <c r="AC15" s="28" t="b">
        <f t="shared" si="20"/>
        <v>0</v>
      </c>
      <c r="AD15" s="28" t="b">
        <f t="shared" si="21"/>
        <v>0</v>
      </c>
      <c r="AE15" s="28" t="b">
        <f t="shared" si="22"/>
        <v>0</v>
      </c>
      <c r="AF15" s="28" t="b">
        <f t="shared" si="23"/>
        <v>0</v>
      </c>
      <c r="AG15" s="28" t="b">
        <f t="shared" si="24"/>
        <v>0</v>
      </c>
      <c r="AH15" s="28" t="b">
        <f t="shared" si="25"/>
        <v>0</v>
      </c>
      <c r="AI15" s="28" t="b">
        <f t="shared" si="26"/>
        <v>0</v>
      </c>
      <c r="AJ15" s="28" t="b">
        <f t="shared" si="27"/>
        <v>0</v>
      </c>
      <c r="AK15" s="28" t="b">
        <f t="shared" si="28"/>
        <v>0</v>
      </c>
      <c r="AL15" s="28" t="b">
        <f t="shared" si="29"/>
        <v>0</v>
      </c>
      <c r="AM15" s="28">
        <f t="shared" si="30"/>
        <v>15</v>
      </c>
      <c r="AN15" s="28">
        <f t="shared" si="31"/>
        <v>21</v>
      </c>
      <c r="AO15" s="28" t="b">
        <f t="shared" si="32"/>
        <v>0</v>
      </c>
      <c r="AP15" s="28" t="b">
        <f t="shared" si="33"/>
        <v>0</v>
      </c>
      <c r="AQ15" s="28" t="b">
        <f t="shared" si="34"/>
        <v>0</v>
      </c>
      <c r="AR15" s="28" t="b">
        <f t="shared" si="35"/>
        <v>0</v>
      </c>
      <c r="AS15" s="28">
        <f t="shared" si="36"/>
        <v>21</v>
      </c>
      <c r="AT15" s="28">
        <f t="shared" si="37"/>
        <v>15</v>
      </c>
      <c r="AU15" s="28" t="b">
        <f t="shared" si="38"/>
        <v>0</v>
      </c>
      <c r="AV15" s="28" t="b">
        <f t="shared" si="39"/>
        <v>0</v>
      </c>
      <c r="AW15" s="28" t="b">
        <f t="shared" si="40"/>
        <v>0</v>
      </c>
      <c r="AX15" s="28" t="b">
        <f t="shared" si="41"/>
        <v>0</v>
      </c>
      <c r="AY15" s="28" t="b">
        <f t="shared" si="42"/>
        <v>0</v>
      </c>
      <c r="AZ15" s="28" t="b">
        <f t="shared" si="43"/>
        <v>0</v>
      </c>
      <c r="BA15" s="28" t="b">
        <f t="shared" si="44"/>
        <v>0</v>
      </c>
      <c r="BB15" s="28" t="b">
        <f t="shared" si="45"/>
        <v>0</v>
      </c>
      <c r="BC15" s="28" t="b">
        <f t="shared" si="46"/>
        <v>0</v>
      </c>
      <c r="BD15" s="28" t="b">
        <f t="shared" si="47"/>
        <v>0</v>
      </c>
      <c r="BE15" s="28" t="b">
        <f t="shared" si="48"/>
        <v>0</v>
      </c>
      <c r="BF15" s="28" t="b">
        <f t="shared" si="49"/>
        <v>0</v>
      </c>
      <c r="BG15" s="28" t="b">
        <f t="shared" si="50"/>
        <v>0</v>
      </c>
      <c r="BH15" s="28" t="b">
        <f t="shared" si="51"/>
        <v>0</v>
      </c>
      <c r="BI15" s="28" t="b">
        <f t="shared" si="52"/>
        <v>0</v>
      </c>
      <c r="BJ15" s="28" t="b">
        <f t="shared" si="53"/>
        <v>0</v>
      </c>
      <c r="BK15" s="28" t="b">
        <f t="shared" si="54"/>
        <v>0</v>
      </c>
      <c r="BL15" s="28" t="b">
        <f t="shared" si="55"/>
        <v>0</v>
      </c>
      <c r="BM15" s="28"/>
    </row>
    <row r="16" spans="1:65" ht="15.75" x14ac:dyDescent="0.25">
      <c r="A16" s="20" t="s">
        <v>10</v>
      </c>
      <c r="B16" s="16" t="s">
        <v>64</v>
      </c>
      <c r="C16" s="22">
        <v>8</v>
      </c>
      <c r="D16" s="22">
        <v>1</v>
      </c>
      <c r="E16" s="20">
        <v>21</v>
      </c>
      <c r="F16" s="20">
        <v>9</v>
      </c>
      <c r="G16" s="20" t="s">
        <v>569</v>
      </c>
      <c r="H16" s="28"/>
      <c r="I16" s="28" t="b">
        <f t="shared" si="0"/>
        <v>0</v>
      </c>
      <c r="J16" s="28" t="b">
        <f t="shared" si="1"/>
        <v>0</v>
      </c>
      <c r="K16" s="28">
        <f t="shared" si="2"/>
        <v>9</v>
      </c>
      <c r="L16" s="28">
        <f t="shared" si="3"/>
        <v>21</v>
      </c>
      <c r="M16" s="28" t="b">
        <f t="shared" si="4"/>
        <v>0</v>
      </c>
      <c r="N16" s="28" t="b">
        <f t="shared" si="5"/>
        <v>0</v>
      </c>
      <c r="O16" s="28" t="b">
        <f t="shared" si="6"/>
        <v>0</v>
      </c>
      <c r="P16" s="28" t="b">
        <f t="shared" si="7"/>
        <v>0</v>
      </c>
      <c r="Q16" s="28" t="b">
        <f t="shared" si="8"/>
        <v>0</v>
      </c>
      <c r="R16" s="28" t="b">
        <f t="shared" si="9"/>
        <v>0</v>
      </c>
      <c r="S16" s="28" t="b">
        <f t="shared" si="10"/>
        <v>0</v>
      </c>
      <c r="T16" s="28" t="b">
        <f t="shared" si="11"/>
        <v>0</v>
      </c>
      <c r="U16" s="28" t="b">
        <f t="shared" si="12"/>
        <v>0</v>
      </c>
      <c r="V16" s="28" t="b">
        <f t="shared" si="13"/>
        <v>0</v>
      </c>
      <c r="W16" s="28" t="b">
        <f t="shared" si="14"/>
        <v>0</v>
      </c>
      <c r="X16" s="28" t="b">
        <f t="shared" si="15"/>
        <v>0</v>
      </c>
      <c r="Y16" s="28" t="b">
        <f t="shared" si="16"/>
        <v>0</v>
      </c>
      <c r="Z16" s="28" t="b">
        <f t="shared" si="17"/>
        <v>0</v>
      </c>
      <c r="AA16" s="28" t="b">
        <f t="shared" si="18"/>
        <v>0</v>
      </c>
      <c r="AB16" s="28" t="b">
        <f t="shared" si="19"/>
        <v>0</v>
      </c>
      <c r="AC16" s="28" t="b">
        <f t="shared" si="20"/>
        <v>0</v>
      </c>
      <c r="AD16" s="28" t="b">
        <f t="shared" si="21"/>
        <v>0</v>
      </c>
      <c r="AE16" s="28" t="b">
        <f t="shared" si="22"/>
        <v>0</v>
      </c>
      <c r="AF16" s="28" t="b">
        <f t="shared" si="23"/>
        <v>0</v>
      </c>
      <c r="AG16" s="28" t="b">
        <f t="shared" si="24"/>
        <v>0</v>
      </c>
      <c r="AH16" s="28" t="b">
        <f t="shared" si="25"/>
        <v>0</v>
      </c>
      <c r="AI16" s="28" t="b">
        <f t="shared" si="26"/>
        <v>0</v>
      </c>
      <c r="AJ16" s="28" t="b">
        <f t="shared" si="27"/>
        <v>0</v>
      </c>
      <c r="AK16" s="28">
        <f t="shared" si="28"/>
        <v>21</v>
      </c>
      <c r="AL16" s="28">
        <f t="shared" si="29"/>
        <v>9</v>
      </c>
      <c r="AM16" s="28" t="b">
        <f t="shared" si="30"/>
        <v>0</v>
      </c>
      <c r="AN16" s="28" t="b">
        <f t="shared" si="31"/>
        <v>0</v>
      </c>
      <c r="AO16" s="28" t="b">
        <f t="shared" si="32"/>
        <v>0</v>
      </c>
      <c r="AP16" s="28" t="b">
        <f t="shared" si="33"/>
        <v>0</v>
      </c>
      <c r="AQ16" s="28" t="b">
        <f t="shared" si="34"/>
        <v>0</v>
      </c>
      <c r="AR16" s="28" t="b">
        <f t="shared" si="35"/>
        <v>0</v>
      </c>
      <c r="AS16" s="28" t="b">
        <f t="shared" si="36"/>
        <v>0</v>
      </c>
      <c r="AT16" s="28" t="b">
        <f t="shared" si="37"/>
        <v>0</v>
      </c>
      <c r="AU16" s="28" t="b">
        <f t="shared" si="38"/>
        <v>0</v>
      </c>
      <c r="AV16" s="28" t="b">
        <f t="shared" si="39"/>
        <v>0</v>
      </c>
      <c r="AW16" s="28" t="b">
        <f t="shared" si="40"/>
        <v>0</v>
      </c>
      <c r="AX16" s="28" t="b">
        <f t="shared" si="41"/>
        <v>0</v>
      </c>
      <c r="AY16" s="28" t="b">
        <f t="shared" si="42"/>
        <v>0</v>
      </c>
      <c r="AZ16" s="28" t="b">
        <f t="shared" si="43"/>
        <v>0</v>
      </c>
      <c r="BA16" s="28" t="b">
        <f t="shared" si="44"/>
        <v>0</v>
      </c>
      <c r="BB16" s="28" t="b">
        <f t="shared" si="45"/>
        <v>0</v>
      </c>
      <c r="BC16" s="28" t="b">
        <f t="shared" si="46"/>
        <v>0</v>
      </c>
      <c r="BD16" s="28" t="b">
        <f t="shared" si="47"/>
        <v>0</v>
      </c>
      <c r="BE16" s="28" t="b">
        <f t="shared" si="48"/>
        <v>0</v>
      </c>
      <c r="BF16" s="28" t="b">
        <f t="shared" si="49"/>
        <v>0</v>
      </c>
      <c r="BG16" s="28" t="b">
        <f t="shared" si="50"/>
        <v>0</v>
      </c>
      <c r="BH16" s="28" t="b">
        <f t="shared" si="51"/>
        <v>0</v>
      </c>
      <c r="BI16" s="28" t="b">
        <f t="shared" si="52"/>
        <v>0</v>
      </c>
      <c r="BJ16" s="28" t="b">
        <f t="shared" si="53"/>
        <v>0</v>
      </c>
      <c r="BK16" s="28" t="b">
        <f t="shared" si="54"/>
        <v>0</v>
      </c>
      <c r="BL16" s="28" t="b">
        <f t="shared" si="55"/>
        <v>0</v>
      </c>
      <c r="BM16" s="28"/>
    </row>
    <row r="17" spans="1:65" ht="15.75" x14ac:dyDescent="0.25">
      <c r="A17" s="20" t="s">
        <v>11</v>
      </c>
      <c r="B17" s="16" t="s">
        <v>65</v>
      </c>
      <c r="C17" s="22">
        <v>7</v>
      </c>
      <c r="D17" s="22">
        <v>2</v>
      </c>
      <c r="E17" s="20">
        <v>21</v>
      </c>
      <c r="F17" s="20">
        <v>18</v>
      </c>
      <c r="G17" s="20" t="s">
        <v>569</v>
      </c>
      <c r="H17" s="28"/>
      <c r="I17" s="28" t="b">
        <f t="shared" si="0"/>
        <v>0</v>
      </c>
      <c r="J17" s="28" t="b">
        <f t="shared" si="1"/>
        <v>0</v>
      </c>
      <c r="K17" s="28" t="b">
        <f t="shared" si="2"/>
        <v>0</v>
      </c>
      <c r="L17" s="28" t="b">
        <f t="shared" si="3"/>
        <v>0</v>
      </c>
      <c r="M17" s="28" t="b">
        <f t="shared" si="4"/>
        <v>0</v>
      </c>
      <c r="N17" s="28" t="b">
        <f t="shared" si="5"/>
        <v>0</v>
      </c>
      <c r="O17" s="28">
        <f t="shared" si="6"/>
        <v>18</v>
      </c>
      <c r="P17" s="28">
        <f t="shared" si="7"/>
        <v>21</v>
      </c>
      <c r="Q17" s="28" t="b">
        <f t="shared" si="8"/>
        <v>0</v>
      </c>
      <c r="R17" s="28" t="b">
        <f t="shared" si="9"/>
        <v>0</v>
      </c>
      <c r="S17" s="28" t="b">
        <f t="shared" si="10"/>
        <v>0</v>
      </c>
      <c r="T17" s="28" t="b">
        <f t="shared" si="11"/>
        <v>0</v>
      </c>
      <c r="U17" s="28" t="b">
        <f t="shared" si="12"/>
        <v>0</v>
      </c>
      <c r="V17" s="28" t="b">
        <f t="shared" si="13"/>
        <v>0</v>
      </c>
      <c r="W17" s="28" t="b">
        <f t="shared" si="14"/>
        <v>0</v>
      </c>
      <c r="X17" s="28" t="b">
        <f t="shared" si="15"/>
        <v>0</v>
      </c>
      <c r="Y17" s="28" t="b">
        <f t="shared" si="16"/>
        <v>0</v>
      </c>
      <c r="Z17" s="28" t="b">
        <f t="shared" si="17"/>
        <v>0</v>
      </c>
      <c r="AA17" s="28" t="b">
        <f t="shared" si="18"/>
        <v>0</v>
      </c>
      <c r="AB17" s="28" t="b">
        <f t="shared" si="19"/>
        <v>0</v>
      </c>
      <c r="AC17" s="28" t="b">
        <f t="shared" si="20"/>
        <v>0</v>
      </c>
      <c r="AD17" s="28" t="b">
        <f t="shared" si="21"/>
        <v>0</v>
      </c>
      <c r="AE17" s="28" t="b">
        <f t="shared" si="22"/>
        <v>0</v>
      </c>
      <c r="AF17" s="28" t="b">
        <f t="shared" si="23"/>
        <v>0</v>
      </c>
      <c r="AG17" s="28">
        <f t="shared" si="24"/>
        <v>21</v>
      </c>
      <c r="AH17" s="28">
        <f t="shared" si="25"/>
        <v>18</v>
      </c>
      <c r="AI17" s="28" t="b">
        <f t="shared" si="26"/>
        <v>0</v>
      </c>
      <c r="AJ17" s="28" t="b">
        <f t="shared" si="27"/>
        <v>0</v>
      </c>
      <c r="AK17" s="28" t="b">
        <f t="shared" si="28"/>
        <v>0</v>
      </c>
      <c r="AL17" s="28" t="b">
        <f t="shared" si="29"/>
        <v>0</v>
      </c>
      <c r="AM17" s="28" t="b">
        <f t="shared" si="30"/>
        <v>0</v>
      </c>
      <c r="AN17" s="28" t="b">
        <f t="shared" si="31"/>
        <v>0</v>
      </c>
      <c r="AO17" s="28" t="b">
        <f t="shared" si="32"/>
        <v>0</v>
      </c>
      <c r="AP17" s="28" t="b">
        <f t="shared" si="33"/>
        <v>0</v>
      </c>
      <c r="AQ17" s="28" t="b">
        <f t="shared" si="34"/>
        <v>0</v>
      </c>
      <c r="AR17" s="28" t="b">
        <f t="shared" si="35"/>
        <v>0</v>
      </c>
      <c r="AS17" s="28" t="b">
        <f t="shared" si="36"/>
        <v>0</v>
      </c>
      <c r="AT17" s="28" t="b">
        <f t="shared" si="37"/>
        <v>0</v>
      </c>
      <c r="AU17" s="28" t="b">
        <f t="shared" si="38"/>
        <v>0</v>
      </c>
      <c r="AV17" s="28" t="b">
        <f t="shared" si="39"/>
        <v>0</v>
      </c>
      <c r="AW17" s="28" t="b">
        <f t="shared" si="40"/>
        <v>0</v>
      </c>
      <c r="AX17" s="28" t="b">
        <f t="shared" si="41"/>
        <v>0</v>
      </c>
      <c r="AY17" s="28" t="b">
        <f t="shared" si="42"/>
        <v>0</v>
      </c>
      <c r="AZ17" s="28" t="b">
        <f t="shared" si="43"/>
        <v>0</v>
      </c>
      <c r="BA17" s="28" t="b">
        <f t="shared" si="44"/>
        <v>0</v>
      </c>
      <c r="BB17" s="28" t="b">
        <f t="shared" si="45"/>
        <v>0</v>
      </c>
      <c r="BC17" s="28" t="b">
        <f t="shared" si="46"/>
        <v>0</v>
      </c>
      <c r="BD17" s="28" t="b">
        <f t="shared" si="47"/>
        <v>0</v>
      </c>
      <c r="BE17" s="28" t="b">
        <f t="shared" si="48"/>
        <v>0</v>
      </c>
      <c r="BF17" s="28" t="b">
        <f t="shared" si="49"/>
        <v>0</v>
      </c>
      <c r="BG17" s="28" t="b">
        <f t="shared" si="50"/>
        <v>0</v>
      </c>
      <c r="BH17" s="28" t="b">
        <f t="shared" si="51"/>
        <v>0</v>
      </c>
      <c r="BI17" s="28" t="b">
        <f t="shared" si="52"/>
        <v>0</v>
      </c>
      <c r="BJ17" s="28" t="b">
        <f t="shared" si="53"/>
        <v>0</v>
      </c>
      <c r="BK17" s="28" t="b">
        <f t="shared" si="54"/>
        <v>0</v>
      </c>
      <c r="BL17" s="28" t="b">
        <f t="shared" si="55"/>
        <v>0</v>
      </c>
      <c r="BM17" s="28"/>
    </row>
    <row r="18" spans="1:65" ht="15.75" x14ac:dyDescent="0.25">
      <c r="A18" s="20" t="s">
        <v>12</v>
      </c>
      <c r="B18" s="16" t="s">
        <v>66</v>
      </c>
      <c r="C18" s="22">
        <v>3</v>
      </c>
      <c r="D18" s="22">
        <v>9</v>
      </c>
      <c r="E18" s="20">
        <v>21</v>
      </c>
      <c r="F18" s="20">
        <v>3</v>
      </c>
      <c r="G18" s="20" t="s">
        <v>569</v>
      </c>
      <c r="H18" s="28"/>
      <c r="I18" s="28" t="b">
        <f t="shared" si="0"/>
        <v>0</v>
      </c>
      <c r="J18" s="28" t="b">
        <f t="shared" si="1"/>
        <v>0</v>
      </c>
      <c r="K18" s="28" t="b">
        <f t="shared" si="2"/>
        <v>0</v>
      </c>
      <c r="L18" s="28" t="b">
        <f t="shared" si="3"/>
        <v>0</v>
      </c>
      <c r="M18" s="28" t="b">
        <f t="shared" si="4"/>
        <v>0</v>
      </c>
      <c r="N18" s="28" t="b">
        <f t="shared" si="5"/>
        <v>0</v>
      </c>
      <c r="O18" s="28" t="b">
        <f t="shared" si="6"/>
        <v>0</v>
      </c>
      <c r="P18" s="28" t="b">
        <f t="shared" si="7"/>
        <v>0</v>
      </c>
      <c r="Q18" s="28">
        <f t="shared" si="8"/>
        <v>21</v>
      </c>
      <c r="R18" s="28">
        <f t="shared" si="9"/>
        <v>3</v>
      </c>
      <c r="S18" s="28" t="b">
        <f t="shared" si="10"/>
        <v>0</v>
      </c>
      <c r="T18" s="28" t="b">
        <f t="shared" si="11"/>
        <v>0</v>
      </c>
      <c r="U18" s="28" t="b">
        <f t="shared" si="12"/>
        <v>0</v>
      </c>
      <c r="V18" s="28" t="b">
        <f t="shared" si="13"/>
        <v>0</v>
      </c>
      <c r="W18" s="28" t="b">
        <f t="shared" si="14"/>
        <v>0</v>
      </c>
      <c r="X18" s="28" t="b">
        <f t="shared" si="15"/>
        <v>0</v>
      </c>
      <c r="Y18" s="28" t="b">
        <f t="shared" si="16"/>
        <v>0</v>
      </c>
      <c r="Z18" s="28" t="b">
        <f t="shared" si="17"/>
        <v>0</v>
      </c>
      <c r="AA18" s="28" t="b">
        <f t="shared" si="18"/>
        <v>0</v>
      </c>
      <c r="AB18" s="28" t="b">
        <f t="shared" si="19"/>
        <v>0</v>
      </c>
      <c r="AC18" s="28" t="b">
        <f t="shared" si="20"/>
        <v>0</v>
      </c>
      <c r="AD18" s="28" t="b">
        <f t="shared" si="21"/>
        <v>0</v>
      </c>
      <c r="AE18" s="28" t="b">
        <f t="shared" si="22"/>
        <v>0</v>
      </c>
      <c r="AF18" s="28" t="b">
        <f t="shared" si="23"/>
        <v>0</v>
      </c>
      <c r="AG18" s="28" t="b">
        <f t="shared" si="24"/>
        <v>0</v>
      </c>
      <c r="AH18" s="28" t="b">
        <f t="shared" si="25"/>
        <v>0</v>
      </c>
      <c r="AI18" s="28" t="b">
        <f t="shared" si="26"/>
        <v>0</v>
      </c>
      <c r="AJ18" s="28" t="b">
        <f t="shared" si="27"/>
        <v>0</v>
      </c>
      <c r="AK18" s="28" t="b">
        <f t="shared" si="28"/>
        <v>0</v>
      </c>
      <c r="AL18" s="28" t="b">
        <f t="shared" si="29"/>
        <v>0</v>
      </c>
      <c r="AM18" s="28" t="b">
        <f t="shared" si="30"/>
        <v>0</v>
      </c>
      <c r="AN18" s="28" t="b">
        <f t="shared" si="31"/>
        <v>0</v>
      </c>
      <c r="AO18" s="28" t="b">
        <f t="shared" si="32"/>
        <v>0</v>
      </c>
      <c r="AP18" s="28" t="b">
        <f t="shared" si="33"/>
        <v>0</v>
      </c>
      <c r="AQ18" s="28">
        <f t="shared" si="34"/>
        <v>3</v>
      </c>
      <c r="AR18" s="28">
        <f t="shared" si="35"/>
        <v>21</v>
      </c>
      <c r="AS18" s="28" t="b">
        <f t="shared" si="36"/>
        <v>0</v>
      </c>
      <c r="AT18" s="28" t="b">
        <f t="shared" si="37"/>
        <v>0</v>
      </c>
      <c r="AU18" s="28" t="b">
        <f t="shared" si="38"/>
        <v>0</v>
      </c>
      <c r="AV18" s="28" t="b">
        <f t="shared" si="39"/>
        <v>0</v>
      </c>
      <c r="AW18" s="28" t="b">
        <f t="shared" si="40"/>
        <v>0</v>
      </c>
      <c r="AX18" s="28" t="b">
        <f t="shared" si="41"/>
        <v>0</v>
      </c>
      <c r="AY18" s="28" t="b">
        <f t="shared" si="42"/>
        <v>0</v>
      </c>
      <c r="AZ18" s="28" t="b">
        <f t="shared" si="43"/>
        <v>0</v>
      </c>
      <c r="BA18" s="28" t="b">
        <f t="shared" si="44"/>
        <v>0</v>
      </c>
      <c r="BB18" s="28" t="b">
        <f t="shared" si="45"/>
        <v>0</v>
      </c>
      <c r="BC18" s="28" t="b">
        <f t="shared" si="46"/>
        <v>0</v>
      </c>
      <c r="BD18" s="28" t="b">
        <f t="shared" si="47"/>
        <v>0</v>
      </c>
      <c r="BE18" s="28" t="b">
        <f t="shared" si="48"/>
        <v>0</v>
      </c>
      <c r="BF18" s="28" t="b">
        <f t="shared" si="49"/>
        <v>0</v>
      </c>
      <c r="BG18" s="28" t="b">
        <f t="shared" si="50"/>
        <v>0</v>
      </c>
      <c r="BH18" s="28" t="b">
        <f t="shared" si="51"/>
        <v>0</v>
      </c>
      <c r="BI18" s="28" t="b">
        <f t="shared" si="52"/>
        <v>0</v>
      </c>
      <c r="BJ18" s="28" t="b">
        <f t="shared" si="53"/>
        <v>0</v>
      </c>
      <c r="BK18" s="28" t="b">
        <f t="shared" si="54"/>
        <v>0</v>
      </c>
      <c r="BL18" s="28" t="b">
        <f t="shared" si="55"/>
        <v>0</v>
      </c>
      <c r="BM18" s="28"/>
    </row>
    <row r="19" spans="1:65" ht="15.75" x14ac:dyDescent="0.25">
      <c r="A19" s="20" t="s">
        <v>13</v>
      </c>
      <c r="B19" s="16" t="s">
        <v>67</v>
      </c>
      <c r="C19" s="22">
        <v>5</v>
      </c>
      <c r="D19" s="22">
        <v>4</v>
      </c>
      <c r="E19" s="20">
        <v>21</v>
      </c>
      <c r="F19" s="20">
        <v>4</v>
      </c>
      <c r="G19" s="20" t="s">
        <v>569</v>
      </c>
      <c r="H19" s="28"/>
      <c r="I19" s="28" t="b">
        <f t="shared" si="0"/>
        <v>0</v>
      </c>
      <c r="J19" s="28" t="b">
        <f t="shared" si="1"/>
        <v>0</v>
      </c>
      <c r="K19" s="28" t="b">
        <f t="shared" si="2"/>
        <v>0</v>
      </c>
      <c r="L19" s="28" t="b">
        <f t="shared" si="3"/>
        <v>0</v>
      </c>
      <c r="M19" s="28" t="b">
        <f t="shared" si="4"/>
        <v>0</v>
      </c>
      <c r="N19" s="28" t="b">
        <f t="shared" si="5"/>
        <v>0</v>
      </c>
      <c r="O19" s="28" t="b">
        <f t="shared" si="6"/>
        <v>0</v>
      </c>
      <c r="P19" s="28" t="b">
        <f t="shared" si="7"/>
        <v>0</v>
      </c>
      <c r="Q19" s="28" t="b">
        <f t="shared" si="8"/>
        <v>0</v>
      </c>
      <c r="R19" s="28" t="b">
        <f t="shared" si="9"/>
        <v>0</v>
      </c>
      <c r="S19" s="28" t="b">
        <f t="shared" si="10"/>
        <v>0</v>
      </c>
      <c r="T19" s="28" t="b">
        <f t="shared" si="11"/>
        <v>0</v>
      </c>
      <c r="U19" s="28" t="b">
        <f t="shared" si="12"/>
        <v>0</v>
      </c>
      <c r="V19" s="28" t="b">
        <f t="shared" si="13"/>
        <v>0</v>
      </c>
      <c r="W19" s="28">
        <f t="shared" si="14"/>
        <v>4</v>
      </c>
      <c r="X19" s="28">
        <f t="shared" si="15"/>
        <v>21</v>
      </c>
      <c r="Y19" s="28">
        <f t="shared" si="16"/>
        <v>21</v>
      </c>
      <c r="Z19" s="28">
        <f t="shared" si="17"/>
        <v>4</v>
      </c>
      <c r="AA19" s="28" t="b">
        <f t="shared" si="18"/>
        <v>0</v>
      </c>
      <c r="AB19" s="28" t="b">
        <f t="shared" si="19"/>
        <v>0</v>
      </c>
      <c r="AC19" s="28" t="b">
        <f t="shared" si="20"/>
        <v>0</v>
      </c>
      <c r="AD19" s="28" t="b">
        <f t="shared" si="21"/>
        <v>0</v>
      </c>
      <c r="AE19" s="28" t="b">
        <f t="shared" si="22"/>
        <v>0</v>
      </c>
      <c r="AF19" s="28" t="b">
        <f t="shared" si="23"/>
        <v>0</v>
      </c>
      <c r="AG19" s="28" t="b">
        <f t="shared" si="24"/>
        <v>0</v>
      </c>
      <c r="AH19" s="28" t="b">
        <f t="shared" si="25"/>
        <v>0</v>
      </c>
      <c r="AI19" s="28" t="b">
        <f t="shared" si="26"/>
        <v>0</v>
      </c>
      <c r="AJ19" s="28" t="b">
        <f t="shared" si="27"/>
        <v>0</v>
      </c>
      <c r="AK19" s="28" t="b">
        <f t="shared" si="28"/>
        <v>0</v>
      </c>
      <c r="AL19" s="28" t="b">
        <f t="shared" si="29"/>
        <v>0</v>
      </c>
      <c r="AM19" s="28" t="b">
        <f t="shared" si="30"/>
        <v>0</v>
      </c>
      <c r="AN19" s="28" t="b">
        <f t="shared" si="31"/>
        <v>0</v>
      </c>
      <c r="AO19" s="28" t="b">
        <f t="shared" si="32"/>
        <v>0</v>
      </c>
      <c r="AP19" s="28" t="b">
        <f t="shared" si="33"/>
        <v>0</v>
      </c>
      <c r="AQ19" s="28" t="b">
        <f t="shared" si="34"/>
        <v>0</v>
      </c>
      <c r="AR19" s="28" t="b">
        <f t="shared" si="35"/>
        <v>0</v>
      </c>
      <c r="AS19" s="28" t="b">
        <f t="shared" si="36"/>
        <v>0</v>
      </c>
      <c r="AT19" s="28" t="b">
        <f t="shared" si="37"/>
        <v>0</v>
      </c>
      <c r="AU19" s="28" t="b">
        <f t="shared" si="38"/>
        <v>0</v>
      </c>
      <c r="AV19" s="28" t="b">
        <f t="shared" si="39"/>
        <v>0</v>
      </c>
      <c r="AW19" s="28" t="b">
        <f t="shared" si="40"/>
        <v>0</v>
      </c>
      <c r="AX19" s="28" t="b">
        <f t="shared" si="41"/>
        <v>0</v>
      </c>
      <c r="AY19" s="28" t="b">
        <f t="shared" si="42"/>
        <v>0</v>
      </c>
      <c r="AZ19" s="28" t="b">
        <f t="shared" si="43"/>
        <v>0</v>
      </c>
      <c r="BA19" s="28" t="b">
        <f t="shared" si="44"/>
        <v>0</v>
      </c>
      <c r="BB19" s="28" t="b">
        <f t="shared" si="45"/>
        <v>0</v>
      </c>
      <c r="BC19" s="28" t="b">
        <f t="shared" si="46"/>
        <v>0</v>
      </c>
      <c r="BD19" s="28" t="b">
        <f t="shared" si="47"/>
        <v>0</v>
      </c>
      <c r="BE19" s="28" t="b">
        <f t="shared" si="48"/>
        <v>0</v>
      </c>
      <c r="BF19" s="28" t="b">
        <f t="shared" si="49"/>
        <v>0</v>
      </c>
      <c r="BG19" s="28" t="b">
        <f t="shared" si="50"/>
        <v>0</v>
      </c>
      <c r="BH19" s="28" t="b">
        <f t="shared" si="51"/>
        <v>0</v>
      </c>
      <c r="BI19" s="28" t="b">
        <f t="shared" si="52"/>
        <v>0</v>
      </c>
      <c r="BJ19" s="28" t="b">
        <f t="shared" si="53"/>
        <v>0</v>
      </c>
      <c r="BK19" s="28" t="b">
        <f t="shared" si="54"/>
        <v>0</v>
      </c>
      <c r="BL19" s="28" t="b">
        <f t="shared" si="55"/>
        <v>0</v>
      </c>
      <c r="BM19" s="28"/>
    </row>
    <row r="20" spans="1:65" ht="15.75" x14ac:dyDescent="0.25">
      <c r="A20" s="20" t="s">
        <v>14</v>
      </c>
      <c r="B20" s="16" t="s">
        <v>262</v>
      </c>
      <c r="C20" s="22">
        <v>6</v>
      </c>
      <c r="D20" s="22">
        <v>10</v>
      </c>
      <c r="E20" s="20">
        <v>21</v>
      </c>
      <c r="F20" s="20">
        <v>20</v>
      </c>
      <c r="G20" s="20" t="s">
        <v>569</v>
      </c>
      <c r="H20" s="28"/>
      <c r="I20" s="28" t="b">
        <f t="shared" si="0"/>
        <v>0</v>
      </c>
      <c r="J20" s="28" t="b">
        <f t="shared" si="1"/>
        <v>0</v>
      </c>
      <c r="K20" s="28" t="b">
        <f t="shared" si="2"/>
        <v>0</v>
      </c>
      <c r="L20" s="28" t="b">
        <f t="shared" si="3"/>
        <v>0</v>
      </c>
      <c r="M20" s="28" t="b">
        <f t="shared" si="4"/>
        <v>0</v>
      </c>
      <c r="N20" s="28" t="b">
        <f t="shared" si="5"/>
        <v>0</v>
      </c>
      <c r="O20" s="28" t="b">
        <f t="shared" si="6"/>
        <v>0</v>
      </c>
      <c r="P20" s="28" t="b">
        <f t="shared" si="7"/>
        <v>0</v>
      </c>
      <c r="Q20" s="28" t="b">
        <f t="shared" si="8"/>
        <v>0</v>
      </c>
      <c r="R20" s="28" t="b">
        <f t="shared" si="9"/>
        <v>0</v>
      </c>
      <c r="S20" s="28" t="b">
        <f t="shared" si="10"/>
        <v>0</v>
      </c>
      <c r="T20" s="28" t="b">
        <f t="shared" si="11"/>
        <v>0</v>
      </c>
      <c r="U20" s="28" t="b">
        <f t="shared" si="12"/>
        <v>0</v>
      </c>
      <c r="V20" s="28" t="b">
        <f t="shared" si="13"/>
        <v>0</v>
      </c>
      <c r="W20" s="28" t="b">
        <f t="shared" si="14"/>
        <v>0</v>
      </c>
      <c r="X20" s="28" t="b">
        <f t="shared" si="15"/>
        <v>0</v>
      </c>
      <c r="Y20" s="28" t="b">
        <f t="shared" si="16"/>
        <v>0</v>
      </c>
      <c r="Z20" s="28" t="b">
        <f t="shared" si="17"/>
        <v>0</v>
      </c>
      <c r="AA20" s="28" t="b">
        <f t="shared" si="18"/>
        <v>0</v>
      </c>
      <c r="AB20" s="28" t="b">
        <f t="shared" si="19"/>
        <v>0</v>
      </c>
      <c r="AC20" s="28">
        <f t="shared" si="20"/>
        <v>21</v>
      </c>
      <c r="AD20" s="28">
        <f t="shared" si="21"/>
        <v>20</v>
      </c>
      <c r="AE20" s="28" t="b">
        <f t="shared" si="22"/>
        <v>0</v>
      </c>
      <c r="AF20" s="28" t="b">
        <f t="shared" si="23"/>
        <v>0</v>
      </c>
      <c r="AG20" s="28" t="b">
        <f t="shared" si="24"/>
        <v>0</v>
      </c>
      <c r="AH20" s="28" t="b">
        <f t="shared" si="25"/>
        <v>0</v>
      </c>
      <c r="AI20" s="28" t="b">
        <f t="shared" si="26"/>
        <v>0</v>
      </c>
      <c r="AJ20" s="28" t="b">
        <f t="shared" si="27"/>
        <v>0</v>
      </c>
      <c r="AK20" s="28" t="b">
        <f t="shared" si="28"/>
        <v>0</v>
      </c>
      <c r="AL20" s="28" t="b">
        <f t="shared" si="29"/>
        <v>0</v>
      </c>
      <c r="AM20" s="28" t="b">
        <f t="shared" si="30"/>
        <v>0</v>
      </c>
      <c r="AN20" s="28" t="b">
        <f t="shared" si="31"/>
        <v>0</v>
      </c>
      <c r="AO20" s="28" t="b">
        <f t="shared" si="32"/>
        <v>0</v>
      </c>
      <c r="AP20" s="28" t="b">
        <f t="shared" si="33"/>
        <v>0</v>
      </c>
      <c r="AQ20" s="28" t="b">
        <f t="shared" si="34"/>
        <v>0</v>
      </c>
      <c r="AR20" s="28" t="b">
        <f t="shared" si="35"/>
        <v>0</v>
      </c>
      <c r="AS20" s="28" t="b">
        <f t="shared" si="36"/>
        <v>0</v>
      </c>
      <c r="AT20" s="28" t="b">
        <f t="shared" si="37"/>
        <v>0</v>
      </c>
      <c r="AU20" s="28">
        <f t="shared" si="38"/>
        <v>20</v>
      </c>
      <c r="AV20" s="28">
        <f t="shared" si="39"/>
        <v>21</v>
      </c>
      <c r="AW20" s="28" t="b">
        <f t="shared" si="40"/>
        <v>0</v>
      </c>
      <c r="AX20" s="28" t="b">
        <f t="shared" si="41"/>
        <v>0</v>
      </c>
      <c r="AY20" s="28" t="b">
        <f t="shared" si="42"/>
        <v>0</v>
      </c>
      <c r="AZ20" s="28" t="b">
        <f t="shared" si="43"/>
        <v>0</v>
      </c>
      <c r="BA20" s="28" t="b">
        <f t="shared" si="44"/>
        <v>0</v>
      </c>
      <c r="BB20" s="28" t="b">
        <f t="shared" si="45"/>
        <v>0</v>
      </c>
      <c r="BC20" s="28" t="b">
        <f t="shared" si="46"/>
        <v>0</v>
      </c>
      <c r="BD20" s="28" t="b">
        <f t="shared" si="47"/>
        <v>0</v>
      </c>
      <c r="BE20" s="28" t="b">
        <f t="shared" si="48"/>
        <v>0</v>
      </c>
      <c r="BF20" s="28" t="b">
        <f t="shared" si="49"/>
        <v>0</v>
      </c>
      <c r="BG20" s="28" t="b">
        <f t="shared" si="50"/>
        <v>0</v>
      </c>
      <c r="BH20" s="28" t="b">
        <f t="shared" si="51"/>
        <v>0</v>
      </c>
      <c r="BI20" s="28" t="b">
        <f t="shared" si="52"/>
        <v>0</v>
      </c>
      <c r="BJ20" s="28" t="b">
        <f t="shared" si="53"/>
        <v>0</v>
      </c>
      <c r="BK20" s="28" t="b">
        <f t="shared" si="54"/>
        <v>0</v>
      </c>
      <c r="BL20" s="28" t="b">
        <f t="shared" si="55"/>
        <v>0</v>
      </c>
      <c r="BM20" s="28"/>
    </row>
    <row r="21" spans="1:65" ht="15.75" x14ac:dyDescent="0.25">
      <c r="A21" s="20" t="s">
        <v>15</v>
      </c>
      <c r="B21" s="16" t="s">
        <v>68</v>
      </c>
      <c r="C21" s="22">
        <v>10</v>
      </c>
      <c r="D21" s="22">
        <v>1</v>
      </c>
      <c r="E21" s="20">
        <v>21</v>
      </c>
      <c r="F21" s="20">
        <v>11</v>
      </c>
      <c r="G21" s="20" t="s">
        <v>569</v>
      </c>
      <c r="H21" s="28"/>
      <c r="I21" s="28" t="b">
        <f t="shared" si="0"/>
        <v>0</v>
      </c>
      <c r="J21" s="28" t="b">
        <f t="shared" si="1"/>
        <v>0</v>
      </c>
      <c r="K21" s="28">
        <f t="shared" si="2"/>
        <v>11</v>
      </c>
      <c r="L21" s="28">
        <f t="shared" si="3"/>
        <v>21</v>
      </c>
      <c r="M21" s="28" t="b">
        <f t="shared" si="4"/>
        <v>0</v>
      </c>
      <c r="N21" s="28" t="b">
        <f t="shared" si="5"/>
        <v>0</v>
      </c>
      <c r="O21" s="28" t="b">
        <f t="shared" si="6"/>
        <v>0</v>
      </c>
      <c r="P21" s="28" t="b">
        <f t="shared" si="7"/>
        <v>0</v>
      </c>
      <c r="Q21" s="28" t="b">
        <f t="shared" si="8"/>
        <v>0</v>
      </c>
      <c r="R21" s="28" t="b">
        <f t="shared" si="9"/>
        <v>0</v>
      </c>
      <c r="S21" s="28" t="b">
        <f t="shared" si="10"/>
        <v>0</v>
      </c>
      <c r="T21" s="28" t="b">
        <f t="shared" si="11"/>
        <v>0</v>
      </c>
      <c r="U21" s="28" t="b">
        <f t="shared" si="12"/>
        <v>0</v>
      </c>
      <c r="V21" s="28" t="b">
        <f t="shared" si="13"/>
        <v>0</v>
      </c>
      <c r="W21" s="28" t="b">
        <f t="shared" si="14"/>
        <v>0</v>
      </c>
      <c r="X21" s="28" t="b">
        <f t="shared" si="15"/>
        <v>0</v>
      </c>
      <c r="Y21" s="28" t="b">
        <f t="shared" si="16"/>
        <v>0</v>
      </c>
      <c r="Z21" s="28" t="b">
        <f t="shared" si="17"/>
        <v>0</v>
      </c>
      <c r="AA21" s="28" t="b">
        <f t="shared" si="18"/>
        <v>0</v>
      </c>
      <c r="AB21" s="28" t="b">
        <f t="shared" si="19"/>
        <v>0</v>
      </c>
      <c r="AC21" s="28" t="b">
        <f t="shared" si="20"/>
        <v>0</v>
      </c>
      <c r="AD21" s="28" t="b">
        <f t="shared" si="21"/>
        <v>0</v>
      </c>
      <c r="AE21" s="28" t="b">
        <f t="shared" si="22"/>
        <v>0</v>
      </c>
      <c r="AF21" s="28" t="b">
        <f t="shared" si="23"/>
        <v>0</v>
      </c>
      <c r="AG21" s="28" t="b">
        <f t="shared" si="24"/>
        <v>0</v>
      </c>
      <c r="AH21" s="28" t="b">
        <f t="shared" si="25"/>
        <v>0</v>
      </c>
      <c r="AI21" s="28" t="b">
        <f t="shared" si="26"/>
        <v>0</v>
      </c>
      <c r="AJ21" s="28" t="b">
        <f t="shared" si="27"/>
        <v>0</v>
      </c>
      <c r="AK21" s="28" t="b">
        <f t="shared" si="28"/>
        <v>0</v>
      </c>
      <c r="AL21" s="28" t="b">
        <f t="shared" si="29"/>
        <v>0</v>
      </c>
      <c r="AM21" s="28" t="b">
        <f t="shared" si="30"/>
        <v>0</v>
      </c>
      <c r="AN21" s="28" t="b">
        <f t="shared" si="31"/>
        <v>0</v>
      </c>
      <c r="AO21" s="28" t="b">
        <f t="shared" si="32"/>
        <v>0</v>
      </c>
      <c r="AP21" s="28" t="b">
        <f t="shared" si="33"/>
        <v>0</v>
      </c>
      <c r="AQ21" s="28" t="b">
        <f t="shared" si="34"/>
        <v>0</v>
      </c>
      <c r="AR21" s="28" t="b">
        <f t="shared" si="35"/>
        <v>0</v>
      </c>
      <c r="AS21" s="28">
        <f t="shared" si="36"/>
        <v>21</v>
      </c>
      <c r="AT21" s="28">
        <f t="shared" si="37"/>
        <v>11</v>
      </c>
      <c r="AU21" s="28" t="b">
        <f t="shared" si="38"/>
        <v>0</v>
      </c>
      <c r="AV21" s="28" t="b">
        <f t="shared" si="39"/>
        <v>0</v>
      </c>
      <c r="AW21" s="28" t="b">
        <f t="shared" si="40"/>
        <v>0</v>
      </c>
      <c r="AX21" s="28" t="b">
        <f t="shared" si="41"/>
        <v>0</v>
      </c>
      <c r="AY21" s="28" t="b">
        <f t="shared" si="42"/>
        <v>0</v>
      </c>
      <c r="AZ21" s="28" t="b">
        <f t="shared" si="43"/>
        <v>0</v>
      </c>
      <c r="BA21" s="28" t="b">
        <f t="shared" si="44"/>
        <v>0</v>
      </c>
      <c r="BB21" s="28" t="b">
        <f t="shared" si="45"/>
        <v>0</v>
      </c>
      <c r="BC21" s="28" t="b">
        <f t="shared" si="46"/>
        <v>0</v>
      </c>
      <c r="BD21" s="28" t="b">
        <f t="shared" si="47"/>
        <v>0</v>
      </c>
      <c r="BE21" s="28" t="b">
        <f t="shared" si="48"/>
        <v>0</v>
      </c>
      <c r="BF21" s="28" t="b">
        <f t="shared" si="49"/>
        <v>0</v>
      </c>
      <c r="BG21" s="28" t="b">
        <f t="shared" si="50"/>
        <v>0</v>
      </c>
      <c r="BH21" s="28" t="b">
        <f t="shared" si="51"/>
        <v>0</v>
      </c>
      <c r="BI21" s="28" t="b">
        <f t="shared" si="52"/>
        <v>0</v>
      </c>
      <c r="BJ21" s="28" t="b">
        <f t="shared" si="53"/>
        <v>0</v>
      </c>
      <c r="BK21" s="28" t="b">
        <f t="shared" si="54"/>
        <v>0</v>
      </c>
      <c r="BL21" s="28" t="b">
        <f t="shared" si="55"/>
        <v>0</v>
      </c>
      <c r="BM21" s="28"/>
    </row>
    <row r="22" spans="1:65" ht="15.75" x14ac:dyDescent="0.25">
      <c r="A22" s="20" t="s">
        <v>16</v>
      </c>
      <c r="B22" s="16" t="s">
        <v>69</v>
      </c>
      <c r="C22" s="22">
        <v>3</v>
      </c>
      <c r="D22" s="22">
        <v>2</v>
      </c>
      <c r="E22" s="20">
        <v>21</v>
      </c>
      <c r="F22" s="20">
        <v>12</v>
      </c>
      <c r="G22" s="20" t="s">
        <v>569</v>
      </c>
      <c r="H22" s="28"/>
      <c r="I22" s="28" t="b">
        <f t="shared" si="0"/>
        <v>0</v>
      </c>
      <c r="J22" s="28" t="b">
        <f t="shared" si="1"/>
        <v>0</v>
      </c>
      <c r="K22" s="28" t="b">
        <f t="shared" si="2"/>
        <v>0</v>
      </c>
      <c r="L22" s="28" t="b">
        <f t="shared" si="3"/>
        <v>0</v>
      </c>
      <c r="M22" s="28" t="b">
        <f t="shared" si="4"/>
        <v>0</v>
      </c>
      <c r="N22" s="28" t="b">
        <f t="shared" si="5"/>
        <v>0</v>
      </c>
      <c r="O22" s="28">
        <f t="shared" si="6"/>
        <v>12</v>
      </c>
      <c r="P22" s="28">
        <f t="shared" si="7"/>
        <v>21</v>
      </c>
      <c r="Q22" s="28">
        <f t="shared" si="8"/>
        <v>21</v>
      </c>
      <c r="R22" s="28">
        <f t="shared" si="9"/>
        <v>12</v>
      </c>
      <c r="S22" s="28" t="b">
        <f t="shared" si="10"/>
        <v>0</v>
      </c>
      <c r="T22" s="28" t="b">
        <f t="shared" si="11"/>
        <v>0</v>
      </c>
      <c r="U22" s="28" t="b">
        <f t="shared" si="12"/>
        <v>0</v>
      </c>
      <c r="V22" s="28" t="b">
        <f t="shared" si="13"/>
        <v>0</v>
      </c>
      <c r="W22" s="28" t="b">
        <f t="shared" si="14"/>
        <v>0</v>
      </c>
      <c r="X22" s="28" t="b">
        <f t="shared" si="15"/>
        <v>0</v>
      </c>
      <c r="Y22" s="28" t="b">
        <f t="shared" si="16"/>
        <v>0</v>
      </c>
      <c r="Z22" s="28" t="b">
        <f t="shared" si="17"/>
        <v>0</v>
      </c>
      <c r="AA22" s="28" t="b">
        <f t="shared" si="18"/>
        <v>0</v>
      </c>
      <c r="AB22" s="28" t="b">
        <f t="shared" si="19"/>
        <v>0</v>
      </c>
      <c r="AC22" s="28" t="b">
        <f t="shared" si="20"/>
        <v>0</v>
      </c>
      <c r="AD22" s="28" t="b">
        <f t="shared" si="21"/>
        <v>0</v>
      </c>
      <c r="AE22" s="28" t="b">
        <f t="shared" si="22"/>
        <v>0</v>
      </c>
      <c r="AF22" s="28" t="b">
        <f t="shared" si="23"/>
        <v>0</v>
      </c>
      <c r="AG22" s="28" t="b">
        <f t="shared" si="24"/>
        <v>0</v>
      </c>
      <c r="AH22" s="28" t="b">
        <f t="shared" si="25"/>
        <v>0</v>
      </c>
      <c r="AI22" s="28" t="b">
        <f t="shared" si="26"/>
        <v>0</v>
      </c>
      <c r="AJ22" s="28" t="b">
        <f t="shared" si="27"/>
        <v>0</v>
      </c>
      <c r="AK22" s="28" t="b">
        <f t="shared" si="28"/>
        <v>0</v>
      </c>
      <c r="AL22" s="28" t="b">
        <f t="shared" si="29"/>
        <v>0</v>
      </c>
      <c r="AM22" s="28" t="b">
        <f t="shared" si="30"/>
        <v>0</v>
      </c>
      <c r="AN22" s="28" t="b">
        <f t="shared" si="31"/>
        <v>0</v>
      </c>
      <c r="AO22" s="28" t="b">
        <f t="shared" si="32"/>
        <v>0</v>
      </c>
      <c r="AP22" s="28" t="b">
        <f t="shared" si="33"/>
        <v>0</v>
      </c>
      <c r="AQ22" s="28" t="b">
        <f t="shared" si="34"/>
        <v>0</v>
      </c>
      <c r="AR22" s="28" t="b">
        <f t="shared" si="35"/>
        <v>0</v>
      </c>
      <c r="AS22" s="28" t="b">
        <f t="shared" si="36"/>
        <v>0</v>
      </c>
      <c r="AT22" s="28" t="b">
        <f t="shared" si="37"/>
        <v>0</v>
      </c>
      <c r="AU22" s="28" t="b">
        <f t="shared" si="38"/>
        <v>0</v>
      </c>
      <c r="AV22" s="28" t="b">
        <f t="shared" si="39"/>
        <v>0</v>
      </c>
      <c r="AW22" s="28" t="b">
        <f t="shared" si="40"/>
        <v>0</v>
      </c>
      <c r="AX22" s="28" t="b">
        <f t="shared" si="41"/>
        <v>0</v>
      </c>
      <c r="AY22" s="28" t="b">
        <f t="shared" si="42"/>
        <v>0</v>
      </c>
      <c r="AZ22" s="28" t="b">
        <f t="shared" si="43"/>
        <v>0</v>
      </c>
      <c r="BA22" s="28" t="b">
        <f t="shared" si="44"/>
        <v>0</v>
      </c>
      <c r="BB22" s="28" t="b">
        <f t="shared" si="45"/>
        <v>0</v>
      </c>
      <c r="BC22" s="28" t="b">
        <f t="shared" si="46"/>
        <v>0</v>
      </c>
      <c r="BD22" s="28" t="b">
        <f t="shared" si="47"/>
        <v>0</v>
      </c>
      <c r="BE22" s="28" t="b">
        <f t="shared" si="48"/>
        <v>0</v>
      </c>
      <c r="BF22" s="28" t="b">
        <f t="shared" si="49"/>
        <v>0</v>
      </c>
      <c r="BG22" s="28" t="b">
        <f t="shared" si="50"/>
        <v>0</v>
      </c>
      <c r="BH22" s="28" t="b">
        <f t="shared" si="51"/>
        <v>0</v>
      </c>
      <c r="BI22" s="28" t="b">
        <f t="shared" si="52"/>
        <v>0</v>
      </c>
      <c r="BJ22" s="28" t="b">
        <f t="shared" si="53"/>
        <v>0</v>
      </c>
      <c r="BK22" s="28" t="b">
        <f t="shared" si="54"/>
        <v>0</v>
      </c>
      <c r="BL22" s="28" t="b">
        <f t="shared" si="55"/>
        <v>0</v>
      </c>
      <c r="BM22" s="28"/>
    </row>
    <row r="23" spans="1:65" ht="15.75" x14ac:dyDescent="0.25">
      <c r="A23" s="20" t="s">
        <v>17</v>
      </c>
      <c r="B23" s="16" t="s">
        <v>222</v>
      </c>
      <c r="C23" s="22">
        <v>8</v>
      </c>
      <c r="D23" s="22">
        <v>4</v>
      </c>
      <c r="E23" s="20">
        <v>21</v>
      </c>
      <c r="F23" s="20">
        <v>15</v>
      </c>
      <c r="G23" s="20" t="s">
        <v>569</v>
      </c>
      <c r="H23" s="28"/>
      <c r="I23" s="28" t="b">
        <f t="shared" si="0"/>
        <v>0</v>
      </c>
      <c r="J23" s="28" t="b">
        <f t="shared" si="1"/>
        <v>0</v>
      </c>
      <c r="K23" s="28" t="b">
        <f t="shared" si="2"/>
        <v>0</v>
      </c>
      <c r="L23" s="28" t="b">
        <f t="shared" si="3"/>
        <v>0</v>
      </c>
      <c r="M23" s="28" t="b">
        <f t="shared" si="4"/>
        <v>0</v>
      </c>
      <c r="N23" s="28" t="b">
        <f t="shared" si="5"/>
        <v>0</v>
      </c>
      <c r="O23" s="28" t="b">
        <f t="shared" si="6"/>
        <v>0</v>
      </c>
      <c r="P23" s="28" t="b">
        <f t="shared" si="7"/>
        <v>0</v>
      </c>
      <c r="Q23" s="28" t="b">
        <f t="shared" si="8"/>
        <v>0</v>
      </c>
      <c r="R23" s="28" t="b">
        <f t="shared" si="9"/>
        <v>0</v>
      </c>
      <c r="S23" s="28" t="b">
        <f t="shared" si="10"/>
        <v>0</v>
      </c>
      <c r="T23" s="28" t="b">
        <f t="shared" si="11"/>
        <v>0</v>
      </c>
      <c r="U23" s="28" t="b">
        <f t="shared" si="12"/>
        <v>0</v>
      </c>
      <c r="V23" s="28" t="b">
        <f t="shared" si="13"/>
        <v>0</v>
      </c>
      <c r="W23" s="28">
        <f t="shared" si="14"/>
        <v>15</v>
      </c>
      <c r="X23" s="28">
        <f t="shared" si="15"/>
        <v>21</v>
      </c>
      <c r="Y23" s="28" t="b">
        <f t="shared" si="16"/>
        <v>0</v>
      </c>
      <c r="Z23" s="28" t="b">
        <f t="shared" si="17"/>
        <v>0</v>
      </c>
      <c r="AA23" s="28" t="b">
        <f t="shared" si="18"/>
        <v>0</v>
      </c>
      <c r="AB23" s="28" t="b">
        <f t="shared" si="19"/>
        <v>0</v>
      </c>
      <c r="AC23" s="28" t="b">
        <f t="shared" si="20"/>
        <v>0</v>
      </c>
      <c r="AD23" s="28" t="b">
        <f t="shared" si="21"/>
        <v>0</v>
      </c>
      <c r="AE23" s="28" t="b">
        <f t="shared" si="22"/>
        <v>0</v>
      </c>
      <c r="AF23" s="28" t="b">
        <f t="shared" si="23"/>
        <v>0</v>
      </c>
      <c r="AG23" s="28" t="b">
        <f t="shared" si="24"/>
        <v>0</v>
      </c>
      <c r="AH23" s="28" t="b">
        <f t="shared" si="25"/>
        <v>0</v>
      </c>
      <c r="AI23" s="28" t="b">
        <f t="shared" si="26"/>
        <v>0</v>
      </c>
      <c r="AJ23" s="28" t="b">
        <f t="shared" si="27"/>
        <v>0</v>
      </c>
      <c r="AK23" s="28">
        <f t="shared" si="28"/>
        <v>21</v>
      </c>
      <c r="AL23" s="28">
        <f t="shared" si="29"/>
        <v>15</v>
      </c>
      <c r="AM23" s="28" t="b">
        <f t="shared" si="30"/>
        <v>0</v>
      </c>
      <c r="AN23" s="28" t="b">
        <f t="shared" si="31"/>
        <v>0</v>
      </c>
      <c r="AO23" s="28" t="b">
        <f t="shared" si="32"/>
        <v>0</v>
      </c>
      <c r="AP23" s="28" t="b">
        <f t="shared" si="33"/>
        <v>0</v>
      </c>
      <c r="AQ23" s="28" t="b">
        <f t="shared" si="34"/>
        <v>0</v>
      </c>
      <c r="AR23" s="28" t="b">
        <f t="shared" si="35"/>
        <v>0</v>
      </c>
      <c r="AS23" s="28" t="b">
        <f t="shared" si="36"/>
        <v>0</v>
      </c>
      <c r="AT23" s="28" t="b">
        <f t="shared" si="37"/>
        <v>0</v>
      </c>
      <c r="AU23" s="28" t="b">
        <f t="shared" si="38"/>
        <v>0</v>
      </c>
      <c r="AV23" s="28" t="b">
        <f t="shared" si="39"/>
        <v>0</v>
      </c>
      <c r="AW23" s="28" t="b">
        <f t="shared" si="40"/>
        <v>0</v>
      </c>
      <c r="AX23" s="28" t="b">
        <f t="shared" si="41"/>
        <v>0</v>
      </c>
      <c r="AY23" s="28" t="b">
        <f t="shared" si="42"/>
        <v>0</v>
      </c>
      <c r="AZ23" s="28" t="b">
        <f t="shared" si="43"/>
        <v>0</v>
      </c>
      <c r="BA23" s="28" t="b">
        <f t="shared" si="44"/>
        <v>0</v>
      </c>
      <c r="BB23" s="28" t="b">
        <f t="shared" si="45"/>
        <v>0</v>
      </c>
      <c r="BC23" s="28" t="b">
        <f t="shared" si="46"/>
        <v>0</v>
      </c>
      <c r="BD23" s="28" t="b">
        <f t="shared" si="47"/>
        <v>0</v>
      </c>
      <c r="BE23" s="28" t="b">
        <f t="shared" si="48"/>
        <v>0</v>
      </c>
      <c r="BF23" s="28" t="b">
        <f t="shared" si="49"/>
        <v>0</v>
      </c>
      <c r="BG23" s="28" t="b">
        <f t="shared" si="50"/>
        <v>0</v>
      </c>
      <c r="BH23" s="28" t="b">
        <f t="shared" si="51"/>
        <v>0</v>
      </c>
      <c r="BI23" s="28" t="b">
        <f t="shared" si="52"/>
        <v>0</v>
      </c>
      <c r="BJ23" s="28" t="b">
        <f t="shared" si="53"/>
        <v>0</v>
      </c>
      <c r="BK23" s="28" t="b">
        <f t="shared" si="54"/>
        <v>0</v>
      </c>
      <c r="BL23" s="28" t="b">
        <f t="shared" si="55"/>
        <v>0</v>
      </c>
      <c r="BM23" s="28"/>
    </row>
    <row r="24" spans="1:65" ht="15.75" x14ac:dyDescent="0.25">
      <c r="A24" s="20" t="s">
        <v>18</v>
      </c>
      <c r="B24" s="16" t="s">
        <v>329</v>
      </c>
      <c r="C24" s="22">
        <v>5</v>
      </c>
      <c r="D24" s="22">
        <v>7</v>
      </c>
      <c r="E24" s="20">
        <v>21</v>
      </c>
      <c r="F24" s="20">
        <v>16</v>
      </c>
      <c r="G24" s="20" t="s">
        <v>569</v>
      </c>
      <c r="H24" s="28"/>
      <c r="I24" s="28" t="b">
        <f t="shared" si="0"/>
        <v>0</v>
      </c>
      <c r="J24" s="28" t="b">
        <f t="shared" si="1"/>
        <v>0</v>
      </c>
      <c r="K24" s="28" t="b">
        <f t="shared" si="2"/>
        <v>0</v>
      </c>
      <c r="L24" s="28" t="b">
        <f t="shared" si="3"/>
        <v>0</v>
      </c>
      <c r="M24" s="28" t="b">
        <f t="shared" si="4"/>
        <v>0</v>
      </c>
      <c r="N24" s="28" t="b">
        <f t="shared" si="5"/>
        <v>0</v>
      </c>
      <c r="O24" s="28" t="b">
        <f t="shared" si="6"/>
        <v>0</v>
      </c>
      <c r="P24" s="28" t="b">
        <f t="shared" si="7"/>
        <v>0</v>
      </c>
      <c r="Q24" s="28" t="b">
        <f t="shared" si="8"/>
        <v>0</v>
      </c>
      <c r="R24" s="28" t="b">
        <f t="shared" si="9"/>
        <v>0</v>
      </c>
      <c r="S24" s="28" t="b">
        <f t="shared" si="10"/>
        <v>0</v>
      </c>
      <c r="T24" s="28" t="b">
        <f t="shared" si="11"/>
        <v>0</v>
      </c>
      <c r="U24" s="28" t="b">
        <f t="shared" si="12"/>
        <v>0</v>
      </c>
      <c r="V24" s="28" t="b">
        <f t="shared" si="13"/>
        <v>0</v>
      </c>
      <c r="W24" s="28" t="b">
        <f t="shared" si="14"/>
        <v>0</v>
      </c>
      <c r="X24" s="28" t="b">
        <f t="shared" si="15"/>
        <v>0</v>
      </c>
      <c r="Y24" s="28">
        <f t="shared" si="16"/>
        <v>21</v>
      </c>
      <c r="Z24" s="28">
        <f t="shared" si="17"/>
        <v>16</v>
      </c>
      <c r="AA24" s="28" t="b">
        <f t="shared" si="18"/>
        <v>0</v>
      </c>
      <c r="AB24" s="28" t="b">
        <f t="shared" si="19"/>
        <v>0</v>
      </c>
      <c r="AC24" s="28" t="b">
        <f t="shared" si="20"/>
        <v>0</v>
      </c>
      <c r="AD24" s="28" t="b">
        <f t="shared" si="21"/>
        <v>0</v>
      </c>
      <c r="AE24" s="28" t="b">
        <f t="shared" si="22"/>
        <v>0</v>
      </c>
      <c r="AF24" s="28" t="b">
        <f t="shared" si="23"/>
        <v>0</v>
      </c>
      <c r="AG24" s="28" t="b">
        <f t="shared" si="24"/>
        <v>0</v>
      </c>
      <c r="AH24" s="28" t="b">
        <f t="shared" si="25"/>
        <v>0</v>
      </c>
      <c r="AI24" s="28">
        <f t="shared" si="26"/>
        <v>16</v>
      </c>
      <c r="AJ24" s="28">
        <f t="shared" si="27"/>
        <v>21</v>
      </c>
      <c r="AK24" s="28" t="b">
        <f t="shared" si="28"/>
        <v>0</v>
      </c>
      <c r="AL24" s="28" t="b">
        <f t="shared" si="29"/>
        <v>0</v>
      </c>
      <c r="AM24" s="28" t="b">
        <f t="shared" si="30"/>
        <v>0</v>
      </c>
      <c r="AN24" s="28" t="b">
        <f t="shared" si="31"/>
        <v>0</v>
      </c>
      <c r="AO24" s="28" t="b">
        <f t="shared" si="32"/>
        <v>0</v>
      </c>
      <c r="AP24" s="28" t="b">
        <f t="shared" si="33"/>
        <v>0</v>
      </c>
      <c r="AQ24" s="28" t="b">
        <f t="shared" si="34"/>
        <v>0</v>
      </c>
      <c r="AR24" s="28" t="b">
        <f t="shared" si="35"/>
        <v>0</v>
      </c>
      <c r="AS24" s="28" t="b">
        <f t="shared" si="36"/>
        <v>0</v>
      </c>
      <c r="AT24" s="28" t="b">
        <f t="shared" si="37"/>
        <v>0</v>
      </c>
      <c r="AU24" s="28" t="b">
        <f t="shared" si="38"/>
        <v>0</v>
      </c>
      <c r="AV24" s="28" t="b">
        <f t="shared" si="39"/>
        <v>0</v>
      </c>
      <c r="AW24" s="28" t="b">
        <f t="shared" si="40"/>
        <v>0</v>
      </c>
      <c r="AX24" s="28" t="b">
        <f t="shared" si="41"/>
        <v>0</v>
      </c>
      <c r="AY24" s="28" t="b">
        <f t="shared" si="42"/>
        <v>0</v>
      </c>
      <c r="AZ24" s="28" t="b">
        <f t="shared" si="43"/>
        <v>0</v>
      </c>
      <c r="BA24" s="28" t="b">
        <f t="shared" si="44"/>
        <v>0</v>
      </c>
      <c r="BB24" s="28" t="b">
        <f t="shared" si="45"/>
        <v>0</v>
      </c>
      <c r="BC24" s="28" t="b">
        <f t="shared" si="46"/>
        <v>0</v>
      </c>
      <c r="BD24" s="28" t="b">
        <f t="shared" si="47"/>
        <v>0</v>
      </c>
      <c r="BE24" s="28" t="b">
        <f t="shared" si="48"/>
        <v>0</v>
      </c>
      <c r="BF24" s="28" t="b">
        <f t="shared" si="49"/>
        <v>0</v>
      </c>
      <c r="BG24" s="28" t="b">
        <f t="shared" si="50"/>
        <v>0</v>
      </c>
      <c r="BH24" s="28" t="b">
        <f t="shared" si="51"/>
        <v>0</v>
      </c>
      <c r="BI24" s="28" t="b">
        <f t="shared" si="52"/>
        <v>0</v>
      </c>
      <c r="BJ24" s="28" t="b">
        <f t="shared" si="53"/>
        <v>0</v>
      </c>
      <c r="BK24" s="28" t="b">
        <f t="shared" si="54"/>
        <v>0</v>
      </c>
      <c r="BL24" s="28" t="b">
        <f t="shared" si="55"/>
        <v>0</v>
      </c>
      <c r="BM24" s="28"/>
    </row>
    <row r="25" spans="1:65" ht="15.75" x14ac:dyDescent="0.25">
      <c r="A25" s="20" t="s">
        <v>224</v>
      </c>
      <c r="B25" s="16" t="s">
        <v>70</v>
      </c>
      <c r="C25" s="22">
        <v>6</v>
      </c>
      <c r="D25" s="22">
        <v>9</v>
      </c>
      <c r="E25" s="20">
        <v>21</v>
      </c>
      <c r="F25" s="20">
        <v>8</v>
      </c>
      <c r="G25" s="20" t="s">
        <v>569</v>
      </c>
      <c r="H25" s="28"/>
      <c r="I25" s="28" t="b">
        <f t="shared" si="0"/>
        <v>0</v>
      </c>
      <c r="J25" s="28" t="b">
        <f t="shared" si="1"/>
        <v>0</v>
      </c>
      <c r="K25" s="28" t="b">
        <f t="shared" si="2"/>
        <v>0</v>
      </c>
      <c r="L25" s="28" t="b">
        <f t="shared" si="3"/>
        <v>0</v>
      </c>
      <c r="M25" s="28" t="b">
        <f t="shared" si="4"/>
        <v>0</v>
      </c>
      <c r="N25" s="28" t="b">
        <f t="shared" si="5"/>
        <v>0</v>
      </c>
      <c r="O25" s="28" t="b">
        <f t="shared" si="6"/>
        <v>0</v>
      </c>
      <c r="P25" s="28" t="b">
        <f t="shared" si="7"/>
        <v>0</v>
      </c>
      <c r="Q25" s="28" t="b">
        <f t="shared" si="8"/>
        <v>0</v>
      </c>
      <c r="R25" s="28" t="b">
        <f t="shared" si="9"/>
        <v>0</v>
      </c>
      <c r="S25" s="28" t="b">
        <f t="shared" si="10"/>
        <v>0</v>
      </c>
      <c r="T25" s="28" t="b">
        <f t="shared" si="11"/>
        <v>0</v>
      </c>
      <c r="U25" s="28" t="b">
        <f t="shared" si="12"/>
        <v>0</v>
      </c>
      <c r="V25" s="28" t="b">
        <f t="shared" si="13"/>
        <v>0</v>
      </c>
      <c r="W25" s="28" t="b">
        <f t="shared" si="14"/>
        <v>0</v>
      </c>
      <c r="X25" s="28" t="b">
        <f t="shared" si="15"/>
        <v>0</v>
      </c>
      <c r="Y25" s="28" t="b">
        <f t="shared" si="16"/>
        <v>0</v>
      </c>
      <c r="Z25" s="28" t="b">
        <f t="shared" si="17"/>
        <v>0</v>
      </c>
      <c r="AA25" s="28" t="b">
        <f t="shared" si="18"/>
        <v>0</v>
      </c>
      <c r="AB25" s="28" t="b">
        <f t="shared" si="19"/>
        <v>0</v>
      </c>
      <c r="AC25" s="28">
        <f t="shared" si="20"/>
        <v>21</v>
      </c>
      <c r="AD25" s="28">
        <f t="shared" si="21"/>
        <v>8</v>
      </c>
      <c r="AE25" s="28" t="b">
        <f t="shared" si="22"/>
        <v>0</v>
      </c>
      <c r="AF25" s="28" t="b">
        <f t="shared" si="23"/>
        <v>0</v>
      </c>
      <c r="AG25" s="28" t="b">
        <f t="shared" si="24"/>
        <v>0</v>
      </c>
      <c r="AH25" s="28" t="b">
        <f t="shared" si="25"/>
        <v>0</v>
      </c>
      <c r="AI25" s="28" t="b">
        <f t="shared" si="26"/>
        <v>0</v>
      </c>
      <c r="AJ25" s="28" t="b">
        <f t="shared" si="27"/>
        <v>0</v>
      </c>
      <c r="AK25" s="28" t="b">
        <f t="shared" si="28"/>
        <v>0</v>
      </c>
      <c r="AL25" s="28" t="b">
        <f t="shared" si="29"/>
        <v>0</v>
      </c>
      <c r="AM25" s="28" t="b">
        <f t="shared" si="30"/>
        <v>0</v>
      </c>
      <c r="AN25" s="28" t="b">
        <f t="shared" si="31"/>
        <v>0</v>
      </c>
      <c r="AO25" s="28" t="b">
        <f t="shared" si="32"/>
        <v>0</v>
      </c>
      <c r="AP25" s="28" t="b">
        <f t="shared" si="33"/>
        <v>0</v>
      </c>
      <c r="AQ25" s="28">
        <f t="shared" si="34"/>
        <v>8</v>
      </c>
      <c r="AR25" s="28">
        <f t="shared" si="35"/>
        <v>21</v>
      </c>
      <c r="AS25" s="28" t="b">
        <f t="shared" si="36"/>
        <v>0</v>
      </c>
      <c r="AT25" s="28" t="b">
        <f t="shared" si="37"/>
        <v>0</v>
      </c>
      <c r="AU25" s="28" t="b">
        <f t="shared" si="38"/>
        <v>0</v>
      </c>
      <c r="AV25" s="28" t="b">
        <f t="shared" si="39"/>
        <v>0</v>
      </c>
      <c r="AW25" s="28" t="b">
        <f t="shared" si="40"/>
        <v>0</v>
      </c>
      <c r="AX25" s="28" t="b">
        <f t="shared" si="41"/>
        <v>0</v>
      </c>
      <c r="AY25" s="28" t="b">
        <f t="shared" si="42"/>
        <v>0</v>
      </c>
      <c r="AZ25" s="28" t="b">
        <f t="shared" si="43"/>
        <v>0</v>
      </c>
      <c r="BA25" s="28" t="b">
        <f t="shared" si="44"/>
        <v>0</v>
      </c>
      <c r="BB25" s="28" t="b">
        <f t="shared" si="45"/>
        <v>0</v>
      </c>
      <c r="BC25" s="28" t="b">
        <f t="shared" si="46"/>
        <v>0</v>
      </c>
      <c r="BD25" s="28" t="b">
        <f t="shared" si="47"/>
        <v>0</v>
      </c>
      <c r="BE25" s="28" t="b">
        <f t="shared" si="48"/>
        <v>0</v>
      </c>
      <c r="BF25" s="28" t="b">
        <f t="shared" si="49"/>
        <v>0</v>
      </c>
      <c r="BG25" s="28" t="b">
        <f t="shared" si="50"/>
        <v>0</v>
      </c>
      <c r="BH25" s="28" t="b">
        <f t="shared" si="51"/>
        <v>0</v>
      </c>
      <c r="BI25" s="28" t="b">
        <f t="shared" si="52"/>
        <v>0</v>
      </c>
      <c r="BJ25" s="28" t="b">
        <f t="shared" si="53"/>
        <v>0</v>
      </c>
      <c r="BK25" s="28" t="b">
        <f t="shared" si="54"/>
        <v>0</v>
      </c>
      <c r="BL25" s="28" t="b">
        <f t="shared" si="55"/>
        <v>0</v>
      </c>
      <c r="BM25" s="28"/>
    </row>
    <row r="26" spans="1:65" ht="15.75" x14ac:dyDescent="0.25">
      <c r="A26" s="20" t="s">
        <v>20</v>
      </c>
      <c r="B26" s="16" t="s">
        <v>71</v>
      </c>
      <c r="C26" s="22">
        <v>4</v>
      </c>
      <c r="D26" s="22">
        <v>1</v>
      </c>
      <c r="E26" s="20">
        <v>21</v>
      </c>
      <c r="F26" s="20">
        <v>16</v>
      </c>
      <c r="G26" s="20" t="s">
        <v>569</v>
      </c>
      <c r="H26" s="28"/>
      <c r="I26" s="28" t="b">
        <f t="shared" si="0"/>
        <v>0</v>
      </c>
      <c r="J26" s="28" t="b">
        <f t="shared" si="1"/>
        <v>0</v>
      </c>
      <c r="K26" s="28">
        <f t="shared" si="2"/>
        <v>16</v>
      </c>
      <c r="L26" s="28">
        <f t="shared" si="3"/>
        <v>21</v>
      </c>
      <c r="M26" s="28" t="b">
        <f t="shared" si="4"/>
        <v>0</v>
      </c>
      <c r="N26" s="28" t="b">
        <f t="shared" si="5"/>
        <v>0</v>
      </c>
      <c r="O26" s="28" t="b">
        <f t="shared" si="6"/>
        <v>0</v>
      </c>
      <c r="P26" s="28" t="b">
        <f t="shared" si="7"/>
        <v>0</v>
      </c>
      <c r="Q26" s="28" t="b">
        <f t="shared" si="8"/>
        <v>0</v>
      </c>
      <c r="R26" s="28" t="b">
        <f t="shared" si="9"/>
        <v>0</v>
      </c>
      <c r="S26" s="28" t="b">
        <f t="shared" si="10"/>
        <v>0</v>
      </c>
      <c r="T26" s="28" t="b">
        <f t="shared" si="11"/>
        <v>0</v>
      </c>
      <c r="U26" s="28">
        <f t="shared" si="12"/>
        <v>21</v>
      </c>
      <c r="V26" s="28">
        <f t="shared" si="13"/>
        <v>16</v>
      </c>
      <c r="W26" s="28" t="b">
        <f t="shared" si="14"/>
        <v>0</v>
      </c>
      <c r="X26" s="28" t="b">
        <f t="shared" si="15"/>
        <v>0</v>
      </c>
      <c r="Y26" s="28" t="b">
        <f t="shared" si="16"/>
        <v>0</v>
      </c>
      <c r="Z26" s="28" t="b">
        <f t="shared" si="17"/>
        <v>0</v>
      </c>
      <c r="AA26" s="28" t="b">
        <f t="shared" si="18"/>
        <v>0</v>
      </c>
      <c r="AB26" s="28" t="b">
        <f t="shared" si="19"/>
        <v>0</v>
      </c>
      <c r="AC26" s="28" t="b">
        <f t="shared" si="20"/>
        <v>0</v>
      </c>
      <c r="AD26" s="28" t="b">
        <f t="shared" si="21"/>
        <v>0</v>
      </c>
      <c r="AE26" s="28" t="b">
        <f t="shared" si="22"/>
        <v>0</v>
      </c>
      <c r="AF26" s="28" t="b">
        <f t="shared" si="23"/>
        <v>0</v>
      </c>
      <c r="AG26" s="28" t="b">
        <f t="shared" si="24"/>
        <v>0</v>
      </c>
      <c r="AH26" s="28" t="b">
        <f t="shared" si="25"/>
        <v>0</v>
      </c>
      <c r="AI26" s="28" t="b">
        <f t="shared" si="26"/>
        <v>0</v>
      </c>
      <c r="AJ26" s="28" t="b">
        <f t="shared" si="27"/>
        <v>0</v>
      </c>
      <c r="AK26" s="28" t="b">
        <f t="shared" si="28"/>
        <v>0</v>
      </c>
      <c r="AL26" s="28" t="b">
        <f t="shared" si="29"/>
        <v>0</v>
      </c>
      <c r="AM26" s="28" t="b">
        <f t="shared" si="30"/>
        <v>0</v>
      </c>
      <c r="AN26" s="28" t="b">
        <f t="shared" si="31"/>
        <v>0</v>
      </c>
      <c r="AO26" s="28" t="b">
        <f t="shared" si="32"/>
        <v>0</v>
      </c>
      <c r="AP26" s="28" t="b">
        <f t="shared" si="33"/>
        <v>0</v>
      </c>
      <c r="AQ26" s="28" t="b">
        <f t="shared" si="34"/>
        <v>0</v>
      </c>
      <c r="AR26" s="28" t="b">
        <f t="shared" si="35"/>
        <v>0</v>
      </c>
      <c r="AS26" s="28" t="b">
        <f t="shared" si="36"/>
        <v>0</v>
      </c>
      <c r="AT26" s="28" t="b">
        <f t="shared" si="37"/>
        <v>0</v>
      </c>
      <c r="AU26" s="28" t="b">
        <f t="shared" si="38"/>
        <v>0</v>
      </c>
      <c r="AV26" s="28" t="b">
        <f t="shared" si="39"/>
        <v>0</v>
      </c>
      <c r="AW26" s="28" t="b">
        <f t="shared" si="40"/>
        <v>0</v>
      </c>
      <c r="AX26" s="28" t="b">
        <f t="shared" si="41"/>
        <v>0</v>
      </c>
      <c r="AY26" s="28" t="b">
        <f t="shared" si="42"/>
        <v>0</v>
      </c>
      <c r="AZ26" s="28" t="b">
        <f t="shared" si="43"/>
        <v>0</v>
      </c>
      <c r="BA26" s="28" t="b">
        <f t="shared" si="44"/>
        <v>0</v>
      </c>
      <c r="BB26" s="28" t="b">
        <f t="shared" si="45"/>
        <v>0</v>
      </c>
      <c r="BC26" s="28" t="b">
        <f t="shared" si="46"/>
        <v>0</v>
      </c>
      <c r="BD26" s="28" t="b">
        <f t="shared" si="47"/>
        <v>0</v>
      </c>
      <c r="BE26" s="28" t="b">
        <f t="shared" si="48"/>
        <v>0</v>
      </c>
      <c r="BF26" s="28" t="b">
        <f t="shared" si="49"/>
        <v>0</v>
      </c>
      <c r="BG26" s="28" t="b">
        <f t="shared" si="50"/>
        <v>0</v>
      </c>
      <c r="BH26" s="28" t="b">
        <f t="shared" si="51"/>
        <v>0</v>
      </c>
      <c r="BI26" s="28" t="b">
        <f t="shared" si="52"/>
        <v>0</v>
      </c>
      <c r="BJ26" s="28" t="b">
        <f t="shared" si="53"/>
        <v>0</v>
      </c>
      <c r="BK26" s="28" t="b">
        <f t="shared" si="54"/>
        <v>0</v>
      </c>
      <c r="BL26" s="28" t="b">
        <f t="shared" si="55"/>
        <v>0</v>
      </c>
      <c r="BM26" s="28"/>
    </row>
    <row r="27" spans="1:65" ht="15.75" x14ac:dyDescent="0.25">
      <c r="A27" s="20" t="s">
        <v>21</v>
      </c>
      <c r="B27" s="16" t="s">
        <v>72</v>
      </c>
      <c r="C27" s="22">
        <v>2</v>
      </c>
      <c r="D27" s="22">
        <v>6</v>
      </c>
      <c r="E27" s="20">
        <v>21</v>
      </c>
      <c r="F27" s="20">
        <v>17</v>
      </c>
      <c r="G27" s="20" t="s">
        <v>569</v>
      </c>
      <c r="H27" s="28"/>
      <c r="I27" s="28" t="b">
        <f t="shared" si="0"/>
        <v>0</v>
      </c>
      <c r="J27" s="28" t="b">
        <f t="shared" si="1"/>
        <v>0</v>
      </c>
      <c r="K27" s="28" t="b">
        <f t="shared" si="2"/>
        <v>0</v>
      </c>
      <c r="L27" s="28" t="b">
        <f t="shared" si="3"/>
        <v>0</v>
      </c>
      <c r="M27" s="28">
        <f t="shared" si="4"/>
        <v>21</v>
      </c>
      <c r="N27" s="28">
        <f t="shared" si="5"/>
        <v>17</v>
      </c>
      <c r="O27" s="28" t="b">
        <f t="shared" si="6"/>
        <v>0</v>
      </c>
      <c r="P27" s="28" t="b">
        <f t="shared" si="7"/>
        <v>0</v>
      </c>
      <c r="Q27" s="28" t="b">
        <f t="shared" si="8"/>
        <v>0</v>
      </c>
      <c r="R27" s="28" t="b">
        <f t="shared" si="9"/>
        <v>0</v>
      </c>
      <c r="S27" s="28" t="b">
        <f t="shared" si="10"/>
        <v>0</v>
      </c>
      <c r="T27" s="28" t="b">
        <f t="shared" si="11"/>
        <v>0</v>
      </c>
      <c r="U27" s="28" t="b">
        <f t="shared" si="12"/>
        <v>0</v>
      </c>
      <c r="V27" s="28" t="b">
        <f t="shared" si="13"/>
        <v>0</v>
      </c>
      <c r="W27" s="28" t="b">
        <f t="shared" si="14"/>
        <v>0</v>
      </c>
      <c r="X27" s="28" t="b">
        <f t="shared" si="15"/>
        <v>0</v>
      </c>
      <c r="Y27" s="28" t="b">
        <f t="shared" si="16"/>
        <v>0</v>
      </c>
      <c r="Z27" s="28" t="b">
        <f t="shared" si="17"/>
        <v>0</v>
      </c>
      <c r="AA27" s="28" t="b">
        <f t="shared" si="18"/>
        <v>0</v>
      </c>
      <c r="AB27" s="28" t="b">
        <f t="shared" si="19"/>
        <v>0</v>
      </c>
      <c r="AC27" s="28" t="b">
        <f t="shared" si="20"/>
        <v>0</v>
      </c>
      <c r="AD27" s="28" t="b">
        <f t="shared" si="21"/>
        <v>0</v>
      </c>
      <c r="AE27" s="28">
        <f t="shared" si="22"/>
        <v>17</v>
      </c>
      <c r="AF27" s="28">
        <f t="shared" si="23"/>
        <v>21</v>
      </c>
      <c r="AG27" s="28" t="b">
        <f t="shared" si="24"/>
        <v>0</v>
      </c>
      <c r="AH27" s="28" t="b">
        <f t="shared" si="25"/>
        <v>0</v>
      </c>
      <c r="AI27" s="28" t="b">
        <f t="shared" si="26"/>
        <v>0</v>
      </c>
      <c r="AJ27" s="28" t="b">
        <f t="shared" si="27"/>
        <v>0</v>
      </c>
      <c r="AK27" s="28" t="b">
        <f t="shared" si="28"/>
        <v>0</v>
      </c>
      <c r="AL27" s="28" t="b">
        <f t="shared" si="29"/>
        <v>0</v>
      </c>
      <c r="AM27" s="28" t="b">
        <f t="shared" si="30"/>
        <v>0</v>
      </c>
      <c r="AN27" s="28" t="b">
        <f t="shared" si="31"/>
        <v>0</v>
      </c>
      <c r="AO27" s="28" t="b">
        <f t="shared" si="32"/>
        <v>0</v>
      </c>
      <c r="AP27" s="28" t="b">
        <f t="shared" si="33"/>
        <v>0</v>
      </c>
      <c r="AQ27" s="28" t="b">
        <f t="shared" si="34"/>
        <v>0</v>
      </c>
      <c r="AR27" s="28" t="b">
        <f t="shared" si="35"/>
        <v>0</v>
      </c>
      <c r="AS27" s="28" t="b">
        <f t="shared" si="36"/>
        <v>0</v>
      </c>
      <c r="AT27" s="28" t="b">
        <f t="shared" si="37"/>
        <v>0</v>
      </c>
      <c r="AU27" s="28" t="b">
        <f t="shared" si="38"/>
        <v>0</v>
      </c>
      <c r="AV27" s="28" t="b">
        <f t="shared" si="39"/>
        <v>0</v>
      </c>
      <c r="AW27" s="28" t="b">
        <f t="shared" si="40"/>
        <v>0</v>
      </c>
      <c r="AX27" s="28" t="b">
        <f t="shared" si="41"/>
        <v>0</v>
      </c>
      <c r="AY27" s="28" t="b">
        <f t="shared" si="42"/>
        <v>0</v>
      </c>
      <c r="AZ27" s="28" t="b">
        <f t="shared" si="43"/>
        <v>0</v>
      </c>
      <c r="BA27" s="28" t="b">
        <f t="shared" si="44"/>
        <v>0</v>
      </c>
      <c r="BB27" s="28" t="b">
        <f t="shared" si="45"/>
        <v>0</v>
      </c>
      <c r="BC27" s="28" t="b">
        <f t="shared" si="46"/>
        <v>0</v>
      </c>
      <c r="BD27" s="28" t="b">
        <f t="shared" si="47"/>
        <v>0</v>
      </c>
      <c r="BE27" s="28" t="b">
        <f t="shared" si="48"/>
        <v>0</v>
      </c>
      <c r="BF27" s="28" t="b">
        <f t="shared" si="49"/>
        <v>0</v>
      </c>
      <c r="BG27" s="28" t="b">
        <f t="shared" si="50"/>
        <v>0</v>
      </c>
      <c r="BH27" s="28" t="b">
        <f t="shared" si="51"/>
        <v>0</v>
      </c>
      <c r="BI27" s="28" t="b">
        <f t="shared" si="52"/>
        <v>0</v>
      </c>
      <c r="BJ27" s="28" t="b">
        <f t="shared" si="53"/>
        <v>0</v>
      </c>
      <c r="BK27" s="28" t="b">
        <f t="shared" si="54"/>
        <v>0</v>
      </c>
      <c r="BL27" s="28" t="b">
        <f t="shared" si="55"/>
        <v>0</v>
      </c>
      <c r="BM27" s="28"/>
    </row>
    <row r="28" spans="1:65" ht="15.75" x14ac:dyDescent="0.25">
      <c r="A28" s="20" t="s">
        <v>22</v>
      </c>
      <c r="B28" s="16" t="s">
        <v>73</v>
      </c>
      <c r="C28" s="22">
        <v>5</v>
      </c>
      <c r="D28" s="22">
        <v>3</v>
      </c>
      <c r="E28" s="20">
        <v>11</v>
      </c>
      <c r="F28" s="20">
        <v>0</v>
      </c>
      <c r="G28" s="20" t="s">
        <v>569</v>
      </c>
      <c r="H28" s="28"/>
      <c r="I28" s="28" t="b">
        <f t="shared" si="0"/>
        <v>0</v>
      </c>
      <c r="J28" s="28" t="b">
        <f t="shared" si="1"/>
        <v>0</v>
      </c>
      <c r="K28" s="28" t="b">
        <f t="shared" si="2"/>
        <v>0</v>
      </c>
      <c r="L28" s="28" t="b">
        <f t="shared" si="3"/>
        <v>0</v>
      </c>
      <c r="M28" s="28" t="b">
        <f t="shared" si="4"/>
        <v>0</v>
      </c>
      <c r="N28" s="28" t="b">
        <f t="shared" si="5"/>
        <v>0</v>
      </c>
      <c r="O28" s="28" t="b">
        <f t="shared" si="6"/>
        <v>0</v>
      </c>
      <c r="P28" s="28" t="b">
        <f t="shared" si="7"/>
        <v>0</v>
      </c>
      <c r="Q28" s="28" t="b">
        <f t="shared" si="8"/>
        <v>0</v>
      </c>
      <c r="R28" s="28" t="b">
        <f t="shared" si="9"/>
        <v>0</v>
      </c>
      <c r="S28" s="28">
        <f t="shared" si="10"/>
        <v>0</v>
      </c>
      <c r="T28" s="28">
        <f t="shared" si="11"/>
        <v>11</v>
      </c>
      <c r="U28" s="28" t="b">
        <f t="shared" si="12"/>
        <v>0</v>
      </c>
      <c r="V28" s="28" t="b">
        <f t="shared" si="13"/>
        <v>0</v>
      </c>
      <c r="W28" s="28" t="b">
        <f t="shared" si="14"/>
        <v>0</v>
      </c>
      <c r="X28" s="28" t="b">
        <f t="shared" si="15"/>
        <v>0</v>
      </c>
      <c r="Y28" s="28">
        <f t="shared" si="16"/>
        <v>11</v>
      </c>
      <c r="Z28" s="28">
        <f t="shared" si="17"/>
        <v>0</v>
      </c>
      <c r="AA28" s="28" t="b">
        <f t="shared" si="18"/>
        <v>0</v>
      </c>
      <c r="AB28" s="28" t="b">
        <f t="shared" si="19"/>
        <v>0</v>
      </c>
      <c r="AC28" s="28" t="b">
        <f t="shared" si="20"/>
        <v>0</v>
      </c>
      <c r="AD28" s="28" t="b">
        <f t="shared" si="21"/>
        <v>0</v>
      </c>
      <c r="AE28" s="28" t="b">
        <f t="shared" si="22"/>
        <v>0</v>
      </c>
      <c r="AF28" s="28" t="b">
        <f t="shared" si="23"/>
        <v>0</v>
      </c>
      <c r="AG28" s="28" t="b">
        <f t="shared" si="24"/>
        <v>0</v>
      </c>
      <c r="AH28" s="28" t="b">
        <f t="shared" si="25"/>
        <v>0</v>
      </c>
      <c r="AI28" s="28" t="b">
        <f t="shared" si="26"/>
        <v>0</v>
      </c>
      <c r="AJ28" s="28" t="b">
        <f t="shared" si="27"/>
        <v>0</v>
      </c>
      <c r="AK28" s="28" t="b">
        <f t="shared" si="28"/>
        <v>0</v>
      </c>
      <c r="AL28" s="28" t="b">
        <f t="shared" si="29"/>
        <v>0</v>
      </c>
      <c r="AM28" s="28" t="b">
        <f t="shared" si="30"/>
        <v>0</v>
      </c>
      <c r="AN28" s="28" t="b">
        <f t="shared" si="31"/>
        <v>0</v>
      </c>
      <c r="AO28" s="28" t="b">
        <f t="shared" si="32"/>
        <v>0</v>
      </c>
      <c r="AP28" s="28" t="b">
        <f t="shared" si="33"/>
        <v>0</v>
      </c>
      <c r="AQ28" s="28" t="b">
        <f t="shared" si="34"/>
        <v>0</v>
      </c>
      <c r="AR28" s="28" t="b">
        <f t="shared" si="35"/>
        <v>0</v>
      </c>
      <c r="AS28" s="28" t="b">
        <f t="shared" si="36"/>
        <v>0</v>
      </c>
      <c r="AT28" s="28" t="b">
        <f t="shared" si="37"/>
        <v>0</v>
      </c>
      <c r="AU28" s="28" t="b">
        <f t="shared" si="38"/>
        <v>0</v>
      </c>
      <c r="AV28" s="28" t="b">
        <f t="shared" si="39"/>
        <v>0</v>
      </c>
      <c r="AW28" s="28" t="b">
        <f t="shared" si="40"/>
        <v>0</v>
      </c>
      <c r="AX28" s="28" t="b">
        <f t="shared" si="41"/>
        <v>0</v>
      </c>
      <c r="AY28" s="28" t="b">
        <f t="shared" si="42"/>
        <v>0</v>
      </c>
      <c r="AZ28" s="28" t="b">
        <f t="shared" si="43"/>
        <v>0</v>
      </c>
      <c r="BA28" s="28" t="b">
        <f t="shared" si="44"/>
        <v>0</v>
      </c>
      <c r="BB28" s="28" t="b">
        <f t="shared" si="45"/>
        <v>0</v>
      </c>
      <c r="BC28" s="28" t="b">
        <f t="shared" si="46"/>
        <v>0</v>
      </c>
      <c r="BD28" s="28" t="b">
        <f t="shared" si="47"/>
        <v>0</v>
      </c>
      <c r="BE28" s="28" t="b">
        <f t="shared" si="48"/>
        <v>0</v>
      </c>
      <c r="BF28" s="28" t="b">
        <f t="shared" si="49"/>
        <v>0</v>
      </c>
      <c r="BG28" s="28" t="b">
        <f t="shared" si="50"/>
        <v>0</v>
      </c>
      <c r="BH28" s="28" t="b">
        <f t="shared" si="51"/>
        <v>0</v>
      </c>
      <c r="BI28" s="28" t="b">
        <f t="shared" si="52"/>
        <v>0</v>
      </c>
      <c r="BJ28" s="28" t="b">
        <f t="shared" si="53"/>
        <v>0</v>
      </c>
      <c r="BK28" s="28" t="b">
        <f t="shared" si="54"/>
        <v>0</v>
      </c>
      <c r="BL28" s="28" t="b">
        <f t="shared" si="55"/>
        <v>0</v>
      </c>
      <c r="BM28" s="28"/>
    </row>
    <row r="29" spans="1:65" ht="15.75" x14ac:dyDescent="0.25">
      <c r="A29" s="20" t="s">
        <v>23</v>
      </c>
      <c r="B29" s="16" t="s">
        <v>361</v>
      </c>
      <c r="C29" s="22">
        <v>7</v>
      </c>
      <c r="D29" s="22">
        <v>8</v>
      </c>
      <c r="E29" s="20">
        <v>21</v>
      </c>
      <c r="F29" s="20">
        <v>8</v>
      </c>
      <c r="G29" s="20" t="s">
        <v>569</v>
      </c>
      <c r="H29" s="28"/>
      <c r="I29" s="28" t="b">
        <f t="shared" si="0"/>
        <v>0</v>
      </c>
      <c r="J29" s="28" t="b">
        <f t="shared" si="1"/>
        <v>0</v>
      </c>
      <c r="K29" s="28" t="b">
        <f t="shared" si="2"/>
        <v>0</v>
      </c>
      <c r="L29" s="28" t="b">
        <f t="shared" si="3"/>
        <v>0</v>
      </c>
      <c r="M29" s="28" t="b">
        <f t="shared" si="4"/>
        <v>0</v>
      </c>
      <c r="N29" s="28" t="b">
        <f t="shared" si="5"/>
        <v>0</v>
      </c>
      <c r="O29" s="28" t="b">
        <f t="shared" si="6"/>
        <v>0</v>
      </c>
      <c r="P29" s="28" t="b">
        <f t="shared" si="7"/>
        <v>0</v>
      </c>
      <c r="Q29" s="28" t="b">
        <f t="shared" si="8"/>
        <v>0</v>
      </c>
      <c r="R29" s="28" t="b">
        <f t="shared" si="9"/>
        <v>0</v>
      </c>
      <c r="S29" s="28" t="b">
        <f t="shared" si="10"/>
        <v>0</v>
      </c>
      <c r="T29" s="28" t="b">
        <f t="shared" si="11"/>
        <v>0</v>
      </c>
      <c r="U29" s="28" t="b">
        <f t="shared" si="12"/>
        <v>0</v>
      </c>
      <c r="V29" s="28" t="b">
        <f t="shared" si="13"/>
        <v>0</v>
      </c>
      <c r="W29" s="28" t="b">
        <f t="shared" si="14"/>
        <v>0</v>
      </c>
      <c r="X29" s="28" t="b">
        <f t="shared" si="15"/>
        <v>0</v>
      </c>
      <c r="Y29" s="28" t="b">
        <f t="shared" si="16"/>
        <v>0</v>
      </c>
      <c r="Z29" s="28" t="b">
        <f t="shared" si="17"/>
        <v>0</v>
      </c>
      <c r="AA29" s="28" t="b">
        <f t="shared" si="18"/>
        <v>0</v>
      </c>
      <c r="AB29" s="28" t="b">
        <f t="shared" si="19"/>
        <v>0</v>
      </c>
      <c r="AC29" s="28" t="b">
        <f t="shared" si="20"/>
        <v>0</v>
      </c>
      <c r="AD29" s="28" t="b">
        <f t="shared" si="21"/>
        <v>0</v>
      </c>
      <c r="AE29" s="28" t="b">
        <f t="shared" si="22"/>
        <v>0</v>
      </c>
      <c r="AF29" s="28" t="b">
        <f t="shared" si="23"/>
        <v>0</v>
      </c>
      <c r="AG29" s="28">
        <f t="shared" si="24"/>
        <v>21</v>
      </c>
      <c r="AH29" s="28">
        <f t="shared" si="25"/>
        <v>8</v>
      </c>
      <c r="AI29" s="28" t="b">
        <f t="shared" si="26"/>
        <v>0</v>
      </c>
      <c r="AJ29" s="28" t="b">
        <f t="shared" si="27"/>
        <v>0</v>
      </c>
      <c r="AK29" s="28" t="b">
        <f t="shared" si="28"/>
        <v>0</v>
      </c>
      <c r="AL29" s="28" t="b">
        <f t="shared" si="29"/>
        <v>0</v>
      </c>
      <c r="AM29" s="28">
        <f t="shared" si="30"/>
        <v>8</v>
      </c>
      <c r="AN29" s="28">
        <f t="shared" si="31"/>
        <v>21</v>
      </c>
      <c r="AO29" s="28" t="b">
        <f t="shared" si="32"/>
        <v>0</v>
      </c>
      <c r="AP29" s="28" t="b">
        <f t="shared" si="33"/>
        <v>0</v>
      </c>
      <c r="AQ29" s="28" t="b">
        <f t="shared" si="34"/>
        <v>0</v>
      </c>
      <c r="AR29" s="28" t="b">
        <f t="shared" si="35"/>
        <v>0</v>
      </c>
      <c r="AS29" s="28" t="b">
        <f t="shared" si="36"/>
        <v>0</v>
      </c>
      <c r="AT29" s="28" t="b">
        <f t="shared" si="37"/>
        <v>0</v>
      </c>
      <c r="AU29" s="28" t="b">
        <f t="shared" si="38"/>
        <v>0</v>
      </c>
      <c r="AV29" s="28" t="b">
        <f t="shared" si="39"/>
        <v>0</v>
      </c>
      <c r="AW29" s="28" t="b">
        <f t="shared" si="40"/>
        <v>0</v>
      </c>
      <c r="AX29" s="28" t="b">
        <f t="shared" si="41"/>
        <v>0</v>
      </c>
      <c r="AY29" s="28" t="b">
        <f t="shared" si="42"/>
        <v>0</v>
      </c>
      <c r="AZ29" s="28" t="b">
        <f t="shared" si="43"/>
        <v>0</v>
      </c>
      <c r="BA29" s="28" t="b">
        <f t="shared" si="44"/>
        <v>0</v>
      </c>
      <c r="BB29" s="28" t="b">
        <f t="shared" si="45"/>
        <v>0</v>
      </c>
      <c r="BC29" s="28" t="b">
        <f t="shared" si="46"/>
        <v>0</v>
      </c>
      <c r="BD29" s="28" t="b">
        <f t="shared" si="47"/>
        <v>0</v>
      </c>
      <c r="BE29" s="28" t="b">
        <f t="shared" si="48"/>
        <v>0</v>
      </c>
      <c r="BF29" s="28" t="b">
        <f t="shared" si="49"/>
        <v>0</v>
      </c>
      <c r="BG29" s="28" t="b">
        <f t="shared" si="50"/>
        <v>0</v>
      </c>
      <c r="BH29" s="28" t="b">
        <f t="shared" si="51"/>
        <v>0</v>
      </c>
      <c r="BI29" s="28" t="b">
        <f t="shared" si="52"/>
        <v>0</v>
      </c>
      <c r="BJ29" s="28" t="b">
        <f t="shared" si="53"/>
        <v>0</v>
      </c>
      <c r="BK29" s="28" t="b">
        <f t="shared" si="54"/>
        <v>0</v>
      </c>
      <c r="BL29" s="28" t="b">
        <f t="shared" si="55"/>
        <v>0</v>
      </c>
      <c r="BM29" s="28"/>
    </row>
    <row r="30" spans="1:65" ht="15.75" x14ac:dyDescent="0.25">
      <c r="A30" s="20" t="s">
        <v>24</v>
      </c>
      <c r="B30" s="16" t="s">
        <v>74</v>
      </c>
      <c r="C30" s="22">
        <v>10</v>
      </c>
      <c r="D30" s="22">
        <v>9</v>
      </c>
      <c r="E30" s="20">
        <v>21</v>
      </c>
      <c r="F30" s="20">
        <v>5</v>
      </c>
      <c r="G30" s="20" t="s">
        <v>569</v>
      </c>
      <c r="H30" s="28"/>
      <c r="I30" s="28" t="b">
        <f t="shared" si="0"/>
        <v>0</v>
      </c>
      <c r="J30" s="28" t="b">
        <f t="shared" si="1"/>
        <v>0</v>
      </c>
      <c r="K30" s="28" t="b">
        <f t="shared" si="2"/>
        <v>0</v>
      </c>
      <c r="L30" s="28" t="b">
        <f t="shared" si="3"/>
        <v>0</v>
      </c>
      <c r="M30" s="28" t="b">
        <f t="shared" si="4"/>
        <v>0</v>
      </c>
      <c r="N30" s="28" t="b">
        <f t="shared" si="5"/>
        <v>0</v>
      </c>
      <c r="O30" s="28" t="b">
        <f t="shared" si="6"/>
        <v>0</v>
      </c>
      <c r="P30" s="28" t="b">
        <f t="shared" si="7"/>
        <v>0</v>
      </c>
      <c r="Q30" s="28" t="b">
        <f t="shared" si="8"/>
        <v>0</v>
      </c>
      <c r="R30" s="28" t="b">
        <f t="shared" si="9"/>
        <v>0</v>
      </c>
      <c r="S30" s="28" t="b">
        <f t="shared" si="10"/>
        <v>0</v>
      </c>
      <c r="T30" s="28" t="b">
        <f t="shared" si="11"/>
        <v>0</v>
      </c>
      <c r="U30" s="28" t="b">
        <f t="shared" si="12"/>
        <v>0</v>
      </c>
      <c r="V30" s="28" t="b">
        <f t="shared" si="13"/>
        <v>0</v>
      </c>
      <c r="W30" s="28" t="b">
        <f t="shared" si="14"/>
        <v>0</v>
      </c>
      <c r="X30" s="28" t="b">
        <f t="shared" si="15"/>
        <v>0</v>
      </c>
      <c r="Y30" s="28" t="b">
        <f t="shared" si="16"/>
        <v>0</v>
      </c>
      <c r="Z30" s="28" t="b">
        <f t="shared" si="17"/>
        <v>0</v>
      </c>
      <c r="AA30" s="28" t="b">
        <f t="shared" si="18"/>
        <v>0</v>
      </c>
      <c r="AB30" s="28" t="b">
        <f t="shared" si="19"/>
        <v>0</v>
      </c>
      <c r="AC30" s="28" t="b">
        <f t="shared" si="20"/>
        <v>0</v>
      </c>
      <c r="AD30" s="28" t="b">
        <f t="shared" si="21"/>
        <v>0</v>
      </c>
      <c r="AE30" s="28" t="b">
        <f t="shared" si="22"/>
        <v>0</v>
      </c>
      <c r="AF30" s="28" t="b">
        <f t="shared" si="23"/>
        <v>0</v>
      </c>
      <c r="AG30" s="28" t="b">
        <f t="shared" si="24"/>
        <v>0</v>
      </c>
      <c r="AH30" s="28" t="b">
        <f t="shared" si="25"/>
        <v>0</v>
      </c>
      <c r="AI30" s="28" t="b">
        <f t="shared" si="26"/>
        <v>0</v>
      </c>
      <c r="AJ30" s="28" t="b">
        <f t="shared" si="27"/>
        <v>0</v>
      </c>
      <c r="AK30" s="28" t="b">
        <f t="shared" si="28"/>
        <v>0</v>
      </c>
      <c r="AL30" s="28" t="b">
        <f t="shared" si="29"/>
        <v>0</v>
      </c>
      <c r="AM30" s="28" t="b">
        <f t="shared" si="30"/>
        <v>0</v>
      </c>
      <c r="AN30" s="28" t="b">
        <f t="shared" si="31"/>
        <v>0</v>
      </c>
      <c r="AO30" s="28" t="b">
        <f t="shared" si="32"/>
        <v>0</v>
      </c>
      <c r="AP30" s="28" t="b">
        <f t="shared" si="33"/>
        <v>0</v>
      </c>
      <c r="AQ30" s="28">
        <f t="shared" si="34"/>
        <v>5</v>
      </c>
      <c r="AR30" s="28">
        <f t="shared" si="35"/>
        <v>21</v>
      </c>
      <c r="AS30" s="28">
        <f t="shared" si="36"/>
        <v>21</v>
      </c>
      <c r="AT30" s="28">
        <f t="shared" si="37"/>
        <v>5</v>
      </c>
      <c r="AU30" s="28" t="b">
        <f t="shared" si="38"/>
        <v>0</v>
      </c>
      <c r="AV30" s="28" t="b">
        <f t="shared" si="39"/>
        <v>0</v>
      </c>
      <c r="AW30" s="28" t="b">
        <f t="shared" si="40"/>
        <v>0</v>
      </c>
      <c r="AX30" s="28" t="b">
        <f t="shared" si="41"/>
        <v>0</v>
      </c>
      <c r="AY30" s="28" t="b">
        <f t="shared" si="42"/>
        <v>0</v>
      </c>
      <c r="AZ30" s="28" t="b">
        <f t="shared" si="43"/>
        <v>0</v>
      </c>
      <c r="BA30" s="28" t="b">
        <f t="shared" si="44"/>
        <v>0</v>
      </c>
      <c r="BB30" s="28" t="b">
        <f t="shared" si="45"/>
        <v>0</v>
      </c>
      <c r="BC30" s="28" t="b">
        <f t="shared" si="46"/>
        <v>0</v>
      </c>
      <c r="BD30" s="28" t="b">
        <f t="shared" si="47"/>
        <v>0</v>
      </c>
      <c r="BE30" s="28" t="b">
        <f t="shared" si="48"/>
        <v>0</v>
      </c>
      <c r="BF30" s="28" t="b">
        <f t="shared" si="49"/>
        <v>0</v>
      </c>
      <c r="BG30" s="28" t="b">
        <f t="shared" si="50"/>
        <v>0</v>
      </c>
      <c r="BH30" s="28" t="b">
        <f t="shared" si="51"/>
        <v>0</v>
      </c>
      <c r="BI30" s="28" t="b">
        <f t="shared" si="52"/>
        <v>0</v>
      </c>
      <c r="BJ30" s="28" t="b">
        <f t="shared" si="53"/>
        <v>0</v>
      </c>
      <c r="BK30" s="28" t="b">
        <f t="shared" si="54"/>
        <v>0</v>
      </c>
      <c r="BL30" s="28" t="b">
        <f t="shared" si="55"/>
        <v>0</v>
      </c>
      <c r="BM30" s="28"/>
    </row>
    <row r="31" spans="1:65" ht="15.75" x14ac:dyDescent="0.25">
      <c r="A31" s="20" t="s">
        <v>25</v>
      </c>
      <c r="B31" s="16" t="s">
        <v>75</v>
      </c>
      <c r="C31" s="22">
        <v>7</v>
      </c>
      <c r="D31" s="22">
        <v>1</v>
      </c>
      <c r="E31" s="20">
        <v>21</v>
      </c>
      <c r="F31" s="20">
        <v>16</v>
      </c>
      <c r="G31" s="20" t="s">
        <v>569</v>
      </c>
      <c r="H31" s="28"/>
      <c r="I31" s="28" t="b">
        <f t="shared" si="0"/>
        <v>0</v>
      </c>
      <c r="J31" s="28" t="b">
        <f t="shared" si="1"/>
        <v>0</v>
      </c>
      <c r="K31" s="28">
        <f t="shared" si="2"/>
        <v>16</v>
      </c>
      <c r="L31" s="28">
        <f t="shared" si="3"/>
        <v>21</v>
      </c>
      <c r="M31" s="28" t="b">
        <f t="shared" si="4"/>
        <v>0</v>
      </c>
      <c r="N31" s="28" t="b">
        <f t="shared" si="5"/>
        <v>0</v>
      </c>
      <c r="O31" s="28" t="b">
        <f t="shared" si="6"/>
        <v>0</v>
      </c>
      <c r="P31" s="28" t="b">
        <f t="shared" si="7"/>
        <v>0</v>
      </c>
      <c r="Q31" s="28" t="b">
        <f t="shared" si="8"/>
        <v>0</v>
      </c>
      <c r="R31" s="28" t="b">
        <f t="shared" si="9"/>
        <v>0</v>
      </c>
      <c r="S31" s="28" t="b">
        <f t="shared" si="10"/>
        <v>0</v>
      </c>
      <c r="T31" s="28" t="b">
        <f t="shared" si="11"/>
        <v>0</v>
      </c>
      <c r="U31" s="28" t="b">
        <f t="shared" si="12"/>
        <v>0</v>
      </c>
      <c r="V31" s="28" t="b">
        <f t="shared" si="13"/>
        <v>0</v>
      </c>
      <c r="W31" s="28" t="b">
        <f t="shared" si="14"/>
        <v>0</v>
      </c>
      <c r="X31" s="28" t="b">
        <f t="shared" si="15"/>
        <v>0</v>
      </c>
      <c r="Y31" s="28" t="b">
        <f t="shared" si="16"/>
        <v>0</v>
      </c>
      <c r="Z31" s="28" t="b">
        <f t="shared" si="17"/>
        <v>0</v>
      </c>
      <c r="AA31" s="28" t="b">
        <f t="shared" si="18"/>
        <v>0</v>
      </c>
      <c r="AB31" s="28" t="b">
        <f t="shared" si="19"/>
        <v>0</v>
      </c>
      <c r="AC31" s="28" t="b">
        <f t="shared" si="20"/>
        <v>0</v>
      </c>
      <c r="AD31" s="28" t="b">
        <f t="shared" si="21"/>
        <v>0</v>
      </c>
      <c r="AE31" s="28" t="b">
        <f t="shared" si="22"/>
        <v>0</v>
      </c>
      <c r="AF31" s="28" t="b">
        <f t="shared" si="23"/>
        <v>0</v>
      </c>
      <c r="AG31" s="28">
        <f t="shared" si="24"/>
        <v>21</v>
      </c>
      <c r="AH31" s="28">
        <f t="shared" si="25"/>
        <v>16</v>
      </c>
      <c r="AI31" s="28" t="b">
        <f t="shared" si="26"/>
        <v>0</v>
      </c>
      <c r="AJ31" s="28" t="b">
        <f t="shared" si="27"/>
        <v>0</v>
      </c>
      <c r="AK31" s="28" t="b">
        <f t="shared" si="28"/>
        <v>0</v>
      </c>
      <c r="AL31" s="28" t="b">
        <f t="shared" si="29"/>
        <v>0</v>
      </c>
      <c r="AM31" s="28" t="b">
        <f t="shared" si="30"/>
        <v>0</v>
      </c>
      <c r="AN31" s="28" t="b">
        <f t="shared" si="31"/>
        <v>0</v>
      </c>
      <c r="AO31" s="28" t="b">
        <f t="shared" si="32"/>
        <v>0</v>
      </c>
      <c r="AP31" s="28" t="b">
        <f t="shared" si="33"/>
        <v>0</v>
      </c>
      <c r="AQ31" s="28" t="b">
        <f t="shared" si="34"/>
        <v>0</v>
      </c>
      <c r="AR31" s="28" t="b">
        <f t="shared" si="35"/>
        <v>0</v>
      </c>
      <c r="AS31" s="28" t="b">
        <f t="shared" si="36"/>
        <v>0</v>
      </c>
      <c r="AT31" s="28" t="b">
        <f t="shared" si="37"/>
        <v>0</v>
      </c>
      <c r="AU31" s="28" t="b">
        <f t="shared" si="38"/>
        <v>0</v>
      </c>
      <c r="AV31" s="28" t="b">
        <f t="shared" si="39"/>
        <v>0</v>
      </c>
      <c r="AW31" s="28" t="b">
        <f t="shared" si="40"/>
        <v>0</v>
      </c>
      <c r="AX31" s="28" t="b">
        <f t="shared" si="41"/>
        <v>0</v>
      </c>
      <c r="AY31" s="28" t="b">
        <f t="shared" si="42"/>
        <v>0</v>
      </c>
      <c r="AZ31" s="28" t="b">
        <f t="shared" si="43"/>
        <v>0</v>
      </c>
      <c r="BA31" s="28" t="b">
        <f t="shared" si="44"/>
        <v>0</v>
      </c>
      <c r="BB31" s="28" t="b">
        <f t="shared" si="45"/>
        <v>0</v>
      </c>
      <c r="BC31" s="28" t="b">
        <f t="shared" si="46"/>
        <v>0</v>
      </c>
      <c r="BD31" s="28" t="b">
        <f t="shared" si="47"/>
        <v>0</v>
      </c>
      <c r="BE31" s="28" t="b">
        <f t="shared" si="48"/>
        <v>0</v>
      </c>
      <c r="BF31" s="28" t="b">
        <f t="shared" si="49"/>
        <v>0</v>
      </c>
      <c r="BG31" s="28" t="b">
        <f t="shared" si="50"/>
        <v>0</v>
      </c>
      <c r="BH31" s="28" t="b">
        <f t="shared" si="51"/>
        <v>0</v>
      </c>
      <c r="BI31" s="28" t="b">
        <f t="shared" si="52"/>
        <v>0</v>
      </c>
      <c r="BJ31" s="28" t="b">
        <f t="shared" si="53"/>
        <v>0</v>
      </c>
      <c r="BK31" s="28" t="b">
        <f t="shared" si="54"/>
        <v>0</v>
      </c>
      <c r="BL31" s="28" t="b">
        <f t="shared" si="55"/>
        <v>0</v>
      </c>
      <c r="BM31" s="28"/>
    </row>
    <row r="32" spans="1:65" ht="15.75" x14ac:dyDescent="0.25">
      <c r="A32" s="20" t="s">
        <v>26</v>
      </c>
      <c r="B32" s="16" t="s">
        <v>76</v>
      </c>
      <c r="C32" s="22">
        <v>2</v>
      </c>
      <c r="D32" s="22">
        <v>9</v>
      </c>
      <c r="E32" s="20">
        <v>21</v>
      </c>
      <c r="F32" s="20">
        <v>2</v>
      </c>
      <c r="G32" s="20" t="s">
        <v>569</v>
      </c>
      <c r="H32" s="28"/>
      <c r="I32" s="28" t="b">
        <f t="shared" si="0"/>
        <v>0</v>
      </c>
      <c r="J32" s="28" t="b">
        <f t="shared" si="1"/>
        <v>0</v>
      </c>
      <c r="K32" s="28" t="b">
        <f t="shared" si="2"/>
        <v>0</v>
      </c>
      <c r="L32" s="28" t="b">
        <f t="shared" si="3"/>
        <v>0</v>
      </c>
      <c r="M32" s="28">
        <f t="shared" si="4"/>
        <v>21</v>
      </c>
      <c r="N32" s="28">
        <f t="shared" si="5"/>
        <v>2</v>
      </c>
      <c r="O32" s="28" t="b">
        <f t="shared" si="6"/>
        <v>0</v>
      </c>
      <c r="P32" s="28" t="b">
        <f t="shared" si="7"/>
        <v>0</v>
      </c>
      <c r="Q32" s="28" t="b">
        <f t="shared" si="8"/>
        <v>0</v>
      </c>
      <c r="R32" s="28" t="b">
        <f t="shared" si="9"/>
        <v>0</v>
      </c>
      <c r="S32" s="28" t="b">
        <f t="shared" si="10"/>
        <v>0</v>
      </c>
      <c r="T32" s="28" t="b">
        <f t="shared" si="11"/>
        <v>0</v>
      </c>
      <c r="U32" s="28" t="b">
        <f t="shared" si="12"/>
        <v>0</v>
      </c>
      <c r="V32" s="28" t="b">
        <f t="shared" si="13"/>
        <v>0</v>
      </c>
      <c r="W32" s="28" t="b">
        <f t="shared" si="14"/>
        <v>0</v>
      </c>
      <c r="X32" s="28" t="b">
        <f t="shared" si="15"/>
        <v>0</v>
      </c>
      <c r="Y32" s="28" t="b">
        <f t="shared" si="16"/>
        <v>0</v>
      </c>
      <c r="Z32" s="28" t="b">
        <f t="shared" si="17"/>
        <v>0</v>
      </c>
      <c r="AA32" s="28" t="b">
        <f t="shared" si="18"/>
        <v>0</v>
      </c>
      <c r="AB32" s="28" t="b">
        <f t="shared" si="19"/>
        <v>0</v>
      </c>
      <c r="AC32" s="28" t="b">
        <f t="shared" si="20"/>
        <v>0</v>
      </c>
      <c r="AD32" s="28" t="b">
        <f t="shared" si="21"/>
        <v>0</v>
      </c>
      <c r="AE32" s="28" t="b">
        <f t="shared" si="22"/>
        <v>0</v>
      </c>
      <c r="AF32" s="28" t="b">
        <f t="shared" si="23"/>
        <v>0</v>
      </c>
      <c r="AG32" s="28" t="b">
        <f t="shared" si="24"/>
        <v>0</v>
      </c>
      <c r="AH32" s="28" t="b">
        <f t="shared" si="25"/>
        <v>0</v>
      </c>
      <c r="AI32" s="28" t="b">
        <f t="shared" si="26"/>
        <v>0</v>
      </c>
      <c r="AJ32" s="28" t="b">
        <f t="shared" si="27"/>
        <v>0</v>
      </c>
      <c r="AK32" s="28" t="b">
        <f t="shared" si="28"/>
        <v>0</v>
      </c>
      <c r="AL32" s="28" t="b">
        <f t="shared" si="29"/>
        <v>0</v>
      </c>
      <c r="AM32" s="28" t="b">
        <f t="shared" si="30"/>
        <v>0</v>
      </c>
      <c r="AN32" s="28" t="b">
        <f t="shared" si="31"/>
        <v>0</v>
      </c>
      <c r="AO32" s="28" t="b">
        <f t="shared" si="32"/>
        <v>0</v>
      </c>
      <c r="AP32" s="28" t="b">
        <f t="shared" si="33"/>
        <v>0</v>
      </c>
      <c r="AQ32" s="28">
        <f t="shared" si="34"/>
        <v>2</v>
      </c>
      <c r="AR32" s="28">
        <f t="shared" si="35"/>
        <v>21</v>
      </c>
      <c r="AS32" s="28" t="b">
        <f t="shared" si="36"/>
        <v>0</v>
      </c>
      <c r="AT32" s="28" t="b">
        <f t="shared" si="37"/>
        <v>0</v>
      </c>
      <c r="AU32" s="28" t="b">
        <f t="shared" si="38"/>
        <v>0</v>
      </c>
      <c r="AV32" s="28" t="b">
        <f t="shared" si="39"/>
        <v>0</v>
      </c>
      <c r="AW32" s="28" t="b">
        <f t="shared" si="40"/>
        <v>0</v>
      </c>
      <c r="AX32" s="28" t="b">
        <f t="shared" si="41"/>
        <v>0</v>
      </c>
      <c r="AY32" s="28" t="b">
        <f t="shared" si="42"/>
        <v>0</v>
      </c>
      <c r="AZ32" s="28" t="b">
        <f t="shared" si="43"/>
        <v>0</v>
      </c>
      <c r="BA32" s="28" t="b">
        <f t="shared" si="44"/>
        <v>0</v>
      </c>
      <c r="BB32" s="28" t="b">
        <f t="shared" si="45"/>
        <v>0</v>
      </c>
      <c r="BC32" s="28" t="b">
        <f t="shared" si="46"/>
        <v>0</v>
      </c>
      <c r="BD32" s="28" t="b">
        <f t="shared" si="47"/>
        <v>0</v>
      </c>
      <c r="BE32" s="28" t="b">
        <f t="shared" si="48"/>
        <v>0</v>
      </c>
      <c r="BF32" s="28" t="b">
        <f t="shared" si="49"/>
        <v>0</v>
      </c>
      <c r="BG32" s="28" t="b">
        <f t="shared" si="50"/>
        <v>0</v>
      </c>
      <c r="BH32" s="28" t="b">
        <f t="shared" si="51"/>
        <v>0</v>
      </c>
      <c r="BI32" s="28" t="b">
        <f t="shared" si="52"/>
        <v>0</v>
      </c>
      <c r="BJ32" s="28" t="b">
        <f t="shared" si="53"/>
        <v>0</v>
      </c>
      <c r="BK32" s="28" t="b">
        <f t="shared" si="54"/>
        <v>0</v>
      </c>
      <c r="BL32" s="28" t="b">
        <f t="shared" si="55"/>
        <v>0</v>
      </c>
      <c r="BM32" s="28"/>
    </row>
    <row r="33" spans="1:65" ht="15.75" x14ac:dyDescent="0.25">
      <c r="A33" s="20" t="s">
        <v>27</v>
      </c>
      <c r="B33" s="16" t="s">
        <v>77</v>
      </c>
      <c r="C33" s="22">
        <v>3</v>
      </c>
      <c r="D33" s="22">
        <v>8</v>
      </c>
      <c r="E33" s="20">
        <v>21</v>
      </c>
      <c r="F33" s="20">
        <v>17</v>
      </c>
      <c r="G33" s="20" t="s">
        <v>569</v>
      </c>
      <c r="H33" s="28"/>
      <c r="I33" s="28" t="b">
        <f t="shared" si="0"/>
        <v>0</v>
      </c>
      <c r="J33" s="28" t="b">
        <f t="shared" si="1"/>
        <v>0</v>
      </c>
      <c r="K33" s="28" t="b">
        <f t="shared" si="2"/>
        <v>0</v>
      </c>
      <c r="L33" s="28" t="b">
        <f t="shared" si="3"/>
        <v>0</v>
      </c>
      <c r="M33" s="28" t="b">
        <f t="shared" si="4"/>
        <v>0</v>
      </c>
      <c r="N33" s="28" t="b">
        <f t="shared" si="5"/>
        <v>0</v>
      </c>
      <c r="O33" s="28" t="b">
        <f t="shared" si="6"/>
        <v>0</v>
      </c>
      <c r="P33" s="28" t="b">
        <f t="shared" si="7"/>
        <v>0</v>
      </c>
      <c r="Q33" s="28">
        <f t="shared" si="8"/>
        <v>21</v>
      </c>
      <c r="R33" s="28">
        <f t="shared" si="9"/>
        <v>17</v>
      </c>
      <c r="S33" s="28" t="b">
        <f t="shared" si="10"/>
        <v>0</v>
      </c>
      <c r="T33" s="28" t="b">
        <f t="shared" si="11"/>
        <v>0</v>
      </c>
      <c r="U33" s="28" t="b">
        <f t="shared" si="12"/>
        <v>0</v>
      </c>
      <c r="V33" s="28" t="b">
        <f t="shared" si="13"/>
        <v>0</v>
      </c>
      <c r="W33" s="28" t="b">
        <f t="shared" si="14"/>
        <v>0</v>
      </c>
      <c r="X33" s="28" t="b">
        <f t="shared" si="15"/>
        <v>0</v>
      </c>
      <c r="Y33" s="28" t="b">
        <f t="shared" si="16"/>
        <v>0</v>
      </c>
      <c r="Z33" s="28" t="b">
        <f t="shared" si="17"/>
        <v>0</v>
      </c>
      <c r="AA33" s="28" t="b">
        <f t="shared" si="18"/>
        <v>0</v>
      </c>
      <c r="AB33" s="28" t="b">
        <f t="shared" si="19"/>
        <v>0</v>
      </c>
      <c r="AC33" s="28" t="b">
        <f t="shared" si="20"/>
        <v>0</v>
      </c>
      <c r="AD33" s="28" t="b">
        <f t="shared" si="21"/>
        <v>0</v>
      </c>
      <c r="AE33" s="28" t="b">
        <f t="shared" si="22"/>
        <v>0</v>
      </c>
      <c r="AF33" s="28" t="b">
        <f t="shared" si="23"/>
        <v>0</v>
      </c>
      <c r="AG33" s="28" t="b">
        <f t="shared" si="24"/>
        <v>0</v>
      </c>
      <c r="AH33" s="28" t="b">
        <f t="shared" si="25"/>
        <v>0</v>
      </c>
      <c r="AI33" s="28" t="b">
        <f t="shared" si="26"/>
        <v>0</v>
      </c>
      <c r="AJ33" s="28" t="b">
        <f t="shared" si="27"/>
        <v>0</v>
      </c>
      <c r="AK33" s="28" t="b">
        <f t="shared" si="28"/>
        <v>0</v>
      </c>
      <c r="AL33" s="28" t="b">
        <f t="shared" si="29"/>
        <v>0</v>
      </c>
      <c r="AM33" s="28">
        <f t="shared" si="30"/>
        <v>17</v>
      </c>
      <c r="AN33" s="28">
        <f t="shared" si="31"/>
        <v>21</v>
      </c>
      <c r="AO33" s="28" t="b">
        <f t="shared" si="32"/>
        <v>0</v>
      </c>
      <c r="AP33" s="28" t="b">
        <f t="shared" si="33"/>
        <v>0</v>
      </c>
      <c r="AQ33" s="28" t="b">
        <f t="shared" si="34"/>
        <v>0</v>
      </c>
      <c r="AR33" s="28" t="b">
        <f t="shared" si="35"/>
        <v>0</v>
      </c>
      <c r="AS33" s="28" t="b">
        <f t="shared" si="36"/>
        <v>0</v>
      </c>
      <c r="AT33" s="28" t="b">
        <f t="shared" si="37"/>
        <v>0</v>
      </c>
      <c r="AU33" s="28" t="b">
        <f t="shared" si="38"/>
        <v>0</v>
      </c>
      <c r="AV33" s="28" t="b">
        <f t="shared" si="39"/>
        <v>0</v>
      </c>
      <c r="AW33" s="28" t="b">
        <f t="shared" si="40"/>
        <v>0</v>
      </c>
      <c r="AX33" s="28" t="b">
        <f t="shared" si="41"/>
        <v>0</v>
      </c>
      <c r="AY33" s="28" t="b">
        <f t="shared" si="42"/>
        <v>0</v>
      </c>
      <c r="AZ33" s="28" t="b">
        <f t="shared" si="43"/>
        <v>0</v>
      </c>
      <c r="BA33" s="28" t="b">
        <f t="shared" si="44"/>
        <v>0</v>
      </c>
      <c r="BB33" s="28" t="b">
        <f t="shared" si="45"/>
        <v>0</v>
      </c>
      <c r="BC33" s="28" t="b">
        <f t="shared" si="46"/>
        <v>0</v>
      </c>
      <c r="BD33" s="28" t="b">
        <f t="shared" si="47"/>
        <v>0</v>
      </c>
      <c r="BE33" s="28" t="b">
        <f t="shared" si="48"/>
        <v>0</v>
      </c>
      <c r="BF33" s="28" t="b">
        <f t="shared" si="49"/>
        <v>0</v>
      </c>
      <c r="BG33" s="28" t="b">
        <f t="shared" si="50"/>
        <v>0</v>
      </c>
      <c r="BH33" s="28" t="b">
        <f t="shared" si="51"/>
        <v>0</v>
      </c>
      <c r="BI33" s="28" t="b">
        <f t="shared" si="52"/>
        <v>0</v>
      </c>
      <c r="BJ33" s="28" t="b">
        <f t="shared" si="53"/>
        <v>0</v>
      </c>
      <c r="BK33" s="28" t="b">
        <f t="shared" si="54"/>
        <v>0</v>
      </c>
      <c r="BL33" s="28" t="b">
        <f t="shared" si="55"/>
        <v>0</v>
      </c>
      <c r="BM33" s="28"/>
    </row>
    <row r="34" spans="1:65" ht="15.75" x14ac:dyDescent="0.25">
      <c r="A34" s="20" t="s">
        <v>28</v>
      </c>
      <c r="B34" s="16" t="s">
        <v>78</v>
      </c>
      <c r="C34" s="22">
        <v>10</v>
      </c>
      <c r="D34" s="22">
        <v>4</v>
      </c>
      <c r="E34" s="20">
        <v>21</v>
      </c>
      <c r="F34" s="20">
        <v>13</v>
      </c>
      <c r="G34" s="20" t="s">
        <v>569</v>
      </c>
      <c r="H34" s="28"/>
      <c r="I34" s="28" t="b">
        <f t="shared" si="0"/>
        <v>0</v>
      </c>
      <c r="J34" s="28" t="b">
        <f t="shared" si="1"/>
        <v>0</v>
      </c>
      <c r="K34" s="28" t="b">
        <f t="shared" si="2"/>
        <v>0</v>
      </c>
      <c r="L34" s="28" t="b">
        <f t="shared" si="3"/>
        <v>0</v>
      </c>
      <c r="M34" s="28" t="b">
        <f t="shared" si="4"/>
        <v>0</v>
      </c>
      <c r="N34" s="28" t="b">
        <f t="shared" si="5"/>
        <v>0</v>
      </c>
      <c r="O34" s="28" t="b">
        <f t="shared" si="6"/>
        <v>0</v>
      </c>
      <c r="P34" s="28" t="b">
        <f t="shared" si="7"/>
        <v>0</v>
      </c>
      <c r="Q34" s="28" t="b">
        <f t="shared" si="8"/>
        <v>0</v>
      </c>
      <c r="R34" s="28" t="b">
        <f t="shared" si="9"/>
        <v>0</v>
      </c>
      <c r="S34" s="28" t="b">
        <f t="shared" si="10"/>
        <v>0</v>
      </c>
      <c r="T34" s="28" t="b">
        <f t="shared" si="11"/>
        <v>0</v>
      </c>
      <c r="U34" s="28" t="b">
        <f t="shared" si="12"/>
        <v>0</v>
      </c>
      <c r="V34" s="28" t="b">
        <f t="shared" si="13"/>
        <v>0</v>
      </c>
      <c r="W34" s="28">
        <f t="shared" si="14"/>
        <v>13</v>
      </c>
      <c r="X34" s="28">
        <f t="shared" si="15"/>
        <v>21</v>
      </c>
      <c r="Y34" s="28" t="b">
        <f t="shared" si="16"/>
        <v>0</v>
      </c>
      <c r="Z34" s="28" t="b">
        <f t="shared" si="17"/>
        <v>0</v>
      </c>
      <c r="AA34" s="28" t="b">
        <f t="shared" si="18"/>
        <v>0</v>
      </c>
      <c r="AB34" s="28" t="b">
        <f t="shared" si="19"/>
        <v>0</v>
      </c>
      <c r="AC34" s="28" t="b">
        <f t="shared" si="20"/>
        <v>0</v>
      </c>
      <c r="AD34" s="28" t="b">
        <f t="shared" si="21"/>
        <v>0</v>
      </c>
      <c r="AE34" s="28" t="b">
        <f t="shared" si="22"/>
        <v>0</v>
      </c>
      <c r="AF34" s="28" t="b">
        <f t="shared" si="23"/>
        <v>0</v>
      </c>
      <c r="AG34" s="28" t="b">
        <f t="shared" si="24"/>
        <v>0</v>
      </c>
      <c r="AH34" s="28" t="b">
        <f t="shared" si="25"/>
        <v>0</v>
      </c>
      <c r="AI34" s="28" t="b">
        <f t="shared" si="26"/>
        <v>0</v>
      </c>
      <c r="AJ34" s="28" t="b">
        <f t="shared" si="27"/>
        <v>0</v>
      </c>
      <c r="AK34" s="28" t="b">
        <f t="shared" si="28"/>
        <v>0</v>
      </c>
      <c r="AL34" s="28" t="b">
        <f t="shared" si="29"/>
        <v>0</v>
      </c>
      <c r="AM34" s="28" t="b">
        <f t="shared" si="30"/>
        <v>0</v>
      </c>
      <c r="AN34" s="28" t="b">
        <f t="shared" si="31"/>
        <v>0</v>
      </c>
      <c r="AO34" s="28" t="b">
        <f t="shared" si="32"/>
        <v>0</v>
      </c>
      <c r="AP34" s="28" t="b">
        <f t="shared" si="33"/>
        <v>0</v>
      </c>
      <c r="AQ34" s="28" t="b">
        <f t="shared" si="34"/>
        <v>0</v>
      </c>
      <c r="AR34" s="28" t="b">
        <f t="shared" si="35"/>
        <v>0</v>
      </c>
      <c r="AS34" s="28">
        <f t="shared" si="36"/>
        <v>21</v>
      </c>
      <c r="AT34" s="28">
        <f t="shared" si="37"/>
        <v>13</v>
      </c>
      <c r="AU34" s="28" t="b">
        <f t="shared" si="38"/>
        <v>0</v>
      </c>
      <c r="AV34" s="28" t="b">
        <f t="shared" si="39"/>
        <v>0</v>
      </c>
      <c r="AW34" s="28" t="b">
        <f t="shared" si="40"/>
        <v>0</v>
      </c>
      <c r="AX34" s="28" t="b">
        <f t="shared" si="41"/>
        <v>0</v>
      </c>
      <c r="AY34" s="28" t="b">
        <f t="shared" si="42"/>
        <v>0</v>
      </c>
      <c r="AZ34" s="28" t="b">
        <f t="shared" si="43"/>
        <v>0</v>
      </c>
      <c r="BA34" s="28" t="b">
        <f t="shared" si="44"/>
        <v>0</v>
      </c>
      <c r="BB34" s="28" t="b">
        <f t="shared" si="45"/>
        <v>0</v>
      </c>
      <c r="BC34" s="28" t="b">
        <f t="shared" si="46"/>
        <v>0</v>
      </c>
      <c r="BD34" s="28" t="b">
        <f t="shared" si="47"/>
        <v>0</v>
      </c>
      <c r="BE34" s="28" t="b">
        <f t="shared" si="48"/>
        <v>0</v>
      </c>
      <c r="BF34" s="28" t="b">
        <f t="shared" si="49"/>
        <v>0</v>
      </c>
      <c r="BG34" s="28" t="b">
        <f t="shared" si="50"/>
        <v>0</v>
      </c>
      <c r="BH34" s="28" t="b">
        <f t="shared" si="51"/>
        <v>0</v>
      </c>
      <c r="BI34" s="28" t="b">
        <f t="shared" si="52"/>
        <v>0</v>
      </c>
      <c r="BJ34" s="28" t="b">
        <f t="shared" si="53"/>
        <v>0</v>
      </c>
      <c r="BK34" s="28" t="b">
        <f t="shared" si="54"/>
        <v>0</v>
      </c>
      <c r="BL34" s="28" t="b">
        <f t="shared" si="55"/>
        <v>0</v>
      </c>
      <c r="BM34" s="28"/>
    </row>
    <row r="35" spans="1:65" ht="15.75" x14ac:dyDescent="0.25">
      <c r="A35" s="20" t="s">
        <v>29</v>
      </c>
      <c r="B35" s="16" t="s">
        <v>219</v>
      </c>
      <c r="C35" s="22">
        <v>5</v>
      </c>
      <c r="D35" s="22">
        <v>6</v>
      </c>
      <c r="E35" s="20">
        <v>11</v>
      </c>
      <c r="F35" s="20">
        <v>0</v>
      </c>
      <c r="G35" s="20" t="s">
        <v>569</v>
      </c>
      <c r="H35" s="28"/>
      <c r="I35" s="28" t="b">
        <f t="shared" si="0"/>
        <v>0</v>
      </c>
      <c r="J35" s="28" t="b">
        <f t="shared" si="1"/>
        <v>0</v>
      </c>
      <c r="K35" s="28" t="b">
        <f t="shared" si="2"/>
        <v>0</v>
      </c>
      <c r="L35" s="28" t="b">
        <f t="shared" si="3"/>
        <v>0</v>
      </c>
      <c r="M35" s="28" t="b">
        <f t="shared" si="4"/>
        <v>0</v>
      </c>
      <c r="N35" s="28" t="b">
        <f t="shared" si="5"/>
        <v>0</v>
      </c>
      <c r="O35" s="28" t="b">
        <f t="shared" si="6"/>
        <v>0</v>
      </c>
      <c r="P35" s="28" t="b">
        <f t="shared" si="7"/>
        <v>0</v>
      </c>
      <c r="Q35" s="28" t="b">
        <f t="shared" si="8"/>
        <v>0</v>
      </c>
      <c r="R35" s="28" t="b">
        <f t="shared" si="9"/>
        <v>0</v>
      </c>
      <c r="S35" s="28" t="b">
        <f t="shared" si="10"/>
        <v>0</v>
      </c>
      <c r="T35" s="28" t="b">
        <f t="shared" si="11"/>
        <v>0</v>
      </c>
      <c r="U35" s="28" t="b">
        <f t="shared" si="12"/>
        <v>0</v>
      </c>
      <c r="V35" s="28" t="b">
        <f t="shared" si="13"/>
        <v>0</v>
      </c>
      <c r="W35" s="28" t="b">
        <f t="shared" si="14"/>
        <v>0</v>
      </c>
      <c r="X35" s="28" t="b">
        <f t="shared" si="15"/>
        <v>0</v>
      </c>
      <c r="Y35" s="28">
        <f t="shared" si="16"/>
        <v>11</v>
      </c>
      <c r="Z35" s="28">
        <f t="shared" si="17"/>
        <v>0</v>
      </c>
      <c r="AA35" s="28" t="b">
        <f t="shared" si="18"/>
        <v>0</v>
      </c>
      <c r="AB35" s="28" t="b">
        <f t="shared" si="19"/>
        <v>0</v>
      </c>
      <c r="AC35" s="28" t="b">
        <f t="shared" si="20"/>
        <v>0</v>
      </c>
      <c r="AD35" s="28" t="b">
        <f t="shared" si="21"/>
        <v>0</v>
      </c>
      <c r="AE35" s="28">
        <f t="shared" si="22"/>
        <v>0</v>
      </c>
      <c r="AF35" s="28">
        <f t="shared" si="23"/>
        <v>11</v>
      </c>
      <c r="AG35" s="28" t="b">
        <f t="shared" si="24"/>
        <v>0</v>
      </c>
      <c r="AH35" s="28" t="b">
        <f t="shared" si="25"/>
        <v>0</v>
      </c>
      <c r="AI35" s="28" t="b">
        <f t="shared" si="26"/>
        <v>0</v>
      </c>
      <c r="AJ35" s="28" t="b">
        <f t="shared" si="27"/>
        <v>0</v>
      </c>
      <c r="AK35" s="28" t="b">
        <f t="shared" si="28"/>
        <v>0</v>
      </c>
      <c r="AL35" s="28" t="b">
        <f t="shared" si="29"/>
        <v>0</v>
      </c>
      <c r="AM35" s="28" t="b">
        <f t="shared" si="30"/>
        <v>0</v>
      </c>
      <c r="AN35" s="28" t="b">
        <f t="shared" si="31"/>
        <v>0</v>
      </c>
      <c r="AO35" s="28" t="b">
        <f t="shared" si="32"/>
        <v>0</v>
      </c>
      <c r="AP35" s="28" t="b">
        <f t="shared" si="33"/>
        <v>0</v>
      </c>
      <c r="AQ35" s="28" t="b">
        <f t="shared" si="34"/>
        <v>0</v>
      </c>
      <c r="AR35" s="28" t="b">
        <f t="shared" si="35"/>
        <v>0</v>
      </c>
      <c r="AS35" s="28" t="b">
        <f t="shared" si="36"/>
        <v>0</v>
      </c>
      <c r="AT35" s="28" t="b">
        <f t="shared" si="37"/>
        <v>0</v>
      </c>
      <c r="AU35" s="28" t="b">
        <f t="shared" si="38"/>
        <v>0</v>
      </c>
      <c r="AV35" s="28" t="b">
        <f t="shared" si="39"/>
        <v>0</v>
      </c>
      <c r="AW35" s="28" t="b">
        <f t="shared" si="40"/>
        <v>0</v>
      </c>
      <c r="AX35" s="28" t="b">
        <f t="shared" si="41"/>
        <v>0</v>
      </c>
      <c r="AY35" s="28" t="b">
        <f t="shared" si="42"/>
        <v>0</v>
      </c>
      <c r="AZ35" s="28" t="b">
        <f t="shared" si="43"/>
        <v>0</v>
      </c>
      <c r="BA35" s="28" t="b">
        <f t="shared" si="44"/>
        <v>0</v>
      </c>
      <c r="BB35" s="28" t="b">
        <f t="shared" si="45"/>
        <v>0</v>
      </c>
      <c r="BC35" s="28" t="b">
        <f t="shared" si="46"/>
        <v>0</v>
      </c>
      <c r="BD35" s="28" t="b">
        <f t="shared" si="47"/>
        <v>0</v>
      </c>
      <c r="BE35" s="28" t="b">
        <f t="shared" si="48"/>
        <v>0</v>
      </c>
      <c r="BF35" s="28" t="b">
        <f t="shared" si="49"/>
        <v>0</v>
      </c>
      <c r="BG35" s="28" t="b">
        <f t="shared" si="50"/>
        <v>0</v>
      </c>
      <c r="BH35" s="28" t="b">
        <f t="shared" si="51"/>
        <v>0</v>
      </c>
      <c r="BI35" s="28" t="b">
        <f t="shared" si="52"/>
        <v>0</v>
      </c>
      <c r="BJ35" s="28" t="b">
        <f t="shared" si="53"/>
        <v>0</v>
      </c>
      <c r="BK35" s="28" t="b">
        <f t="shared" si="54"/>
        <v>0</v>
      </c>
      <c r="BL35" s="28" t="b">
        <f t="shared" si="55"/>
        <v>0</v>
      </c>
      <c r="BM35" s="28"/>
    </row>
    <row r="36" spans="1:65" ht="15.75" x14ac:dyDescent="0.25">
      <c r="A36" s="20" t="s">
        <v>30</v>
      </c>
      <c r="B36" s="16" t="s">
        <v>79</v>
      </c>
      <c r="C36" s="22">
        <v>3</v>
      </c>
      <c r="D36" s="22">
        <v>1</v>
      </c>
      <c r="E36" s="20">
        <v>21</v>
      </c>
      <c r="F36" s="20">
        <v>10</v>
      </c>
      <c r="G36" s="20" t="s">
        <v>569</v>
      </c>
      <c r="H36" s="28"/>
      <c r="I36" s="28" t="b">
        <f t="shared" si="0"/>
        <v>0</v>
      </c>
      <c r="J36" s="28" t="b">
        <f t="shared" si="1"/>
        <v>0</v>
      </c>
      <c r="K36" s="28">
        <f t="shared" si="2"/>
        <v>10</v>
      </c>
      <c r="L36" s="28">
        <f t="shared" si="3"/>
        <v>21</v>
      </c>
      <c r="M36" s="28" t="b">
        <f t="shared" si="4"/>
        <v>0</v>
      </c>
      <c r="N36" s="28" t="b">
        <f t="shared" si="5"/>
        <v>0</v>
      </c>
      <c r="O36" s="28" t="b">
        <f t="shared" si="6"/>
        <v>0</v>
      </c>
      <c r="P36" s="28" t="b">
        <f t="shared" si="7"/>
        <v>0</v>
      </c>
      <c r="Q36" s="28">
        <f t="shared" si="8"/>
        <v>21</v>
      </c>
      <c r="R36" s="28">
        <f t="shared" si="9"/>
        <v>10</v>
      </c>
      <c r="S36" s="28" t="b">
        <f t="shared" si="10"/>
        <v>0</v>
      </c>
      <c r="T36" s="28" t="b">
        <f t="shared" si="11"/>
        <v>0</v>
      </c>
      <c r="U36" s="28" t="b">
        <f t="shared" si="12"/>
        <v>0</v>
      </c>
      <c r="V36" s="28" t="b">
        <f t="shared" si="13"/>
        <v>0</v>
      </c>
      <c r="W36" s="28" t="b">
        <f t="shared" si="14"/>
        <v>0</v>
      </c>
      <c r="X36" s="28" t="b">
        <f t="shared" si="15"/>
        <v>0</v>
      </c>
      <c r="Y36" s="28" t="b">
        <f t="shared" si="16"/>
        <v>0</v>
      </c>
      <c r="Z36" s="28" t="b">
        <f t="shared" si="17"/>
        <v>0</v>
      </c>
      <c r="AA36" s="28" t="b">
        <f t="shared" si="18"/>
        <v>0</v>
      </c>
      <c r="AB36" s="28" t="b">
        <f t="shared" si="19"/>
        <v>0</v>
      </c>
      <c r="AC36" s="28" t="b">
        <f t="shared" si="20"/>
        <v>0</v>
      </c>
      <c r="AD36" s="28" t="b">
        <f t="shared" si="21"/>
        <v>0</v>
      </c>
      <c r="AE36" s="28" t="b">
        <f t="shared" si="22"/>
        <v>0</v>
      </c>
      <c r="AF36" s="28" t="b">
        <f t="shared" si="23"/>
        <v>0</v>
      </c>
      <c r="AG36" s="28" t="b">
        <f t="shared" si="24"/>
        <v>0</v>
      </c>
      <c r="AH36" s="28" t="b">
        <f t="shared" si="25"/>
        <v>0</v>
      </c>
      <c r="AI36" s="28" t="b">
        <f t="shared" si="26"/>
        <v>0</v>
      </c>
      <c r="AJ36" s="28" t="b">
        <f t="shared" si="27"/>
        <v>0</v>
      </c>
      <c r="AK36" s="28" t="b">
        <f t="shared" si="28"/>
        <v>0</v>
      </c>
      <c r="AL36" s="28" t="b">
        <f t="shared" si="29"/>
        <v>0</v>
      </c>
      <c r="AM36" s="28" t="b">
        <f t="shared" si="30"/>
        <v>0</v>
      </c>
      <c r="AN36" s="28" t="b">
        <f t="shared" si="31"/>
        <v>0</v>
      </c>
      <c r="AO36" s="28" t="b">
        <f t="shared" si="32"/>
        <v>0</v>
      </c>
      <c r="AP36" s="28" t="b">
        <f t="shared" si="33"/>
        <v>0</v>
      </c>
      <c r="AQ36" s="28" t="b">
        <f t="shared" si="34"/>
        <v>0</v>
      </c>
      <c r="AR36" s="28" t="b">
        <f t="shared" si="35"/>
        <v>0</v>
      </c>
      <c r="AS36" s="28" t="b">
        <f t="shared" si="36"/>
        <v>0</v>
      </c>
      <c r="AT36" s="28" t="b">
        <f t="shared" si="37"/>
        <v>0</v>
      </c>
      <c r="AU36" s="28" t="b">
        <f t="shared" si="38"/>
        <v>0</v>
      </c>
      <c r="AV36" s="28" t="b">
        <f t="shared" si="39"/>
        <v>0</v>
      </c>
      <c r="AW36" s="28" t="b">
        <f t="shared" si="40"/>
        <v>0</v>
      </c>
      <c r="AX36" s="28" t="b">
        <f t="shared" si="41"/>
        <v>0</v>
      </c>
      <c r="AY36" s="28" t="b">
        <f t="shared" si="42"/>
        <v>0</v>
      </c>
      <c r="AZ36" s="28" t="b">
        <f t="shared" si="43"/>
        <v>0</v>
      </c>
      <c r="BA36" s="28" t="b">
        <f t="shared" si="44"/>
        <v>0</v>
      </c>
      <c r="BB36" s="28" t="b">
        <f t="shared" si="45"/>
        <v>0</v>
      </c>
      <c r="BC36" s="28" t="b">
        <f t="shared" si="46"/>
        <v>0</v>
      </c>
      <c r="BD36" s="28" t="b">
        <f t="shared" si="47"/>
        <v>0</v>
      </c>
      <c r="BE36" s="28" t="b">
        <f t="shared" si="48"/>
        <v>0</v>
      </c>
      <c r="BF36" s="28" t="b">
        <f t="shared" si="49"/>
        <v>0</v>
      </c>
      <c r="BG36" s="28" t="b">
        <f t="shared" si="50"/>
        <v>0</v>
      </c>
      <c r="BH36" s="28" t="b">
        <f t="shared" si="51"/>
        <v>0</v>
      </c>
      <c r="BI36" s="28" t="b">
        <f t="shared" si="52"/>
        <v>0</v>
      </c>
      <c r="BJ36" s="28" t="b">
        <f t="shared" si="53"/>
        <v>0</v>
      </c>
      <c r="BK36" s="28" t="b">
        <f t="shared" si="54"/>
        <v>0</v>
      </c>
      <c r="BL36" s="28" t="b">
        <f t="shared" si="55"/>
        <v>0</v>
      </c>
      <c r="BM36" s="28"/>
    </row>
    <row r="37" spans="1:65" ht="15.75" x14ac:dyDescent="0.25">
      <c r="A37" s="20" t="s">
        <v>31</v>
      </c>
      <c r="B37" s="16" t="s">
        <v>80</v>
      </c>
      <c r="C37" s="22">
        <v>10</v>
      </c>
      <c r="D37" s="22">
        <v>2</v>
      </c>
      <c r="E37" s="20">
        <v>21</v>
      </c>
      <c r="F37" s="20">
        <v>13</v>
      </c>
      <c r="G37" s="20" t="s">
        <v>569</v>
      </c>
      <c r="H37" s="28"/>
      <c r="I37" s="28" t="b">
        <f t="shared" si="0"/>
        <v>0</v>
      </c>
      <c r="J37" s="28" t="b">
        <f t="shared" si="1"/>
        <v>0</v>
      </c>
      <c r="K37" s="28" t="b">
        <f t="shared" si="2"/>
        <v>0</v>
      </c>
      <c r="L37" s="28" t="b">
        <f t="shared" si="3"/>
        <v>0</v>
      </c>
      <c r="M37" s="28" t="b">
        <f t="shared" si="4"/>
        <v>0</v>
      </c>
      <c r="N37" s="28" t="b">
        <f t="shared" si="5"/>
        <v>0</v>
      </c>
      <c r="O37" s="28">
        <f t="shared" si="6"/>
        <v>13</v>
      </c>
      <c r="P37" s="28">
        <f t="shared" si="7"/>
        <v>21</v>
      </c>
      <c r="Q37" s="28" t="b">
        <f t="shared" si="8"/>
        <v>0</v>
      </c>
      <c r="R37" s="28" t="b">
        <f t="shared" si="9"/>
        <v>0</v>
      </c>
      <c r="S37" s="28" t="b">
        <f t="shared" si="10"/>
        <v>0</v>
      </c>
      <c r="T37" s="28" t="b">
        <f t="shared" si="11"/>
        <v>0</v>
      </c>
      <c r="U37" s="28" t="b">
        <f t="shared" si="12"/>
        <v>0</v>
      </c>
      <c r="V37" s="28" t="b">
        <f t="shared" si="13"/>
        <v>0</v>
      </c>
      <c r="W37" s="28" t="b">
        <f t="shared" si="14"/>
        <v>0</v>
      </c>
      <c r="X37" s="28" t="b">
        <f t="shared" si="15"/>
        <v>0</v>
      </c>
      <c r="Y37" s="28" t="b">
        <f t="shared" si="16"/>
        <v>0</v>
      </c>
      <c r="Z37" s="28" t="b">
        <f t="shared" si="17"/>
        <v>0</v>
      </c>
      <c r="AA37" s="28" t="b">
        <f t="shared" si="18"/>
        <v>0</v>
      </c>
      <c r="AB37" s="28" t="b">
        <f t="shared" si="19"/>
        <v>0</v>
      </c>
      <c r="AC37" s="28" t="b">
        <f t="shared" si="20"/>
        <v>0</v>
      </c>
      <c r="AD37" s="28" t="b">
        <f t="shared" si="21"/>
        <v>0</v>
      </c>
      <c r="AE37" s="28" t="b">
        <f t="shared" si="22"/>
        <v>0</v>
      </c>
      <c r="AF37" s="28" t="b">
        <f t="shared" si="23"/>
        <v>0</v>
      </c>
      <c r="AG37" s="28" t="b">
        <f t="shared" si="24"/>
        <v>0</v>
      </c>
      <c r="AH37" s="28" t="b">
        <f t="shared" si="25"/>
        <v>0</v>
      </c>
      <c r="AI37" s="28" t="b">
        <f t="shared" si="26"/>
        <v>0</v>
      </c>
      <c r="AJ37" s="28" t="b">
        <f t="shared" si="27"/>
        <v>0</v>
      </c>
      <c r="AK37" s="28" t="b">
        <f t="shared" si="28"/>
        <v>0</v>
      </c>
      <c r="AL37" s="28" t="b">
        <f t="shared" si="29"/>
        <v>0</v>
      </c>
      <c r="AM37" s="28" t="b">
        <f t="shared" si="30"/>
        <v>0</v>
      </c>
      <c r="AN37" s="28" t="b">
        <f t="shared" si="31"/>
        <v>0</v>
      </c>
      <c r="AO37" s="28" t="b">
        <f t="shared" si="32"/>
        <v>0</v>
      </c>
      <c r="AP37" s="28" t="b">
        <f t="shared" si="33"/>
        <v>0</v>
      </c>
      <c r="AQ37" s="28" t="b">
        <f t="shared" si="34"/>
        <v>0</v>
      </c>
      <c r="AR37" s="28" t="b">
        <f t="shared" si="35"/>
        <v>0</v>
      </c>
      <c r="AS37" s="28">
        <f t="shared" si="36"/>
        <v>21</v>
      </c>
      <c r="AT37" s="28">
        <f t="shared" si="37"/>
        <v>13</v>
      </c>
      <c r="AU37" s="28" t="b">
        <f t="shared" si="38"/>
        <v>0</v>
      </c>
      <c r="AV37" s="28" t="b">
        <f t="shared" si="39"/>
        <v>0</v>
      </c>
      <c r="AW37" s="28" t="b">
        <f t="shared" si="40"/>
        <v>0</v>
      </c>
      <c r="AX37" s="28" t="b">
        <f t="shared" si="41"/>
        <v>0</v>
      </c>
      <c r="AY37" s="28" t="b">
        <f t="shared" si="42"/>
        <v>0</v>
      </c>
      <c r="AZ37" s="28" t="b">
        <f t="shared" si="43"/>
        <v>0</v>
      </c>
      <c r="BA37" s="28" t="b">
        <f t="shared" si="44"/>
        <v>0</v>
      </c>
      <c r="BB37" s="28" t="b">
        <f t="shared" si="45"/>
        <v>0</v>
      </c>
      <c r="BC37" s="28" t="b">
        <f t="shared" si="46"/>
        <v>0</v>
      </c>
      <c r="BD37" s="28" t="b">
        <f t="shared" si="47"/>
        <v>0</v>
      </c>
      <c r="BE37" s="28" t="b">
        <f t="shared" si="48"/>
        <v>0</v>
      </c>
      <c r="BF37" s="28" t="b">
        <f t="shared" si="49"/>
        <v>0</v>
      </c>
      <c r="BG37" s="28" t="b">
        <f t="shared" si="50"/>
        <v>0</v>
      </c>
      <c r="BH37" s="28" t="b">
        <f t="shared" si="51"/>
        <v>0</v>
      </c>
      <c r="BI37" s="28" t="b">
        <f t="shared" si="52"/>
        <v>0</v>
      </c>
      <c r="BJ37" s="28" t="b">
        <f t="shared" si="53"/>
        <v>0</v>
      </c>
      <c r="BK37" s="28" t="b">
        <f t="shared" si="54"/>
        <v>0</v>
      </c>
      <c r="BL37" s="28" t="b">
        <f t="shared" si="55"/>
        <v>0</v>
      </c>
      <c r="BM37" s="28"/>
    </row>
    <row r="38" spans="1:65" ht="15.75" x14ac:dyDescent="0.25">
      <c r="A38" s="20" t="s">
        <v>32</v>
      </c>
      <c r="B38" s="16" t="s">
        <v>81</v>
      </c>
      <c r="C38" s="22">
        <v>7</v>
      </c>
      <c r="D38" s="22">
        <v>4</v>
      </c>
      <c r="E38" s="20">
        <v>21</v>
      </c>
      <c r="F38" s="20">
        <v>14</v>
      </c>
      <c r="G38" s="20" t="s">
        <v>569</v>
      </c>
      <c r="H38" s="28"/>
      <c r="I38" s="28" t="b">
        <f t="shared" ref="I38:I71" si="56">IF(C38=1,E38)</f>
        <v>0</v>
      </c>
      <c r="J38" s="28" t="b">
        <f t="shared" ref="J38:J71" si="57">IF(C38=1,F38)</f>
        <v>0</v>
      </c>
      <c r="K38" s="28" t="b">
        <f t="shared" ref="K38:K71" si="58">IF(D38=1,F38)</f>
        <v>0</v>
      </c>
      <c r="L38" s="28" t="b">
        <f t="shared" ref="L38:L71" si="59">IF(D38=1,E38)</f>
        <v>0</v>
      </c>
      <c r="M38" s="28" t="b">
        <f t="shared" si="4"/>
        <v>0</v>
      </c>
      <c r="N38" s="28" t="b">
        <f t="shared" si="5"/>
        <v>0</v>
      </c>
      <c r="O38" s="28" t="b">
        <f t="shared" si="6"/>
        <v>0</v>
      </c>
      <c r="P38" s="28" t="b">
        <f t="shared" si="7"/>
        <v>0</v>
      </c>
      <c r="Q38" s="28" t="b">
        <f t="shared" si="8"/>
        <v>0</v>
      </c>
      <c r="R38" s="28" t="b">
        <f t="shared" si="9"/>
        <v>0</v>
      </c>
      <c r="S38" s="28" t="b">
        <f t="shared" si="10"/>
        <v>0</v>
      </c>
      <c r="T38" s="28" t="b">
        <f t="shared" si="11"/>
        <v>0</v>
      </c>
      <c r="U38" s="28" t="b">
        <f t="shared" si="12"/>
        <v>0</v>
      </c>
      <c r="V38" s="28" t="b">
        <f t="shared" si="13"/>
        <v>0</v>
      </c>
      <c r="W38" s="28">
        <f t="shared" si="14"/>
        <v>14</v>
      </c>
      <c r="X38" s="28">
        <f t="shared" si="15"/>
        <v>21</v>
      </c>
      <c r="Y38" s="28" t="b">
        <f t="shared" si="16"/>
        <v>0</v>
      </c>
      <c r="Z38" s="28" t="b">
        <f t="shared" si="17"/>
        <v>0</v>
      </c>
      <c r="AA38" s="28" t="b">
        <f t="shared" si="18"/>
        <v>0</v>
      </c>
      <c r="AB38" s="28" t="b">
        <f t="shared" si="19"/>
        <v>0</v>
      </c>
      <c r="AC38" s="28" t="b">
        <f t="shared" si="20"/>
        <v>0</v>
      </c>
      <c r="AD38" s="28" t="b">
        <f t="shared" si="21"/>
        <v>0</v>
      </c>
      <c r="AE38" s="28" t="b">
        <f t="shared" si="22"/>
        <v>0</v>
      </c>
      <c r="AF38" s="28" t="b">
        <f t="shared" si="23"/>
        <v>0</v>
      </c>
      <c r="AG38" s="28">
        <f t="shared" si="24"/>
        <v>21</v>
      </c>
      <c r="AH38" s="28">
        <f t="shared" si="25"/>
        <v>14</v>
      </c>
      <c r="AI38" s="28" t="b">
        <f t="shared" si="26"/>
        <v>0</v>
      </c>
      <c r="AJ38" s="28" t="b">
        <f t="shared" si="27"/>
        <v>0</v>
      </c>
      <c r="AK38" s="28" t="b">
        <f t="shared" si="28"/>
        <v>0</v>
      </c>
      <c r="AL38" s="28" t="b">
        <f t="shared" si="29"/>
        <v>0</v>
      </c>
      <c r="AM38" s="28" t="b">
        <f t="shared" si="30"/>
        <v>0</v>
      </c>
      <c r="AN38" s="28" t="b">
        <f t="shared" si="31"/>
        <v>0</v>
      </c>
      <c r="AO38" s="28" t="b">
        <f t="shared" si="32"/>
        <v>0</v>
      </c>
      <c r="AP38" s="28" t="b">
        <f t="shared" si="33"/>
        <v>0</v>
      </c>
      <c r="AQ38" s="28" t="b">
        <f t="shared" si="34"/>
        <v>0</v>
      </c>
      <c r="AR38" s="28" t="b">
        <f t="shared" si="35"/>
        <v>0</v>
      </c>
      <c r="AS38" s="28" t="b">
        <f t="shared" si="36"/>
        <v>0</v>
      </c>
      <c r="AT38" s="28" t="b">
        <f t="shared" si="37"/>
        <v>0</v>
      </c>
      <c r="AU38" s="28" t="b">
        <f t="shared" si="38"/>
        <v>0</v>
      </c>
      <c r="AV38" s="28" t="b">
        <f t="shared" si="39"/>
        <v>0</v>
      </c>
      <c r="AW38" s="28" t="b">
        <f t="shared" si="40"/>
        <v>0</v>
      </c>
      <c r="AX38" s="28" t="b">
        <f t="shared" si="41"/>
        <v>0</v>
      </c>
      <c r="AY38" s="28" t="b">
        <f t="shared" si="42"/>
        <v>0</v>
      </c>
      <c r="AZ38" s="28" t="b">
        <f t="shared" si="43"/>
        <v>0</v>
      </c>
      <c r="BA38" s="28" t="b">
        <f t="shared" si="44"/>
        <v>0</v>
      </c>
      <c r="BB38" s="28" t="b">
        <f t="shared" si="45"/>
        <v>0</v>
      </c>
      <c r="BC38" s="28" t="b">
        <f t="shared" si="46"/>
        <v>0</v>
      </c>
      <c r="BD38" s="28" t="b">
        <f t="shared" si="47"/>
        <v>0</v>
      </c>
      <c r="BE38" s="28" t="b">
        <f t="shared" si="48"/>
        <v>0</v>
      </c>
      <c r="BF38" s="28" t="b">
        <f t="shared" si="49"/>
        <v>0</v>
      </c>
      <c r="BG38" s="28" t="b">
        <f t="shared" si="50"/>
        <v>0</v>
      </c>
      <c r="BH38" s="28" t="b">
        <f t="shared" si="51"/>
        <v>0</v>
      </c>
      <c r="BI38" s="28" t="b">
        <f t="shared" si="52"/>
        <v>0</v>
      </c>
      <c r="BJ38" s="28" t="b">
        <f t="shared" si="53"/>
        <v>0</v>
      </c>
      <c r="BK38" s="28" t="b">
        <f t="shared" si="54"/>
        <v>0</v>
      </c>
      <c r="BL38" s="28" t="b">
        <f t="shared" si="55"/>
        <v>0</v>
      </c>
      <c r="BM38" s="28"/>
    </row>
    <row r="39" spans="1:65" ht="15.75" x14ac:dyDescent="0.25">
      <c r="A39" s="20" t="s">
        <v>33</v>
      </c>
      <c r="B39" s="16" t="s">
        <v>82</v>
      </c>
      <c r="C39" s="22">
        <v>5</v>
      </c>
      <c r="D39" s="22">
        <v>9</v>
      </c>
      <c r="E39" s="20">
        <v>21</v>
      </c>
      <c r="F39" s="20">
        <v>6</v>
      </c>
      <c r="G39" s="20" t="s">
        <v>569</v>
      </c>
      <c r="H39" s="28"/>
      <c r="I39" s="28" t="b">
        <f t="shared" si="56"/>
        <v>0</v>
      </c>
      <c r="J39" s="28" t="b">
        <f t="shared" si="57"/>
        <v>0</v>
      </c>
      <c r="K39" s="28" t="b">
        <f t="shared" si="58"/>
        <v>0</v>
      </c>
      <c r="L39" s="28" t="b">
        <f t="shared" si="59"/>
        <v>0</v>
      </c>
      <c r="M39" s="28" t="b">
        <f t="shared" si="4"/>
        <v>0</v>
      </c>
      <c r="N39" s="28" t="b">
        <f t="shared" si="5"/>
        <v>0</v>
      </c>
      <c r="O39" s="28" t="b">
        <f t="shared" si="6"/>
        <v>0</v>
      </c>
      <c r="P39" s="28" t="b">
        <f t="shared" si="7"/>
        <v>0</v>
      </c>
      <c r="Q39" s="28" t="b">
        <f t="shared" si="8"/>
        <v>0</v>
      </c>
      <c r="R39" s="28" t="b">
        <f t="shared" si="9"/>
        <v>0</v>
      </c>
      <c r="S39" s="28" t="b">
        <f t="shared" si="10"/>
        <v>0</v>
      </c>
      <c r="T39" s="28" t="b">
        <f t="shared" si="11"/>
        <v>0</v>
      </c>
      <c r="U39" s="28" t="b">
        <f t="shared" si="12"/>
        <v>0</v>
      </c>
      <c r="V39" s="28" t="b">
        <f t="shared" si="13"/>
        <v>0</v>
      </c>
      <c r="W39" s="28" t="b">
        <f t="shared" si="14"/>
        <v>0</v>
      </c>
      <c r="X39" s="28" t="b">
        <f t="shared" si="15"/>
        <v>0</v>
      </c>
      <c r="Y39" s="28">
        <f t="shared" si="16"/>
        <v>21</v>
      </c>
      <c r="Z39" s="28">
        <f t="shared" si="17"/>
        <v>6</v>
      </c>
      <c r="AA39" s="28" t="b">
        <f t="shared" si="18"/>
        <v>0</v>
      </c>
      <c r="AB39" s="28" t="b">
        <f t="shared" si="19"/>
        <v>0</v>
      </c>
      <c r="AC39" s="28" t="b">
        <f t="shared" si="20"/>
        <v>0</v>
      </c>
      <c r="AD39" s="28" t="b">
        <f t="shared" si="21"/>
        <v>0</v>
      </c>
      <c r="AE39" s="28" t="b">
        <f t="shared" si="22"/>
        <v>0</v>
      </c>
      <c r="AF39" s="28" t="b">
        <f t="shared" si="23"/>
        <v>0</v>
      </c>
      <c r="AG39" s="28" t="b">
        <f t="shared" si="24"/>
        <v>0</v>
      </c>
      <c r="AH39" s="28" t="b">
        <f t="shared" si="25"/>
        <v>0</v>
      </c>
      <c r="AI39" s="28" t="b">
        <f t="shared" si="26"/>
        <v>0</v>
      </c>
      <c r="AJ39" s="28" t="b">
        <f t="shared" si="27"/>
        <v>0</v>
      </c>
      <c r="AK39" s="28" t="b">
        <f t="shared" si="28"/>
        <v>0</v>
      </c>
      <c r="AL39" s="28" t="b">
        <f t="shared" si="29"/>
        <v>0</v>
      </c>
      <c r="AM39" s="28" t="b">
        <f t="shared" si="30"/>
        <v>0</v>
      </c>
      <c r="AN39" s="28" t="b">
        <f t="shared" si="31"/>
        <v>0</v>
      </c>
      <c r="AO39" s="28" t="b">
        <f t="shared" si="32"/>
        <v>0</v>
      </c>
      <c r="AP39" s="28" t="b">
        <f t="shared" si="33"/>
        <v>0</v>
      </c>
      <c r="AQ39" s="28">
        <f t="shared" si="34"/>
        <v>6</v>
      </c>
      <c r="AR39" s="28">
        <f t="shared" si="35"/>
        <v>21</v>
      </c>
      <c r="AS39" s="28" t="b">
        <f t="shared" si="36"/>
        <v>0</v>
      </c>
      <c r="AT39" s="28" t="b">
        <f t="shared" si="37"/>
        <v>0</v>
      </c>
      <c r="AU39" s="28" t="b">
        <f t="shared" si="38"/>
        <v>0</v>
      </c>
      <c r="AV39" s="28" t="b">
        <f t="shared" si="39"/>
        <v>0</v>
      </c>
      <c r="AW39" s="28" t="b">
        <f t="shared" si="40"/>
        <v>0</v>
      </c>
      <c r="AX39" s="28" t="b">
        <f t="shared" si="41"/>
        <v>0</v>
      </c>
      <c r="AY39" s="28" t="b">
        <f t="shared" si="42"/>
        <v>0</v>
      </c>
      <c r="AZ39" s="28" t="b">
        <f t="shared" si="43"/>
        <v>0</v>
      </c>
      <c r="BA39" s="28" t="b">
        <f t="shared" si="44"/>
        <v>0</v>
      </c>
      <c r="BB39" s="28" t="b">
        <f t="shared" si="45"/>
        <v>0</v>
      </c>
      <c r="BC39" s="28" t="b">
        <f t="shared" si="46"/>
        <v>0</v>
      </c>
      <c r="BD39" s="28" t="b">
        <f t="shared" si="47"/>
        <v>0</v>
      </c>
      <c r="BE39" s="28" t="b">
        <f t="shared" si="48"/>
        <v>0</v>
      </c>
      <c r="BF39" s="28" t="b">
        <f t="shared" si="49"/>
        <v>0</v>
      </c>
      <c r="BG39" s="28" t="b">
        <f t="shared" si="50"/>
        <v>0</v>
      </c>
      <c r="BH39" s="28" t="b">
        <f t="shared" si="51"/>
        <v>0</v>
      </c>
      <c r="BI39" s="28" t="b">
        <f t="shared" si="52"/>
        <v>0</v>
      </c>
      <c r="BJ39" s="28" t="b">
        <f t="shared" si="53"/>
        <v>0</v>
      </c>
      <c r="BK39" s="28" t="b">
        <f t="shared" si="54"/>
        <v>0</v>
      </c>
      <c r="BL39" s="28" t="b">
        <f t="shared" si="55"/>
        <v>0</v>
      </c>
      <c r="BM39" s="28"/>
    </row>
    <row r="40" spans="1:65" ht="15.75" x14ac:dyDescent="0.25">
      <c r="A40" s="20" t="s">
        <v>34</v>
      </c>
      <c r="B40" s="16" t="s">
        <v>83</v>
      </c>
      <c r="C40" s="22">
        <v>8</v>
      </c>
      <c r="D40" s="22">
        <v>6</v>
      </c>
      <c r="E40" s="20">
        <v>21</v>
      </c>
      <c r="F40" s="20">
        <v>15</v>
      </c>
      <c r="G40" s="20" t="s">
        <v>569</v>
      </c>
      <c r="H40" s="28"/>
      <c r="I40" s="28" t="b">
        <f t="shared" si="56"/>
        <v>0</v>
      </c>
      <c r="J40" s="28" t="b">
        <f t="shared" si="57"/>
        <v>0</v>
      </c>
      <c r="K40" s="28" t="b">
        <f t="shared" si="58"/>
        <v>0</v>
      </c>
      <c r="L40" s="28" t="b">
        <f t="shared" si="59"/>
        <v>0</v>
      </c>
      <c r="M40" s="28" t="b">
        <f t="shared" si="4"/>
        <v>0</v>
      </c>
      <c r="N40" s="28" t="b">
        <f t="shared" si="5"/>
        <v>0</v>
      </c>
      <c r="O40" s="28" t="b">
        <f t="shared" si="6"/>
        <v>0</v>
      </c>
      <c r="P40" s="28" t="b">
        <f t="shared" si="7"/>
        <v>0</v>
      </c>
      <c r="Q40" s="28" t="b">
        <f t="shared" si="8"/>
        <v>0</v>
      </c>
      <c r="R40" s="28" t="b">
        <f t="shared" si="9"/>
        <v>0</v>
      </c>
      <c r="S40" s="28" t="b">
        <f t="shared" si="10"/>
        <v>0</v>
      </c>
      <c r="T40" s="28" t="b">
        <f t="shared" si="11"/>
        <v>0</v>
      </c>
      <c r="U40" s="28" t="b">
        <f t="shared" si="12"/>
        <v>0</v>
      </c>
      <c r="V40" s="28" t="b">
        <f t="shared" si="13"/>
        <v>0</v>
      </c>
      <c r="W40" s="28" t="b">
        <f t="shared" si="14"/>
        <v>0</v>
      </c>
      <c r="X40" s="28" t="b">
        <f t="shared" si="15"/>
        <v>0</v>
      </c>
      <c r="Y40" s="28" t="b">
        <f t="shared" si="16"/>
        <v>0</v>
      </c>
      <c r="Z40" s="28" t="b">
        <f t="shared" si="17"/>
        <v>0</v>
      </c>
      <c r="AA40" s="28" t="b">
        <f t="shared" si="18"/>
        <v>0</v>
      </c>
      <c r="AB40" s="28" t="b">
        <f t="shared" si="19"/>
        <v>0</v>
      </c>
      <c r="AC40" s="28" t="b">
        <f t="shared" si="20"/>
        <v>0</v>
      </c>
      <c r="AD40" s="28" t="b">
        <f t="shared" si="21"/>
        <v>0</v>
      </c>
      <c r="AE40" s="28">
        <f t="shared" si="22"/>
        <v>15</v>
      </c>
      <c r="AF40" s="28">
        <f t="shared" si="23"/>
        <v>21</v>
      </c>
      <c r="AG40" s="28" t="b">
        <f t="shared" si="24"/>
        <v>0</v>
      </c>
      <c r="AH40" s="28" t="b">
        <f t="shared" si="25"/>
        <v>0</v>
      </c>
      <c r="AI40" s="28" t="b">
        <f t="shared" si="26"/>
        <v>0</v>
      </c>
      <c r="AJ40" s="28" t="b">
        <f t="shared" si="27"/>
        <v>0</v>
      </c>
      <c r="AK40" s="28">
        <f t="shared" si="28"/>
        <v>21</v>
      </c>
      <c r="AL40" s="28">
        <f t="shared" si="29"/>
        <v>15</v>
      </c>
      <c r="AM40" s="28" t="b">
        <f t="shared" si="30"/>
        <v>0</v>
      </c>
      <c r="AN40" s="28" t="b">
        <f t="shared" si="31"/>
        <v>0</v>
      </c>
      <c r="AO40" s="28" t="b">
        <f t="shared" si="32"/>
        <v>0</v>
      </c>
      <c r="AP40" s="28" t="b">
        <f t="shared" si="33"/>
        <v>0</v>
      </c>
      <c r="AQ40" s="28" t="b">
        <f t="shared" si="34"/>
        <v>0</v>
      </c>
      <c r="AR40" s="28" t="b">
        <f t="shared" si="35"/>
        <v>0</v>
      </c>
      <c r="AS40" s="28" t="b">
        <f t="shared" si="36"/>
        <v>0</v>
      </c>
      <c r="AT40" s="28" t="b">
        <f t="shared" si="37"/>
        <v>0</v>
      </c>
      <c r="AU40" s="28" t="b">
        <f t="shared" si="38"/>
        <v>0</v>
      </c>
      <c r="AV40" s="28" t="b">
        <f t="shared" si="39"/>
        <v>0</v>
      </c>
      <c r="AW40" s="28" t="b">
        <f t="shared" si="40"/>
        <v>0</v>
      </c>
      <c r="AX40" s="28" t="b">
        <f t="shared" si="41"/>
        <v>0</v>
      </c>
      <c r="AY40" s="28" t="b">
        <f t="shared" si="42"/>
        <v>0</v>
      </c>
      <c r="AZ40" s="28" t="b">
        <f t="shared" si="43"/>
        <v>0</v>
      </c>
      <c r="BA40" s="28" t="b">
        <f t="shared" si="44"/>
        <v>0</v>
      </c>
      <c r="BB40" s="28" t="b">
        <f t="shared" si="45"/>
        <v>0</v>
      </c>
      <c r="BC40" s="28" t="b">
        <f t="shared" si="46"/>
        <v>0</v>
      </c>
      <c r="BD40" s="28" t="b">
        <f t="shared" si="47"/>
        <v>0</v>
      </c>
      <c r="BE40" s="28" t="b">
        <f t="shared" si="48"/>
        <v>0</v>
      </c>
      <c r="BF40" s="28" t="b">
        <f t="shared" si="49"/>
        <v>0</v>
      </c>
      <c r="BG40" s="28" t="b">
        <f t="shared" si="50"/>
        <v>0</v>
      </c>
      <c r="BH40" s="28" t="b">
        <f t="shared" si="51"/>
        <v>0</v>
      </c>
      <c r="BI40" s="28" t="b">
        <f t="shared" si="52"/>
        <v>0</v>
      </c>
      <c r="BJ40" s="28" t="b">
        <f t="shared" si="53"/>
        <v>0</v>
      </c>
      <c r="BK40" s="28" t="b">
        <f t="shared" si="54"/>
        <v>0</v>
      </c>
      <c r="BL40" s="28" t="b">
        <f t="shared" si="55"/>
        <v>0</v>
      </c>
      <c r="BM40" s="28"/>
    </row>
    <row r="41" spans="1:65" ht="15.75" x14ac:dyDescent="0.25">
      <c r="A41" s="20" t="s">
        <v>35</v>
      </c>
      <c r="B41" s="16" t="s">
        <v>84</v>
      </c>
      <c r="C41" s="22">
        <v>6</v>
      </c>
      <c r="D41" s="22">
        <v>1</v>
      </c>
      <c r="E41" s="20">
        <v>21</v>
      </c>
      <c r="F41" s="20">
        <v>13</v>
      </c>
      <c r="G41" s="20" t="s">
        <v>569</v>
      </c>
      <c r="H41" s="28"/>
      <c r="I41" s="28" t="b">
        <f t="shared" si="56"/>
        <v>0</v>
      </c>
      <c r="J41" s="28" t="b">
        <f t="shared" si="57"/>
        <v>0</v>
      </c>
      <c r="K41" s="28">
        <f t="shared" si="58"/>
        <v>13</v>
      </c>
      <c r="L41" s="28">
        <f t="shared" si="59"/>
        <v>21</v>
      </c>
      <c r="M41" s="28" t="b">
        <f t="shared" si="4"/>
        <v>0</v>
      </c>
      <c r="N41" s="28" t="b">
        <f t="shared" si="5"/>
        <v>0</v>
      </c>
      <c r="O41" s="28" t="b">
        <f t="shared" si="6"/>
        <v>0</v>
      </c>
      <c r="P41" s="28" t="b">
        <f t="shared" si="7"/>
        <v>0</v>
      </c>
      <c r="Q41" s="28" t="b">
        <f t="shared" si="8"/>
        <v>0</v>
      </c>
      <c r="R41" s="28" t="b">
        <f t="shared" si="9"/>
        <v>0</v>
      </c>
      <c r="S41" s="28" t="b">
        <f t="shared" si="10"/>
        <v>0</v>
      </c>
      <c r="T41" s="28" t="b">
        <f t="shared" si="11"/>
        <v>0</v>
      </c>
      <c r="U41" s="28" t="b">
        <f t="shared" si="12"/>
        <v>0</v>
      </c>
      <c r="V41" s="28" t="b">
        <f t="shared" si="13"/>
        <v>0</v>
      </c>
      <c r="W41" s="28" t="b">
        <f t="shared" si="14"/>
        <v>0</v>
      </c>
      <c r="X41" s="28" t="b">
        <f t="shared" si="15"/>
        <v>0</v>
      </c>
      <c r="Y41" s="28" t="b">
        <f t="shared" si="16"/>
        <v>0</v>
      </c>
      <c r="Z41" s="28" t="b">
        <f t="shared" si="17"/>
        <v>0</v>
      </c>
      <c r="AA41" s="28" t="b">
        <f t="shared" si="18"/>
        <v>0</v>
      </c>
      <c r="AB41" s="28" t="b">
        <f t="shared" si="19"/>
        <v>0</v>
      </c>
      <c r="AC41" s="28">
        <f t="shared" si="20"/>
        <v>21</v>
      </c>
      <c r="AD41" s="28">
        <f t="shared" si="21"/>
        <v>13</v>
      </c>
      <c r="AE41" s="28" t="b">
        <f t="shared" si="22"/>
        <v>0</v>
      </c>
      <c r="AF41" s="28" t="b">
        <f t="shared" si="23"/>
        <v>0</v>
      </c>
      <c r="AG41" s="28" t="b">
        <f t="shared" si="24"/>
        <v>0</v>
      </c>
      <c r="AH41" s="28" t="b">
        <f t="shared" si="25"/>
        <v>0</v>
      </c>
      <c r="AI41" s="28" t="b">
        <f t="shared" si="26"/>
        <v>0</v>
      </c>
      <c r="AJ41" s="28" t="b">
        <f t="shared" si="27"/>
        <v>0</v>
      </c>
      <c r="AK41" s="28" t="b">
        <f t="shared" si="28"/>
        <v>0</v>
      </c>
      <c r="AL41" s="28" t="b">
        <f t="shared" si="29"/>
        <v>0</v>
      </c>
      <c r="AM41" s="28" t="b">
        <f t="shared" si="30"/>
        <v>0</v>
      </c>
      <c r="AN41" s="28" t="b">
        <f t="shared" si="31"/>
        <v>0</v>
      </c>
      <c r="AO41" s="28" t="b">
        <f t="shared" si="32"/>
        <v>0</v>
      </c>
      <c r="AP41" s="28" t="b">
        <f t="shared" si="33"/>
        <v>0</v>
      </c>
      <c r="AQ41" s="28" t="b">
        <f t="shared" si="34"/>
        <v>0</v>
      </c>
      <c r="AR41" s="28" t="b">
        <f t="shared" si="35"/>
        <v>0</v>
      </c>
      <c r="AS41" s="28" t="b">
        <f t="shared" si="36"/>
        <v>0</v>
      </c>
      <c r="AT41" s="28" t="b">
        <f t="shared" si="37"/>
        <v>0</v>
      </c>
      <c r="AU41" s="28" t="b">
        <f t="shared" si="38"/>
        <v>0</v>
      </c>
      <c r="AV41" s="28" t="b">
        <f t="shared" si="39"/>
        <v>0</v>
      </c>
      <c r="AW41" s="28" t="b">
        <f t="shared" si="40"/>
        <v>0</v>
      </c>
      <c r="AX41" s="28" t="b">
        <f t="shared" si="41"/>
        <v>0</v>
      </c>
      <c r="AY41" s="28" t="b">
        <f t="shared" si="42"/>
        <v>0</v>
      </c>
      <c r="AZ41" s="28" t="b">
        <f t="shared" si="43"/>
        <v>0</v>
      </c>
      <c r="BA41" s="28" t="b">
        <f t="shared" si="44"/>
        <v>0</v>
      </c>
      <c r="BB41" s="28" t="b">
        <f t="shared" si="45"/>
        <v>0</v>
      </c>
      <c r="BC41" s="28" t="b">
        <f t="shared" si="46"/>
        <v>0</v>
      </c>
      <c r="BD41" s="28" t="b">
        <f t="shared" si="47"/>
        <v>0</v>
      </c>
      <c r="BE41" s="28" t="b">
        <f t="shared" si="48"/>
        <v>0</v>
      </c>
      <c r="BF41" s="28" t="b">
        <f t="shared" si="49"/>
        <v>0</v>
      </c>
      <c r="BG41" s="28" t="b">
        <f t="shared" si="50"/>
        <v>0</v>
      </c>
      <c r="BH41" s="28" t="b">
        <f t="shared" si="51"/>
        <v>0</v>
      </c>
      <c r="BI41" s="28" t="b">
        <f t="shared" si="52"/>
        <v>0</v>
      </c>
      <c r="BJ41" s="28" t="b">
        <f t="shared" si="53"/>
        <v>0</v>
      </c>
      <c r="BK41" s="28" t="b">
        <f t="shared" si="54"/>
        <v>0</v>
      </c>
      <c r="BL41" s="28" t="b">
        <f t="shared" si="55"/>
        <v>0</v>
      </c>
      <c r="BM41" s="28"/>
    </row>
    <row r="42" spans="1:65" ht="15.75" x14ac:dyDescent="0.25">
      <c r="A42" s="20" t="s">
        <v>36</v>
      </c>
      <c r="B42" s="16" t="s">
        <v>85</v>
      </c>
      <c r="C42" s="22">
        <v>5</v>
      </c>
      <c r="D42" s="22">
        <v>2</v>
      </c>
      <c r="E42" s="20">
        <v>21</v>
      </c>
      <c r="F42" s="20">
        <v>4</v>
      </c>
      <c r="G42" s="20" t="s">
        <v>569</v>
      </c>
      <c r="H42" s="28"/>
      <c r="I42" s="28" t="b">
        <f t="shared" si="56"/>
        <v>0</v>
      </c>
      <c r="J42" s="28" t="b">
        <f t="shared" si="57"/>
        <v>0</v>
      </c>
      <c r="K42" s="28" t="b">
        <f t="shared" si="58"/>
        <v>0</v>
      </c>
      <c r="L42" s="28" t="b">
        <f t="shared" si="59"/>
        <v>0</v>
      </c>
      <c r="M42" s="28" t="b">
        <f t="shared" si="4"/>
        <v>0</v>
      </c>
      <c r="N42" s="28" t="b">
        <f t="shared" si="5"/>
        <v>0</v>
      </c>
      <c r="O42" s="28">
        <f t="shared" si="6"/>
        <v>4</v>
      </c>
      <c r="P42" s="28">
        <f t="shared" si="7"/>
        <v>21</v>
      </c>
      <c r="Q42" s="28" t="b">
        <f t="shared" si="8"/>
        <v>0</v>
      </c>
      <c r="R42" s="28" t="b">
        <f t="shared" si="9"/>
        <v>0</v>
      </c>
      <c r="S42" s="28" t="b">
        <f t="shared" si="10"/>
        <v>0</v>
      </c>
      <c r="T42" s="28" t="b">
        <f t="shared" si="11"/>
        <v>0</v>
      </c>
      <c r="U42" s="28" t="b">
        <f t="shared" si="12"/>
        <v>0</v>
      </c>
      <c r="V42" s="28" t="b">
        <f t="shared" si="13"/>
        <v>0</v>
      </c>
      <c r="W42" s="28" t="b">
        <f t="shared" si="14"/>
        <v>0</v>
      </c>
      <c r="X42" s="28" t="b">
        <f t="shared" si="15"/>
        <v>0</v>
      </c>
      <c r="Y42" s="28">
        <f t="shared" si="16"/>
        <v>21</v>
      </c>
      <c r="Z42" s="28">
        <f t="shared" si="17"/>
        <v>4</v>
      </c>
      <c r="AA42" s="28" t="b">
        <f t="shared" si="18"/>
        <v>0</v>
      </c>
      <c r="AB42" s="28" t="b">
        <f t="shared" si="19"/>
        <v>0</v>
      </c>
      <c r="AC42" s="28" t="b">
        <f t="shared" si="20"/>
        <v>0</v>
      </c>
      <c r="AD42" s="28" t="b">
        <f t="shared" si="21"/>
        <v>0</v>
      </c>
      <c r="AE42" s="28" t="b">
        <f t="shared" si="22"/>
        <v>0</v>
      </c>
      <c r="AF42" s="28" t="b">
        <f t="shared" si="23"/>
        <v>0</v>
      </c>
      <c r="AG42" s="28" t="b">
        <f t="shared" si="24"/>
        <v>0</v>
      </c>
      <c r="AH42" s="28" t="b">
        <f t="shared" si="25"/>
        <v>0</v>
      </c>
      <c r="AI42" s="28" t="b">
        <f t="shared" si="26"/>
        <v>0</v>
      </c>
      <c r="AJ42" s="28" t="b">
        <f t="shared" si="27"/>
        <v>0</v>
      </c>
      <c r="AK42" s="28" t="b">
        <f t="shared" si="28"/>
        <v>0</v>
      </c>
      <c r="AL42" s="28" t="b">
        <f t="shared" si="29"/>
        <v>0</v>
      </c>
      <c r="AM42" s="28" t="b">
        <f t="shared" si="30"/>
        <v>0</v>
      </c>
      <c r="AN42" s="28" t="b">
        <f t="shared" si="31"/>
        <v>0</v>
      </c>
      <c r="AO42" s="28" t="b">
        <f t="shared" si="32"/>
        <v>0</v>
      </c>
      <c r="AP42" s="28" t="b">
        <f t="shared" si="33"/>
        <v>0</v>
      </c>
      <c r="AQ42" s="28" t="b">
        <f t="shared" si="34"/>
        <v>0</v>
      </c>
      <c r="AR42" s="28" t="b">
        <f t="shared" si="35"/>
        <v>0</v>
      </c>
      <c r="AS42" s="28" t="b">
        <f t="shared" si="36"/>
        <v>0</v>
      </c>
      <c r="AT42" s="28" t="b">
        <f t="shared" si="37"/>
        <v>0</v>
      </c>
      <c r="AU42" s="28" t="b">
        <f t="shared" si="38"/>
        <v>0</v>
      </c>
      <c r="AV42" s="28" t="b">
        <f t="shared" si="39"/>
        <v>0</v>
      </c>
      <c r="AW42" s="28" t="b">
        <f t="shared" si="40"/>
        <v>0</v>
      </c>
      <c r="AX42" s="28" t="b">
        <f t="shared" si="41"/>
        <v>0</v>
      </c>
      <c r="AY42" s="28" t="b">
        <f t="shared" si="42"/>
        <v>0</v>
      </c>
      <c r="AZ42" s="28" t="b">
        <f t="shared" si="43"/>
        <v>0</v>
      </c>
      <c r="BA42" s="28" t="b">
        <f t="shared" si="44"/>
        <v>0</v>
      </c>
      <c r="BB42" s="28" t="b">
        <f t="shared" si="45"/>
        <v>0</v>
      </c>
      <c r="BC42" s="28" t="b">
        <f t="shared" si="46"/>
        <v>0</v>
      </c>
      <c r="BD42" s="28" t="b">
        <f t="shared" si="47"/>
        <v>0</v>
      </c>
      <c r="BE42" s="28" t="b">
        <f t="shared" si="48"/>
        <v>0</v>
      </c>
      <c r="BF42" s="28" t="b">
        <f t="shared" si="49"/>
        <v>0</v>
      </c>
      <c r="BG42" s="28" t="b">
        <f t="shared" si="50"/>
        <v>0</v>
      </c>
      <c r="BH42" s="28" t="b">
        <f t="shared" si="51"/>
        <v>0</v>
      </c>
      <c r="BI42" s="28" t="b">
        <f t="shared" si="52"/>
        <v>0</v>
      </c>
      <c r="BJ42" s="28" t="b">
        <f t="shared" si="53"/>
        <v>0</v>
      </c>
      <c r="BK42" s="28" t="b">
        <f t="shared" si="54"/>
        <v>0</v>
      </c>
      <c r="BL42" s="28" t="b">
        <f t="shared" si="55"/>
        <v>0</v>
      </c>
      <c r="BM42" s="28"/>
    </row>
    <row r="43" spans="1:65" ht="15.75" x14ac:dyDescent="0.25">
      <c r="A43" s="20" t="s">
        <v>37</v>
      </c>
      <c r="B43" s="16" t="s">
        <v>86</v>
      </c>
      <c r="C43" s="22">
        <v>3</v>
      </c>
      <c r="D43" s="22">
        <v>4</v>
      </c>
      <c r="E43" s="20">
        <v>21</v>
      </c>
      <c r="F43" s="20">
        <v>16</v>
      </c>
      <c r="G43" s="20" t="s">
        <v>569</v>
      </c>
      <c r="H43" s="28"/>
      <c r="I43" s="28" t="b">
        <f t="shared" si="56"/>
        <v>0</v>
      </c>
      <c r="J43" s="28" t="b">
        <f t="shared" si="57"/>
        <v>0</v>
      </c>
      <c r="K43" s="28" t="b">
        <f t="shared" si="58"/>
        <v>0</v>
      </c>
      <c r="L43" s="28" t="b">
        <f t="shared" si="59"/>
        <v>0</v>
      </c>
      <c r="M43" s="28" t="b">
        <f t="shared" si="4"/>
        <v>0</v>
      </c>
      <c r="N43" s="28" t="b">
        <f t="shared" si="5"/>
        <v>0</v>
      </c>
      <c r="O43" s="28" t="b">
        <f t="shared" si="6"/>
        <v>0</v>
      </c>
      <c r="P43" s="28" t="b">
        <f t="shared" si="7"/>
        <v>0</v>
      </c>
      <c r="Q43" s="28">
        <f t="shared" si="8"/>
        <v>21</v>
      </c>
      <c r="R43" s="28">
        <f t="shared" si="9"/>
        <v>16</v>
      </c>
      <c r="S43" s="28" t="b">
        <f t="shared" si="10"/>
        <v>0</v>
      </c>
      <c r="T43" s="28" t="b">
        <f t="shared" si="11"/>
        <v>0</v>
      </c>
      <c r="U43" s="28" t="b">
        <f t="shared" si="12"/>
        <v>0</v>
      </c>
      <c r="V43" s="28" t="b">
        <f t="shared" si="13"/>
        <v>0</v>
      </c>
      <c r="W43" s="28">
        <f t="shared" si="14"/>
        <v>16</v>
      </c>
      <c r="X43" s="28">
        <f t="shared" si="15"/>
        <v>21</v>
      </c>
      <c r="Y43" s="28" t="b">
        <f t="shared" si="16"/>
        <v>0</v>
      </c>
      <c r="Z43" s="28" t="b">
        <f t="shared" si="17"/>
        <v>0</v>
      </c>
      <c r="AA43" s="28" t="b">
        <f t="shared" si="18"/>
        <v>0</v>
      </c>
      <c r="AB43" s="28" t="b">
        <f t="shared" si="19"/>
        <v>0</v>
      </c>
      <c r="AC43" s="28" t="b">
        <f t="shared" si="20"/>
        <v>0</v>
      </c>
      <c r="AD43" s="28" t="b">
        <f t="shared" si="21"/>
        <v>0</v>
      </c>
      <c r="AE43" s="28" t="b">
        <f t="shared" si="22"/>
        <v>0</v>
      </c>
      <c r="AF43" s="28" t="b">
        <f t="shared" si="23"/>
        <v>0</v>
      </c>
      <c r="AG43" s="28" t="b">
        <f t="shared" si="24"/>
        <v>0</v>
      </c>
      <c r="AH43" s="28" t="b">
        <f t="shared" si="25"/>
        <v>0</v>
      </c>
      <c r="AI43" s="28" t="b">
        <f t="shared" si="26"/>
        <v>0</v>
      </c>
      <c r="AJ43" s="28" t="b">
        <f t="shared" si="27"/>
        <v>0</v>
      </c>
      <c r="AK43" s="28" t="b">
        <f t="shared" si="28"/>
        <v>0</v>
      </c>
      <c r="AL43" s="28" t="b">
        <f t="shared" si="29"/>
        <v>0</v>
      </c>
      <c r="AM43" s="28" t="b">
        <f t="shared" si="30"/>
        <v>0</v>
      </c>
      <c r="AN43" s="28" t="b">
        <f t="shared" si="31"/>
        <v>0</v>
      </c>
      <c r="AO43" s="28" t="b">
        <f t="shared" si="32"/>
        <v>0</v>
      </c>
      <c r="AP43" s="28" t="b">
        <f t="shared" si="33"/>
        <v>0</v>
      </c>
      <c r="AQ43" s="28" t="b">
        <f t="shared" si="34"/>
        <v>0</v>
      </c>
      <c r="AR43" s="28" t="b">
        <f t="shared" si="35"/>
        <v>0</v>
      </c>
      <c r="AS43" s="28" t="b">
        <f t="shared" si="36"/>
        <v>0</v>
      </c>
      <c r="AT43" s="28" t="b">
        <f t="shared" si="37"/>
        <v>0</v>
      </c>
      <c r="AU43" s="28" t="b">
        <f t="shared" si="38"/>
        <v>0</v>
      </c>
      <c r="AV43" s="28" t="b">
        <f t="shared" si="39"/>
        <v>0</v>
      </c>
      <c r="AW43" s="28" t="b">
        <f t="shared" si="40"/>
        <v>0</v>
      </c>
      <c r="AX43" s="28" t="b">
        <f t="shared" si="41"/>
        <v>0</v>
      </c>
      <c r="AY43" s="28" t="b">
        <f t="shared" si="42"/>
        <v>0</v>
      </c>
      <c r="AZ43" s="28" t="b">
        <f t="shared" si="43"/>
        <v>0</v>
      </c>
      <c r="BA43" s="28" t="b">
        <f t="shared" si="44"/>
        <v>0</v>
      </c>
      <c r="BB43" s="28" t="b">
        <f t="shared" si="45"/>
        <v>0</v>
      </c>
      <c r="BC43" s="28" t="b">
        <f t="shared" si="46"/>
        <v>0</v>
      </c>
      <c r="BD43" s="28" t="b">
        <f t="shared" si="47"/>
        <v>0</v>
      </c>
      <c r="BE43" s="28" t="b">
        <f t="shared" si="48"/>
        <v>0</v>
      </c>
      <c r="BF43" s="28" t="b">
        <f t="shared" si="49"/>
        <v>0</v>
      </c>
      <c r="BG43" s="28" t="b">
        <f t="shared" si="50"/>
        <v>0</v>
      </c>
      <c r="BH43" s="28" t="b">
        <f t="shared" si="51"/>
        <v>0</v>
      </c>
      <c r="BI43" s="28" t="b">
        <f t="shared" si="52"/>
        <v>0</v>
      </c>
      <c r="BJ43" s="28" t="b">
        <f t="shared" si="53"/>
        <v>0</v>
      </c>
      <c r="BK43" s="28" t="b">
        <f t="shared" si="54"/>
        <v>0</v>
      </c>
      <c r="BL43" s="28" t="b">
        <f t="shared" si="55"/>
        <v>0</v>
      </c>
      <c r="BM43" s="28"/>
    </row>
    <row r="44" spans="1:65" ht="15.75" x14ac:dyDescent="0.25">
      <c r="A44" s="20" t="s">
        <v>38</v>
      </c>
      <c r="B44" s="16" t="s">
        <v>87</v>
      </c>
      <c r="C44" s="22">
        <v>10</v>
      </c>
      <c r="D44" s="22">
        <v>7</v>
      </c>
      <c r="E44" s="20">
        <v>21</v>
      </c>
      <c r="F44" s="20">
        <v>6</v>
      </c>
      <c r="G44" s="20" t="s">
        <v>569</v>
      </c>
      <c r="H44" s="28"/>
      <c r="I44" s="28" t="b">
        <f t="shared" si="56"/>
        <v>0</v>
      </c>
      <c r="J44" s="28" t="b">
        <f t="shared" si="57"/>
        <v>0</v>
      </c>
      <c r="K44" s="28" t="b">
        <f t="shared" si="58"/>
        <v>0</v>
      </c>
      <c r="L44" s="28" t="b">
        <f t="shared" si="59"/>
        <v>0</v>
      </c>
      <c r="M44" s="28" t="b">
        <f t="shared" si="4"/>
        <v>0</v>
      </c>
      <c r="N44" s="28" t="b">
        <f t="shared" si="5"/>
        <v>0</v>
      </c>
      <c r="O44" s="28" t="b">
        <f t="shared" si="6"/>
        <v>0</v>
      </c>
      <c r="P44" s="28" t="b">
        <f t="shared" si="7"/>
        <v>0</v>
      </c>
      <c r="Q44" s="28" t="b">
        <f t="shared" si="8"/>
        <v>0</v>
      </c>
      <c r="R44" s="28" t="b">
        <f t="shared" si="9"/>
        <v>0</v>
      </c>
      <c r="S44" s="28" t="b">
        <f t="shared" si="10"/>
        <v>0</v>
      </c>
      <c r="T44" s="28" t="b">
        <f t="shared" si="11"/>
        <v>0</v>
      </c>
      <c r="U44" s="28" t="b">
        <f t="shared" si="12"/>
        <v>0</v>
      </c>
      <c r="V44" s="28" t="b">
        <f t="shared" si="13"/>
        <v>0</v>
      </c>
      <c r="W44" s="28" t="b">
        <f t="shared" si="14"/>
        <v>0</v>
      </c>
      <c r="X44" s="28" t="b">
        <f t="shared" si="15"/>
        <v>0</v>
      </c>
      <c r="Y44" s="28" t="b">
        <f t="shared" si="16"/>
        <v>0</v>
      </c>
      <c r="Z44" s="28" t="b">
        <f t="shared" si="17"/>
        <v>0</v>
      </c>
      <c r="AA44" s="28" t="b">
        <f t="shared" si="18"/>
        <v>0</v>
      </c>
      <c r="AB44" s="28" t="b">
        <f t="shared" si="19"/>
        <v>0</v>
      </c>
      <c r="AC44" s="28" t="b">
        <f t="shared" si="20"/>
        <v>0</v>
      </c>
      <c r="AD44" s="28" t="b">
        <f t="shared" si="21"/>
        <v>0</v>
      </c>
      <c r="AE44" s="28" t="b">
        <f t="shared" si="22"/>
        <v>0</v>
      </c>
      <c r="AF44" s="28" t="b">
        <f t="shared" si="23"/>
        <v>0</v>
      </c>
      <c r="AG44" s="28" t="b">
        <f t="shared" si="24"/>
        <v>0</v>
      </c>
      <c r="AH44" s="28" t="b">
        <f t="shared" si="25"/>
        <v>0</v>
      </c>
      <c r="AI44" s="28">
        <f t="shared" si="26"/>
        <v>6</v>
      </c>
      <c r="AJ44" s="28">
        <f t="shared" si="27"/>
        <v>21</v>
      </c>
      <c r="AK44" s="28" t="b">
        <f t="shared" si="28"/>
        <v>0</v>
      </c>
      <c r="AL44" s="28" t="b">
        <f t="shared" si="29"/>
        <v>0</v>
      </c>
      <c r="AM44" s="28" t="b">
        <f t="shared" si="30"/>
        <v>0</v>
      </c>
      <c r="AN44" s="28" t="b">
        <f t="shared" si="31"/>
        <v>0</v>
      </c>
      <c r="AO44" s="28" t="b">
        <f t="shared" si="32"/>
        <v>0</v>
      </c>
      <c r="AP44" s="28" t="b">
        <f t="shared" si="33"/>
        <v>0</v>
      </c>
      <c r="AQ44" s="28" t="b">
        <f t="shared" si="34"/>
        <v>0</v>
      </c>
      <c r="AR44" s="28" t="b">
        <f t="shared" si="35"/>
        <v>0</v>
      </c>
      <c r="AS44" s="28">
        <f t="shared" si="36"/>
        <v>21</v>
      </c>
      <c r="AT44" s="28">
        <f t="shared" si="37"/>
        <v>6</v>
      </c>
      <c r="AU44" s="28" t="b">
        <f t="shared" si="38"/>
        <v>0</v>
      </c>
      <c r="AV44" s="28" t="b">
        <f t="shared" si="39"/>
        <v>0</v>
      </c>
      <c r="AW44" s="28" t="b">
        <f t="shared" si="40"/>
        <v>0</v>
      </c>
      <c r="AX44" s="28" t="b">
        <f t="shared" si="41"/>
        <v>0</v>
      </c>
      <c r="AY44" s="28" t="b">
        <f t="shared" si="42"/>
        <v>0</v>
      </c>
      <c r="AZ44" s="28" t="b">
        <f t="shared" si="43"/>
        <v>0</v>
      </c>
      <c r="BA44" s="28" t="b">
        <f t="shared" si="44"/>
        <v>0</v>
      </c>
      <c r="BB44" s="28" t="b">
        <f t="shared" si="45"/>
        <v>0</v>
      </c>
      <c r="BC44" s="28" t="b">
        <f t="shared" si="46"/>
        <v>0</v>
      </c>
      <c r="BD44" s="28" t="b">
        <f t="shared" si="47"/>
        <v>0</v>
      </c>
      <c r="BE44" s="28" t="b">
        <f t="shared" si="48"/>
        <v>0</v>
      </c>
      <c r="BF44" s="28" t="b">
        <f t="shared" si="49"/>
        <v>0</v>
      </c>
      <c r="BG44" s="28" t="b">
        <f t="shared" si="50"/>
        <v>0</v>
      </c>
      <c r="BH44" s="28" t="b">
        <f t="shared" si="51"/>
        <v>0</v>
      </c>
      <c r="BI44" s="28" t="b">
        <f t="shared" si="52"/>
        <v>0</v>
      </c>
      <c r="BJ44" s="28" t="b">
        <f t="shared" si="53"/>
        <v>0</v>
      </c>
      <c r="BK44" s="28" t="b">
        <f t="shared" si="54"/>
        <v>0</v>
      </c>
      <c r="BL44" s="28" t="b">
        <f t="shared" si="55"/>
        <v>0</v>
      </c>
      <c r="BM44" s="28"/>
    </row>
    <row r="45" spans="1:65" ht="15.75" x14ac:dyDescent="0.25">
      <c r="A45" s="20" t="s">
        <v>39</v>
      </c>
      <c r="B45" s="16" t="s">
        <v>88</v>
      </c>
      <c r="C45" s="22">
        <v>8</v>
      </c>
      <c r="D45" s="22">
        <v>9</v>
      </c>
      <c r="E45" s="20">
        <v>11</v>
      </c>
      <c r="F45" s="20">
        <v>0</v>
      </c>
      <c r="G45" s="20" t="s">
        <v>569</v>
      </c>
      <c r="H45" s="28"/>
      <c r="I45" s="28" t="b">
        <f t="shared" si="56"/>
        <v>0</v>
      </c>
      <c r="J45" s="28" t="b">
        <f t="shared" si="57"/>
        <v>0</v>
      </c>
      <c r="K45" s="28" t="b">
        <f t="shared" si="58"/>
        <v>0</v>
      </c>
      <c r="L45" s="28" t="b">
        <f t="shared" si="59"/>
        <v>0</v>
      </c>
      <c r="M45" s="28" t="b">
        <f t="shared" si="4"/>
        <v>0</v>
      </c>
      <c r="N45" s="28" t="b">
        <f t="shared" si="5"/>
        <v>0</v>
      </c>
      <c r="O45" s="28" t="b">
        <f t="shared" si="6"/>
        <v>0</v>
      </c>
      <c r="P45" s="28" t="b">
        <f t="shared" si="7"/>
        <v>0</v>
      </c>
      <c r="Q45" s="28" t="b">
        <f t="shared" si="8"/>
        <v>0</v>
      </c>
      <c r="R45" s="28" t="b">
        <f t="shared" si="9"/>
        <v>0</v>
      </c>
      <c r="S45" s="28" t="b">
        <f t="shared" si="10"/>
        <v>0</v>
      </c>
      <c r="T45" s="28" t="b">
        <f t="shared" si="11"/>
        <v>0</v>
      </c>
      <c r="U45" s="28" t="b">
        <f t="shared" si="12"/>
        <v>0</v>
      </c>
      <c r="V45" s="28" t="b">
        <f t="shared" si="13"/>
        <v>0</v>
      </c>
      <c r="W45" s="28" t="b">
        <f t="shared" si="14"/>
        <v>0</v>
      </c>
      <c r="X45" s="28" t="b">
        <f t="shared" si="15"/>
        <v>0</v>
      </c>
      <c r="Y45" s="28" t="b">
        <f t="shared" si="16"/>
        <v>0</v>
      </c>
      <c r="Z45" s="28" t="b">
        <f t="shared" si="17"/>
        <v>0</v>
      </c>
      <c r="AA45" s="28" t="b">
        <f t="shared" si="18"/>
        <v>0</v>
      </c>
      <c r="AB45" s="28" t="b">
        <f t="shared" si="19"/>
        <v>0</v>
      </c>
      <c r="AC45" s="28" t="b">
        <f t="shared" si="20"/>
        <v>0</v>
      </c>
      <c r="AD45" s="28" t="b">
        <f t="shared" si="21"/>
        <v>0</v>
      </c>
      <c r="AE45" s="28" t="b">
        <f t="shared" si="22"/>
        <v>0</v>
      </c>
      <c r="AF45" s="28" t="b">
        <f t="shared" si="23"/>
        <v>0</v>
      </c>
      <c r="AG45" s="28" t="b">
        <f t="shared" si="24"/>
        <v>0</v>
      </c>
      <c r="AH45" s="28" t="b">
        <f t="shared" si="25"/>
        <v>0</v>
      </c>
      <c r="AI45" s="28" t="b">
        <f t="shared" si="26"/>
        <v>0</v>
      </c>
      <c r="AJ45" s="28" t="b">
        <f t="shared" si="27"/>
        <v>0</v>
      </c>
      <c r="AK45" s="28">
        <f t="shared" si="28"/>
        <v>11</v>
      </c>
      <c r="AL45" s="28">
        <f t="shared" si="29"/>
        <v>0</v>
      </c>
      <c r="AM45" s="28" t="b">
        <f t="shared" si="30"/>
        <v>0</v>
      </c>
      <c r="AN45" s="28" t="b">
        <f t="shared" si="31"/>
        <v>0</v>
      </c>
      <c r="AO45" s="28" t="b">
        <f t="shared" si="32"/>
        <v>0</v>
      </c>
      <c r="AP45" s="28" t="b">
        <f t="shared" si="33"/>
        <v>0</v>
      </c>
      <c r="AQ45" s="28">
        <f t="shared" si="34"/>
        <v>0</v>
      </c>
      <c r="AR45" s="28">
        <f t="shared" si="35"/>
        <v>11</v>
      </c>
      <c r="AS45" s="28" t="b">
        <f t="shared" si="36"/>
        <v>0</v>
      </c>
      <c r="AT45" s="28" t="b">
        <f t="shared" si="37"/>
        <v>0</v>
      </c>
      <c r="AU45" s="28" t="b">
        <f t="shared" si="38"/>
        <v>0</v>
      </c>
      <c r="AV45" s="28" t="b">
        <f t="shared" si="39"/>
        <v>0</v>
      </c>
      <c r="AW45" s="28" t="b">
        <f t="shared" si="40"/>
        <v>0</v>
      </c>
      <c r="AX45" s="28" t="b">
        <f t="shared" si="41"/>
        <v>0</v>
      </c>
      <c r="AY45" s="28" t="b">
        <f t="shared" si="42"/>
        <v>0</v>
      </c>
      <c r="AZ45" s="28" t="b">
        <f t="shared" si="43"/>
        <v>0</v>
      </c>
      <c r="BA45" s="28" t="b">
        <f t="shared" si="44"/>
        <v>0</v>
      </c>
      <c r="BB45" s="28" t="b">
        <f t="shared" si="45"/>
        <v>0</v>
      </c>
      <c r="BC45" s="28" t="b">
        <f t="shared" si="46"/>
        <v>0</v>
      </c>
      <c r="BD45" s="28" t="b">
        <f t="shared" si="47"/>
        <v>0</v>
      </c>
      <c r="BE45" s="28" t="b">
        <f t="shared" si="48"/>
        <v>0</v>
      </c>
      <c r="BF45" s="28" t="b">
        <f t="shared" si="49"/>
        <v>0</v>
      </c>
      <c r="BG45" s="28" t="b">
        <f t="shared" si="50"/>
        <v>0</v>
      </c>
      <c r="BH45" s="28" t="b">
        <f t="shared" si="51"/>
        <v>0</v>
      </c>
      <c r="BI45" s="28" t="b">
        <f t="shared" si="52"/>
        <v>0</v>
      </c>
      <c r="BJ45" s="28" t="b">
        <f t="shared" si="53"/>
        <v>0</v>
      </c>
      <c r="BK45" s="28" t="b">
        <f t="shared" si="54"/>
        <v>0</v>
      </c>
      <c r="BL45" s="28" t="b">
        <f t="shared" si="55"/>
        <v>0</v>
      </c>
      <c r="BM45" s="28"/>
    </row>
    <row r="46" spans="1:65" ht="15.75" x14ac:dyDescent="0.25">
      <c r="A46" s="20" t="s">
        <v>40</v>
      </c>
      <c r="B46" s="16" t="s">
        <v>89</v>
      </c>
      <c r="C46" s="22">
        <v>9</v>
      </c>
      <c r="D46" s="22">
        <v>1</v>
      </c>
      <c r="E46" s="20">
        <v>21</v>
      </c>
      <c r="F46" s="20">
        <v>11</v>
      </c>
      <c r="G46" s="20" t="s">
        <v>569</v>
      </c>
      <c r="H46" s="28"/>
      <c r="I46" s="28" t="b">
        <f t="shared" si="56"/>
        <v>0</v>
      </c>
      <c r="J46" s="28" t="b">
        <f t="shared" si="57"/>
        <v>0</v>
      </c>
      <c r="K46" s="28">
        <f t="shared" si="58"/>
        <v>11</v>
      </c>
      <c r="L46" s="28">
        <f t="shared" si="59"/>
        <v>21</v>
      </c>
      <c r="M46" s="28" t="b">
        <f t="shared" si="4"/>
        <v>0</v>
      </c>
      <c r="N46" s="28" t="b">
        <f t="shared" si="5"/>
        <v>0</v>
      </c>
      <c r="O46" s="28" t="b">
        <f t="shared" si="6"/>
        <v>0</v>
      </c>
      <c r="P46" s="28" t="b">
        <f t="shared" si="7"/>
        <v>0</v>
      </c>
      <c r="Q46" s="28" t="b">
        <f t="shared" si="8"/>
        <v>0</v>
      </c>
      <c r="R46" s="28" t="b">
        <f t="shared" si="9"/>
        <v>0</v>
      </c>
      <c r="S46" s="28" t="b">
        <f t="shared" si="10"/>
        <v>0</v>
      </c>
      <c r="T46" s="28" t="b">
        <f t="shared" si="11"/>
        <v>0</v>
      </c>
      <c r="U46" s="28" t="b">
        <f t="shared" si="12"/>
        <v>0</v>
      </c>
      <c r="V46" s="28" t="b">
        <f t="shared" si="13"/>
        <v>0</v>
      </c>
      <c r="W46" s="28" t="b">
        <f t="shared" si="14"/>
        <v>0</v>
      </c>
      <c r="X46" s="28" t="b">
        <f t="shared" si="15"/>
        <v>0</v>
      </c>
      <c r="Y46" s="28" t="b">
        <f t="shared" si="16"/>
        <v>0</v>
      </c>
      <c r="Z46" s="28" t="b">
        <f t="shared" si="17"/>
        <v>0</v>
      </c>
      <c r="AA46" s="28" t="b">
        <f t="shared" si="18"/>
        <v>0</v>
      </c>
      <c r="AB46" s="28" t="b">
        <f t="shared" si="19"/>
        <v>0</v>
      </c>
      <c r="AC46" s="28" t="b">
        <f t="shared" si="20"/>
        <v>0</v>
      </c>
      <c r="AD46" s="28" t="b">
        <f t="shared" si="21"/>
        <v>0</v>
      </c>
      <c r="AE46" s="28" t="b">
        <f t="shared" si="22"/>
        <v>0</v>
      </c>
      <c r="AF46" s="28" t="b">
        <f t="shared" si="23"/>
        <v>0</v>
      </c>
      <c r="AG46" s="28" t="b">
        <f t="shared" si="24"/>
        <v>0</v>
      </c>
      <c r="AH46" s="28" t="b">
        <f t="shared" si="25"/>
        <v>0</v>
      </c>
      <c r="AI46" s="28" t="b">
        <f t="shared" si="26"/>
        <v>0</v>
      </c>
      <c r="AJ46" s="28" t="b">
        <f t="shared" si="27"/>
        <v>0</v>
      </c>
      <c r="AK46" s="28" t="b">
        <f t="shared" si="28"/>
        <v>0</v>
      </c>
      <c r="AL46" s="28" t="b">
        <f t="shared" si="29"/>
        <v>0</v>
      </c>
      <c r="AM46" s="28" t="b">
        <f t="shared" si="30"/>
        <v>0</v>
      </c>
      <c r="AN46" s="28" t="b">
        <f t="shared" si="31"/>
        <v>0</v>
      </c>
      <c r="AO46" s="28">
        <f t="shared" si="32"/>
        <v>21</v>
      </c>
      <c r="AP46" s="28">
        <f t="shared" si="33"/>
        <v>11</v>
      </c>
      <c r="AQ46" s="28" t="b">
        <f t="shared" si="34"/>
        <v>0</v>
      </c>
      <c r="AR46" s="28" t="b">
        <f t="shared" si="35"/>
        <v>0</v>
      </c>
      <c r="AS46" s="28" t="b">
        <f t="shared" si="36"/>
        <v>0</v>
      </c>
      <c r="AT46" s="28" t="b">
        <f t="shared" si="37"/>
        <v>0</v>
      </c>
      <c r="AU46" s="28" t="b">
        <f t="shared" si="38"/>
        <v>0</v>
      </c>
      <c r="AV46" s="28" t="b">
        <f t="shared" si="39"/>
        <v>0</v>
      </c>
      <c r="AW46" s="28" t="b">
        <f t="shared" si="40"/>
        <v>0</v>
      </c>
      <c r="AX46" s="28" t="b">
        <f t="shared" si="41"/>
        <v>0</v>
      </c>
      <c r="AY46" s="28" t="b">
        <f t="shared" si="42"/>
        <v>0</v>
      </c>
      <c r="AZ46" s="28" t="b">
        <f t="shared" si="43"/>
        <v>0</v>
      </c>
      <c r="BA46" s="28" t="b">
        <f t="shared" si="44"/>
        <v>0</v>
      </c>
      <c r="BB46" s="28" t="b">
        <f t="shared" si="45"/>
        <v>0</v>
      </c>
      <c r="BC46" s="28" t="b">
        <f t="shared" si="46"/>
        <v>0</v>
      </c>
      <c r="BD46" s="28" t="b">
        <f t="shared" si="47"/>
        <v>0</v>
      </c>
      <c r="BE46" s="28" t="b">
        <f t="shared" si="48"/>
        <v>0</v>
      </c>
      <c r="BF46" s="28" t="b">
        <f t="shared" si="49"/>
        <v>0</v>
      </c>
      <c r="BG46" s="28" t="b">
        <f t="shared" si="50"/>
        <v>0</v>
      </c>
      <c r="BH46" s="28" t="b">
        <f t="shared" si="51"/>
        <v>0</v>
      </c>
      <c r="BI46" s="28" t="b">
        <f t="shared" si="52"/>
        <v>0</v>
      </c>
      <c r="BJ46" s="28" t="b">
        <f t="shared" si="53"/>
        <v>0</v>
      </c>
      <c r="BK46" s="28" t="b">
        <f t="shared" si="54"/>
        <v>0</v>
      </c>
      <c r="BL46" s="28" t="b">
        <f t="shared" si="55"/>
        <v>0</v>
      </c>
      <c r="BM46" s="28"/>
    </row>
    <row r="47" spans="1:65" ht="15.75" x14ac:dyDescent="0.25">
      <c r="A47" s="20" t="s">
        <v>41</v>
      </c>
      <c r="B47" s="16" t="s">
        <v>360</v>
      </c>
      <c r="C47" s="22">
        <v>2</v>
      </c>
      <c r="D47" s="22">
        <v>8</v>
      </c>
      <c r="E47" s="20">
        <v>21</v>
      </c>
      <c r="F47" s="20">
        <v>16</v>
      </c>
      <c r="G47" s="20" t="s">
        <v>569</v>
      </c>
      <c r="H47" s="28"/>
      <c r="I47" s="28" t="b">
        <f t="shared" si="56"/>
        <v>0</v>
      </c>
      <c r="J47" s="28" t="b">
        <f t="shared" si="57"/>
        <v>0</v>
      </c>
      <c r="K47" s="28" t="b">
        <f t="shared" si="58"/>
        <v>0</v>
      </c>
      <c r="L47" s="28" t="b">
        <f t="shared" si="59"/>
        <v>0</v>
      </c>
      <c r="M47" s="28">
        <f t="shared" si="4"/>
        <v>21</v>
      </c>
      <c r="N47" s="28">
        <f t="shared" si="5"/>
        <v>16</v>
      </c>
      <c r="O47" s="28" t="b">
        <f t="shared" si="6"/>
        <v>0</v>
      </c>
      <c r="P47" s="28" t="b">
        <f t="shared" si="7"/>
        <v>0</v>
      </c>
      <c r="Q47" s="28" t="b">
        <f t="shared" si="8"/>
        <v>0</v>
      </c>
      <c r="R47" s="28" t="b">
        <f t="shared" si="9"/>
        <v>0</v>
      </c>
      <c r="S47" s="28" t="b">
        <f t="shared" si="10"/>
        <v>0</v>
      </c>
      <c r="T47" s="28" t="b">
        <f t="shared" si="11"/>
        <v>0</v>
      </c>
      <c r="U47" s="28" t="b">
        <f t="shared" si="12"/>
        <v>0</v>
      </c>
      <c r="V47" s="28" t="b">
        <f t="shared" si="13"/>
        <v>0</v>
      </c>
      <c r="W47" s="28" t="b">
        <f t="shared" si="14"/>
        <v>0</v>
      </c>
      <c r="X47" s="28" t="b">
        <f t="shared" si="15"/>
        <v>0</v>
      </c>
      <c r="Y47" s="28" t="b">
        <f t="shared" si="16"/>
        <v>0</v>
      </c>
      <c r="Z47" s="28" t="b">
        <f t="shared" si="17"/>
        <v>0</v>
      </c>
      <c r="AA47" s="28" t="b">
        <f t="shared" si="18"/>
        <v>0</v>
      </c>
      <c r="AB47" s="28" t="b">
        <f t="shared" si="19"/>
        <v>0</v>
      </c>
      <c r="AC47" s="28" t="b">
        <f t="shared" si="20"/>
        <v>0</v>
      </c>
      <c r="AD47" s="28" t="b">
        <f t="shared" si="21"/>
        <v>0</v>
      </c>
      <c r="AE47" s="28" t="b">
        <f t="shared" si="22"/>
        <v>0</v>
      </c>
      <c r="AF47" s="28" t="b">
        <f t="shared" si="23"/>
        <v>0</v>
      </c>
      <c r="AG47" s="28" t="b">
        <f t="shared" si="24"/>
        <v>0</v>
      </c>
      <c r="AH47" s="28" t="b">
        <f t="shared" si="25"/>
        <v>0</v>
      </c>
      <c r="AI47" s="28" t="b">
        <f t="shared" si="26"/>
        <v>0</v>
      </c>
      <c r="AJ47" s="28" t="b">
        <f t="shared" si="27"/>
        <v>0</v>
      </c>
      <c r="AK47" s="28" t="b">
        <f t="shared" si="28"/>
        <v>0</v>
      </c>
      <c r="AL47" s="28" t="b">
        <f t="shared" si="29"/>
        <v>0</v>
      </c>
      <c r="AM47" s="28">
        <f t="shared" si="30"/>
        <v>16</v>
      </c>
      <c r="AN47" s="28">
        <f t="shared" si="31"/>
        <v>21</v>
      </c>
      <c r="AO47" s="28" t="b">
        <f t="shared" si="32"/>
        <v>0</v>
      </c>
      <c r="AP47" s="28" t="b">
        <f t="shared" si="33"/>
        <v>0</v>
      </c>
      <c r="AQ47" s="28" t="b">
        <f t="shared" si="34"/>
        <v>0</v>
      </c>
      <c r="AR47" s="28" t="b">
        <f t="shared" si="35"/>
        <v>0</v>
      </c>
      <c r="AS47" s="28" t="b">
        <f t="shared" si="36"/>
        <v>0</v>
      </c>
      <c r="AT47" s="28" t="b">
        <f t="shared" si="37"/>
        <v>0</v>
      </c>
      <c r="AU47" s="28" t="b">
        <f t="shared" si="38"/>
        <v>0</v>
      </c>
      <c r="AV47" s="28" t="b">
        <f t="shared" si="39"/>
        <v>0</v>
      </c>
      <c r="AW47" s="28" t="b">
        <f t="shared" si="40"/>
        <v>0</v>
      </c>
      <c r="AX47" s="28" t="b">
        <f t="shared" si="41"/>
        <v>0</v>
      </c>
      <c r="AY47" s="28" t="b">
        <f t="shared" si="42"/>
        <v>0</v>
      </c>
      <c r="AZ47" s="28" t="b">
        <f t="shared" si="43"/>
        <v>0</v>
      </c>
      <c r="BA47" s="28" t="b">
        <f t="shared" si="44"/>
        <v>0</v>
      </c>
      <c r="BB47" s="28" t="b">
        <f t="shared" si="45"/>
        <v>0</v>
      </c>
      <c r="BC47" s="28" t="b">
        <f t="shared" si="46"/>
        <v>0</v>
      </c>
      <c r="BD47" s="28" t="b">
        <f t="shared" si="47"/>
        <v>0</v>
      </c>
      <c r="BE47" s="28" t="b">
        <f t="shared" si="48"/>
        <v>0</v>
      </c>
      <c r="BF47" s="28" t="b">
        <f t="shared" si="49"/>
        <v>0</v>
      </c>
      <c r="BG47" s="28" t="b">
        <f t="shared" si="50"/>
        <v>0</v>
      </c>
      <c r="BH47" s="28" t="b">
        <f t="shared" si="51"/>
        <v>0</v>
      </c>
      <c r="BI47" s="28" t="b">
        <f t="shared" si="52"/>
        <v>0</v>
      </c>
      <c r="BJ47" s="28" t="b">
        <f t="shared" si="53"/>
        <v>0</v>
      </c>
      <c r="BK47" s="28" t="b">
        <f t="shared" si="54"/>
        <v>0</v>
      </c>
      <c r="BL47" s="28" t="b">
        <f t="shared" si="55"/>
        <v>0</v>
      </c>
      <c r="BM47" s="28"/>
    </row>
    <row r="48" spans="1:65" ht="15.75" x14ac:dyDescent="0.25">
      <c r="A48" s="20" t="s">
        <v>42</v>
      </c>
      <c r="B48" s="16" t="s">
        <v>91</v>
      </c>
      <c r="C48" s="22">
        <v>3</v>
      </c>
      <c r="D48" s="22">
        <v>7</v>
      </c>
      <c r="E48" s="20">
        <v>21</v>
      </c>
      <c r="F48" s="20">
        <v>18</v>
      </c>
      <c r="G48" s="20" t="s">
        <v>569</v>
      </c>
      <c r="H48" s="28"/>
      <c r="I48" s="28" t="b">
        <f t="shared" si="56"/>
        <v>0</v>
      </c>
      <c r="J48" s="28" t="b">
        <f t="shared" si="57"/>
        <v>0</v>
      </c>
      <c r="K48" s="28" t="b">
        <f t="shared" si="58"/>
        <v>0</v>
      </c>
      <c r="L48" s="28" t="b">
        <f t="shared" si="59"/>
        <v>0</v>
      </c>
      <c r="M48" s="28" t="b">
        <f t="shared" si="4"/>
        <v>0</v>
      </c>
      <c r="N48" s="28" t="b">
        <f t="shared" si="5"/>
        <v>0</v>
      </c>
      <c r="O48" s="28" t="b">
        <f t="shared" si="6"/>
        <v>0</v>
      </c>
      <c r="P48" s="28" t="b">
        <f t="shared" si="7"/>
        <v>0</v>
      </c>
      <c r="Q48" s="28">
        <f t="shared" si="8"/>
        <v>21</v>
      </c>
      <c r="R48" s="28">
        <f t="shared" si="9"/>
        <v>18</v>
      </c>
      <c r="S48" s="28" t="b">
        <f t="shared" si="10"/>
        <v>0</v>
      </c>
      <c r="T48" s="28" t="b">
        <f t="shared" si="11"/>
        <v>0</v>
      </c>
      <c r="U48" s="28" t="b">
        <f t="shared" si="12"/>
        <v>0</v>
      </c>
      <c r="V48" s="28" t="b">
        <f t="shared" si="13"/>
        <v>0</v>
      </c>
      <c r="W48" s="28" t="b">
        <f t="shared" si="14"/>
        <v>0</v>
      </c>
      <c r="X48" s="28" t="b">
        <f t="shared" si="15"/>
        <v>0</v>
      </c>
      <c r="Y48" s="28" t="b">
        <f t="shared" si="16"/>
        <v>0</v>
      </c>
      <c r="Z48" s="28" t="b">
        <f t="shared" si="17"/>
        <v>0</v>
      </c>
      <c r="AA48" s="28" t="b">
        <f t="shared" si="18"/>
        <v>0</v>
      </c>
      <c r="AB48" s="28" t="b">
        <f t="shared" si="19"/>
        <v>0</v>
      </c>
      <c r="AC48" s="28" t="b">
        <f t="shared" si="20"/>
        <v>0</v>
      </c>
      <c r="AD48" s="28" t="b">
        <f t="shared" si="21"/>
        <v>0</v>
      </c>
      <c r="AE48" s="28" t="b">
        <f t="shared" si="22"/>
        <v>0</v>
      </c>
      <c r="AF48" s="28" t="b">
        <f t="shared" si="23"/>
        <v>0</v>
      </c>
      <c r="AG48" s="28" t="b">
        <f t="shared" si="24"/>
        <v>0</v>
      </c>
      <c r="AH48" s="28" t="b">
        <f t="shared" si="25"/>
        <v>0</v>
      </c>
      <c r="AI48" s="28">
        <f t="shared" si="26"/>
        <v>18</v>
      </c>
      <c r="AJ48" s="28">
        <f t="shared" si="27"/>
        <v>21</v>
      </c>
      <c r="AK48" s="28" t="b">
        <f t="shared" si="28"/>
        <v>0</v>
      </c>
      <c r="AL48" s="28" t="b">
        <f t="shared" si="29"/>
        <v>0</v>
      </c>
      <c r="AM48" s="28" t="b">
        <f t="shared" si="30"/>
        <v>0</v>
      </c>
      <c r="AN48" s="28" t="b">
        <f t="shared" si="31"/>
        <v>0</v>
      </c>
      <c r="AO48" s="28" t="b">
        <f t="shared" si="32"/>
        <v>0</v>
      </c>
      <c r="AP48" s="28" t="b">
        <f t="shared" si="33"/>
        <v>0</v>
      </c>
      <c r="AQ48" s="28" t="b">
        <f t="shared" si="34"/>
        <v>0</v>
      </c>
      <c r="AR48" s="28" t="b">
        <f t="shared" si="35"/>
        <v>0</v>
      </c>
      <c r="AS48" s="28" t="b">
        <f t="shared" si="36"/>
        <v>0</v>
      </c>
      <c r="AT48" s="28" t="b">
        <f t="shared" si="37"/>
        <v>0</v>
      </c>
      <c r="AU48" s="28" t="b">
        <f t="shared" si="38"/>
        <v>0</v>
      </c>
      <c r="AV48" s="28" t="b">
        <f t="shared" si="39"/>
        <v>0</v>
      </c>
      <c r="AW48" s="28" t="b">
        <f t="shared" si="40"/>
        <v>0</v>
      </c>
      <c r="AX48" s="28" t="b">
        <f t="shared" si="41"/>
        <v>0</v>
      </c>
      <c r="AY48" s="28" t="b">
        <f t="shared" si="42"/>
        <v>0</v>
      </c>
      <c r="AZ48" s="28" t="b">
        <f t="shared" si="43"/>
        <v>0</v>
      </c>
      <c r="BA48" s="28" t="b">
        <f t="shared" si="44"/>
        <v>0</v>
      </c>
      <c r="BB48" s="28" t="b">
        <f t="shared" si="45"/>
        <v>0</v>
      </c>
      <c r="BC48" s="28" t="b">
        <f t="shared" si="46"/>
        <v>0</v>
      </c>
      <c r="BD48" s="28" t="b">
        <f t="shared" si="47"/>
        <v>0</v>
      </c>
      <c r="BE48" s="28" t="b">
        <f t="shared" si="48"/>
        <v>0</v>
      </c>
      <c r="BF48" s="28" t="b">
        <f t="shared" si="49"/>
        <v>0</v>
      </c>
      <c r="BG48" s="28" t="b">
        <f t="shared" si="50"/>
        <v>0</v>
      </c>
      <c r="BH48" s="28" t="b">
        <f t="shared" si="51"/>
        <v>0</v>
      </c>
      <c r="BI48" s="28" t="b">
        <f t="shared" si="52"/>
        <v>0</v>
      </c>
      <c r="BJ48" s="28" t="b">
        <f t="shared" si="53"/>
        <v>0</v>
      </c>
      <c r="BK48" s="28" t="b">
        <f t="shared" si="54"/>
        <v>0</v>
      </c>
      <c r="BL48" s="28" t="b">
        <f t="shared" si="55"/>
        <v>0</v>
      </c>
      <c r="BM48" s="28"/>
    </row>
    <row r="49" spans="1:65" ht="15.75" x14ac:dyDescent="0.25">
      <c r="A49" s="20" t="s">
        <v>43</v>
      </c>
      <c r="B49" s="16" t="s">
        <v>92</v>
      </c>
      <c r="C49" s="22">
        <v>4</v>
      </c>
      <c r="D49" s="22">
        <v>6</v>
      </c>
      <c r="E49" s="20">
        <v>21</v>
      </c>
      <c r="F49" s="20">
        <v>10</v>
      </c>
      <c r="G49" s="20" t="s">
        <v>569</v>
      </c>
      <c r="H49" s="28"/>
      <c r="I49" s="28" t="b">
        <f t="shared" si="56"/>
        <v>0</v>
      </c>
      <c r="J49" s="28" t="b">
        <f t="shared" si="57"/>
        <v>0</v>
      </c>
      <c r="K49" s="28" t="b">
        <f t="shared" si="58"/>
        <v>0</v>
      </c>
      <c r="L49" s="28" t="b">
        <f t="shared" si="59"/>
        <v>0</v>
      </c>
      <c r="M49" s="28" t="b">
        <f t="shared" si="4"/>
        <v>0</v>
      </c>
      <c r="N49" s="28" t="b">
        <f t="shared" si="5"/>
        <v>0</v>
      </c>
      <c r="O49" s="28" t="b">
        <f t="shared" si="6"/>
        <v>0</v>
      </c>
      <c r="P49" s="28" t="b">
        <f t="shared" si="7"/>
        <v>0</v>
      </c>
      <c r="Q49" s="28" t="b">
        <f t="shared" si="8"/>
        <v>0</v>
      </c>
      <c r="R49" s="28" t="b">
        <f t="shared" si="9"/>
        <v>0</v>
      </c>
      <c r="S49" s="28" t="b">
        <f t="shared" si="10"/>
        <v>0</v>
      </c>
      <c r="T49" s="28" t="b">
        <f t="shared" si="11"/>
        <v>0</v>
      </c>
      <c r="U49" s="28">
        <f t="shared" si="12"/>
        <v>21</v>
      </c>
      <c r="V49" s="28">
        <f t="shared" si="13"/>
        <v>10</v>
      </c>
      <c r="W49" s="28" t="b">
        <f t="shared" si="14"/>
        <v>0</v>
      </c>
      <c r="X49" s="28" t="b">
        <f t="shared" si="15"/>
        <v>0</v>
      </c>
      <c r="Y49" s="28" t="b">
        <f t="shared" si="16"/>
        <v>0</v>
      </c>
      <c r="Z49" s="28" t="b">
        <f t="shared" si="17"/>
        <v>0</v>
      </c>
      <c r="AA49" s="28" t="b">
        <f t="shared" si="18"/>
        <v>0</v>
      </c>
      <c r="AB49" s="28" t="b">
        <f t="shared" si="19"/>
        <v>0</v>
      </c>
      <c r="AC49" s="28" t="b">
        <f t="shared" si="20"/>
        <v>0</v>
      </c>
      <c r="AD49" s="28" t="b">
        <f t="shared" si="21"/>
        <v>0</v>
      </c>
      <c r="AE49" s="28">
        <f t="shared" si="22"/>
        <v>10</v>
      </c>
      <c r="AF49" s="28">
        <f t="shared" si="23"/>
        <v>21</v>
      </c>
      <c r="AG49" s="28" t="b">
        <f t="shared" si="24"/>
        <v>0</v>
      </c>
      <c r="AH49" s="28" t="b">
        <f t="shared" si="25"/>
        <v>0</v>
      </c>
      <c r="AI49" s="28" t="b">
        <f t="shared" si="26"/>
        <v>0</v>
      </c>
      <c r="AJ49" s="28" t="b">
        <f t="shared" si="27"/>
        <v>0</v>
      </c>
      <c r="AK49" s="28" t="b">
        <f t="shared" si="28"/>
        <v>0</v>
      </c>
      <c r="AL49" s="28" t="b">
        <f t="shared" si="29"/>
        <v>0</v>
      </c>
      <c r="AM49" s="28" t="b">
        <f t="shared" si="30"/>
        <v>0</v>
      </c>
      <c r="AN49" s="28" t="b">
        <f t="shared" si="31"/>
        <v>0</v>
      </c>
      <c r="AO49" s="28" t="b">
        <f t="shared" si="32"/>
        <v>0</v>
      </c>
      <c r="AP49" s="28" t="b">
        <f t="shared" si="33"/>
        <v>0</v>
      </c>
      <c r="AQ49" s="28" t="b">
        <f t="shared" si="34"/>
        <v>0</v>
      </c>
      <c r="AR49" s="28" t="b">
        <f t="shared" si="35"/>
        <v>0</v>
      </c>
      <c r="AS49" s="28" t="b">
        <f t="shared" si="36"/>
        <v>0</v>
      </c>
      <c r="AT49" s="28" t="b">
        <f t="shared" si="37"/>
        <v>0</v>
      </c>
      <c r="AU49" s="28" t="b">
        <f t="shared" si="38"/>
        <v>0</v>
      </c>
      <c r="AV49" s="28" t="b">
        <f t="shared" si="39"/>
        <v>0</v>
      </c>
      <c r="AW49" s="28" t="b">
        <f t="shared" si="40"/>
        <v>0</v>
      </c>
      <c r="AX49" s="28" t="b">
        <f t="shared" si="41"/>
        <v>0</v>
      </c>
      <c r="AY49" s="28" t="b">
        <f t="shared" si="42"/>
        <v>0</v>
      </c>
      <c r="AZ49" s="28" t="b">
        <f t="shared" si="43"/>
        <v>0</v>
      </c>
      <c r="BA49" s="28" t="b">
        <f t="shared" si="44"/>
        <v>0</v>
      </c>
      <c r="BB49" s="28" t="b">
        <f t="shared" si="45"/>
        <v>0</v>
      </c>
      <c r="BC49" s="28" t="b">
        <f t="shared" si="46"/>
        <v>0</v>
      </c>
      <c r="BD49" s="28" t="b">
        <f t="shared" si="47"/>
        <v>0</v>
      </c>
      <c r="BE49" s="28" t="b">
        <f t="shared" si="48"/>
        <v>0</v>
      </c>
      <c r="BF49" s="28" t="b">
        <f t="shared" si="49"/>
        <v>0</v>
      </c>
      <c r="BG49" s="28" t="b">
        <f t="shared" si="50"/>
        <v>0</v>
      </c>
      <c r="BH49" s="28" t="b">
        <f t="shared" si="51"/>
        <v>0</v>
      </c>
      <c r="BI49" s="28" t="b">
        <f t="shared" si="52"/>
        <v>0</v>
      </c>
      <c r="BJ49" s="28" t="b">
        <f t="shared" si="53"/>
        <v>0</v>
      </c>
      <c r="BK49" s="28" t="b">
        <f t="shared" si="54"/>
        <v>0</v>
      </c>
      <c r="BL49" s="28" t="b">
        <f t="shared" si="55"/>
        <v>0</v>
      </c>
      <c r="BM49" s="28"/>
    </row>
    <row r="50" spans="1:65" ht="15.75" x14ac:dyDescent="0.25">
      <c r="A50" s="20" t="s">
        <v>44</v>
      </c>
      <c r="B50" s="16" t="s">
        <v>93</v>
      </c>
      <c r="C50" s="22">
        <v>5</v>
      </c>
      <c r="D50" s="22">
        <v>10</v>
      </c>
      <c r="E50" s="20">
        <v>21</v>
      </c>
      <c r="F50" s="20">
        <v>6</v>
      </c>
      <c r="G50" s="20" t="s">
        <v>569</v>
      </c>
      <c r="H50" s="28"/>
      <c r="I50" s="28" t="b">
        <f t="shared" si="56"/>
        <v>0</v>
      </c>
      <c r="J50" s="28" t="b">
        <f t="shared" si="57"/>
        <v>0</v>
      </c>
      <c r="K50" s="28" t="b">
        <f t="shared" si="58"/>
        <v>0</v>
      </c>
      <c r="L50" s="28" t="b">
        <f t="shared" si="59"/>
        <v>0</v>
      </c>
      <c r="M50" s="28" t="b">
        <f t="shared" si="4"/>
        <v>0</v>
      </c>
      <c r="N50" s="28" t="b">
        <f t="shared" si="5"/>
        <v>0</v>
      </c>
      <c r="O50" s="28" t="b">
        <f t="shared" si="6"/>
        <v>0</v>
      </c>
      <c r="P50" s="28" t="b">
        <f t="shared" si="7"/>
        <v>0</v>
      </c>
      <c r="Q50" s="28" t="b">
        <f t="shared" si="8"/>
        <v>0</v>
      </c>
      <c r="R50" s="28" t="b">
        <f t="shared" si="9"/>
        <v>0</v>
      </c>
      <c r="S50" s="28" t="b">
        <f t="shared" si="10"/>
        <v>0</v>
      </c>
      <c r="T50" s="28" t="b">
        <f t="shared" si="11"/>
        <v>0</v>
      </c>
      <c r="U50" s="28" t="b">
        <f t="shared" si="12"/>
        <v>0</v>
      </c>
      <c r="V50" s="28" t="b">
        <f t="shared" si="13"/>
        <v>0</v>
      </c>
      <c r="W50" s="28" t="b">
        <f t="shared" si="14"/>
        <v>0</v>
      </c>
      <c r="X50" s="28" t="b">
        <f t="shared" si="15"/>
        <v>0</v>
      </c>
      <c r="Y50" s="28">
        <f t="shared" si="16"/>
        <v>21</v>
      </c>
      <c r="Z50" s="28">
        <f t="shared" si="17"/>
        <v>6</v>
      </c>
      <c r="AA50" s="28" t="b">
        <f t="shared" si="18"/>
        <v>0</v>
      </c>
      <c r="AB50" s="28" t="b">
        <f t="shared" si="19"/>
        <v>0</v>
      </c>
      <c r="AC50" s="28" t="b">
        <f t="shared" si="20"/>
        <v>0</v>
      </c>
      <c r="AD50" s="28" t="b">
        <f t="shared" si="21"/>
        <v>0</v>
      </c>
      <c r="AE50" s="28" t="b">
        <f t="shared" si="22"/>
        <v>0</v>
      </c>
      <c r="AF50" s="28" t="b">
        <f t="shared" si="23"/>
        <v>0</v>
      </c>
      <c r="AG50" s="28" t="b">
        <f t="shared" si="24"/>
        <v>0</v>
      </c>
      <c r="AH50" s="28" t="b">
        <f t="shared" si="25"/>
        <v>0</v>
      </c>
      <c r="AI50" s="28" t="b">
        <f t="shared" si="26"/>
        <v>0</v>
      </c>
      <c r="AJ50" s="28" t="b">
        <f t="shared" si="27"/>
        <v>0</v>
      </c>
      <c r="AK50" s="28" t="b">
        <f t="shared" si="28"/>
        <v>0</v>
      </c>
      <c r="AL50" s="28" t="b">
        <f t="shared" si="29"/>
        <v>0</v>
      </c>
      <c r="AM50" s="28" t="b">
        <f t="shared" si="30"/>
        <v>0</v>
      </c>
      <c r="AN50" s="28" t="b">
        <f t="shared" si="31"/>
        <v>0</v>
      </c>
      <c r="AO50" s="28" t="b">
        <f t="shared" si="32"/>
        <v>0</v>
      </c>
      <c r="AP50" s="28" t="b">
        <f t="shared" si="33"/>
        <v>0</v>
      </c>
      <c r="AQ50" s="28" t="b">
        <f t="shared" si="34"/>
        <v>0</v>
      </c>
      <c r="AR50" s="28" t="b">
        <f t="shared" si="35"/>
        <v>0</v>
      </c>
      <c r="AS50" s="28" t="b">
        <f t="shared" si="36"/>
        <v>0</v>
      </c>
      <c r="AT50" s="28" t="b">
        <f t="shared" si="37"/>
        <v>0</v>
      </c>
      <c r="AU50" s="28">
        <f t="shared" si="38"/>
        <v>6</v>
      </c>
      <c r="AV50" s="28">
        <f t="shared" si="39"/>
        <v>21</v>
      </c>
      <c r="AW50" s="28" t="b">
        <f t="shared" si="40"/>
        <v>0</v>
      </c>
      <c r="AX50" s="28" t="b">
        <f t="shared" si="41"/>
        <v>0</v>
      </c>
      <c r="AY50" s="28" t="b">
        <f t="shared" si="42"/>
        <v>0</v>
      </c>
      <c r="AZ50" s="28" t="b">
        <f t="shared" si="43"/>
        <v>0</v>
      </c>
      <c r="BA50" s="28" t="b">
        <f t="shared" si="44"/>
        <v>0</v>
      </c>
      <c r="BB50" s="28" t="b">
        <f t="shared" si="45"/>
        <v>0</v>
      </c>
      <c r="BC50" s="28" t="b">
        <f t="shared" si="46"/>
        <v>0</v>
      </c>
      <c r="BD50" s="28" t="b">
        <f t="shared" si="47"/>
        <v>0</v>
      </c>
      <c r="BE50" s="28" t="b">
        <f t="shared" si="48"/>
        <v>0</v>
      </c>
      <c r="BF50" s="28" t="b">
        <f t="shared" si="49"/>
        <v>0</v>
      </c>
      <c r="BG50" s="28" t="b">
        <f t="shared" si="50"/>
        <v>0</v>
      </c>
      <c r="BH50" s="28" t="b">
        <f t="shared" si="51"/>
        <v>0</v>
      </c>
      <c r="BI50" s="28" t="b">
        <f t="shared" si="52"/>
        <v>0</v>
      </c>
      <c r="BJ50" s="28" t="b">
        <f t="shared" si="53"/>
        <v>0</v>
      </c>
      <c r="BK50" s="28" t="b">
        <f t="shared" si="54"/>
        <v>0</v>
      </c>
      <c r="BL50" s="28" t="b">
        <f t="shared" si="55"/>
        <v>0</v>
      </c>
      <c r="BM50" s="28"/>
    </row>
    <row r="51" spans="1:65" ht="15.75" x14ac:dyDescent="0.25">
      <c r="A51" s="20"/>
      <c r="B51" s="16"/>
      <c r="C51" s="22"/>
      <c r="D51" s="22"/>
      <c r="E51" s="20"/>
      <c r="F51" s="20"/>
      <c r="H51" s="28"/>
      <c r="I51" s="28" t="b">
        <f t="shared" si="56"/>
        <v>0</v>
      </c>
      <c r="J51" s="28" t="b">
        <f t="shared" si="57"/>
        <v>0</v>
      </c>
      <c r="K51" s="28" t="b">
        <f t="shared" si="58"/>
        <v>0</v>
      </c>
      <c r="L51" s="28" t="b">
        <f t="shared" si="59"/>
        <v>0</v>
      </c>
      <c r="M51" s="28" t="b">
        <f t="shared" si="4"/>
        <v>0</v>
      </c>
      <c r="N51" s="28" t="b">
        <f t="shared" si="5"/>
        <v>0</v>
      </c>
      <c r="O51" s="28" t="b">
        <f t="shared" si="6"/>
        <v>0</v>
      </c>
      <c r="P51" s="28" t="b">
        <f t="shared" si="7"/>
        <v>0</v>
      </c>
      <c r="Q51" s="28" t="b">
        <f t="shared" si="8"/>
        <v>0</v>
      </c>
      <c r="R51" s="28" t="b">
        <f t="shared" si="9"/>
        <v>0</v>
      </c>
      <c r="S51" s="28" t="b">
        <f t="shared" si="10"/>
        <v>0</v>
      </c>
      <c r="T51" s="28" t="b">
        <f t="shared" si="11"/>
        <v>0</v>
      </c>
      <c r="U51" s="28" t="b">
        <f t="shared" si="12"/>
        <v>0</v>
      </c>
      <c r="V51" s="28" t="b">
        <f t="shared" si="13"/>
        <v>0</v>
      </c>
      <c r="W51" s="28" t="b">
        <f t="shared" si="14"/>
        <v>0</v>
      </c>
      <c r="X51" s="28" t="b">
        <f t="shared" si="15"/>
        <v>0</v>
      </c>
      <c r="Y51" s="28" t="b">
        <f t="shared" si="16"/>
        <v>0</v>
      </c>
      <c r="Z51" s="28" t="b">
        <f t="shared" si="17"/>
        <v>0</v>
      </c>
      <c r="AA51" s="28" t="b">
        <f t="shared" si="18"/>
        <v>0</v>
      </c>
      <c r="AB51" s="28" t="b">
        <f t="shared" si="19"/>
        <v>0</v>
      </c>
      <c r="AC51" s="28" t="b">
        <f t="shared" si="20"/>
        <v>0</v>
      </c>
      <c r="AD51" s="28" t="b">
        <f t="shared" si="21"/>
        <v>0</v>
      </c>
      <c r="AE51" s="28" t="b">
        <f t="shared" si="22"/>
        <v>0</v>
      </c>
      <c r="AF51" s="28" t="b">
        <f t="shared" si="23"/>
        <v>0</v>
      </c>
      <c r="AG51" s="28" t="b">
        <f t="shared" si="24"/>
        <v>0</v>
      </c>
      <c r="AH51" s="28" t="b">
        <f t="shared" si="25"/>
        <v>0</v>
      </c>
      <c r="AI51" s="28" t="b">
        <f t="shared" si="26"/>
        <v>0</v>
      </c>
      <c r="AJ51" s="28" t="b">
        <f t="shared" si="27"/>
        <v>0</v>
      </c>
      <c r="AK51" s="28" t="b">
        <f t="shared" si="28"/>
        <v>0</v>
      </c>
      <c r="AL51" s="28" t="b">
        <f t="shared" si="29"/>
        <v>0</v>
      </c>
      <c r="AM51" s="28" t="b">
        <f t="shared" si="30"/>
        <v>0</v>
      </c>
      <c r="AN51" s="28" t="b">
        <f t="shared" si="31"/>
        <v>0</v>
      </c>
      <c r="AO51" s="28" t="b">
        <f t="shared" si="32"/>
        <v>0</v>
      </c>
      <c r="AP51" s="28" t="b">
        <f t="shared" si="33"/>
        <v>0</v>
      </c>
      <c r="AQ51" s="28" t="b">
        <f t="shared" si="34"/>
        <v>0</v>
      </c>
      <c r="AR51" s="28" t="b">
        <f t="shared" si="35"/>
        <v>0</v>
      </c>
      <c r="AS51" s="28" t="b">
        <f t="shared" si="36"/>
        <v>0</v>
      </c>
      <c r="AT51" s="28" t="b">
        <f t="shared" si="37"/>
        <v>0</v>
      </c>
      <c r="AU51" s="28" t="b">
        <f t="shared" si="38"/>
        <v>0</v>
      </c>
      <c r="AV51" s="28" t="b">
        <f t="shared" si="39"/>
        <v>0</v>
      </c>
      <c r="AW51" s="28" t="b">
        <f t="shared" si="40"/>
        <v>0</v>
      </c>
      <c r="AX51" s="28" t="b">
        <f t="shared" si="41"/>
        <v>0</v>
      </c>
      <c r="AY51" s="28" t="b">
        <f t="shared" si="42"/>
        <v>0</v>
      </c>
      <c r="AZ51" s="28" t="b">
        <f t="shared" si="43"/>
        <v>0</v>
      </c>
      <c r="BA51" s="28" t="b">
        <f t="shared" si="44"/>
        <v>0</v>
      </c>
      <c r="BB51" s="28" t="b">
        <f t="shared" si="45"/>
        <v>0</v>
      </c>
      <c r="BC51" s="28" t="b">
        <f t="shared" si="46"/>
        <v>0</v>
      </c>
      <c r="BD51" s="28" t="b">
        <f t="shared" si="47"/>
        <v>0</v>
      </c>
      <c r="BE51" s="28" t="b">
        <f t="shared" si="48"/>
        <v>0</v>
      </c>
      <c r="BF51" s="28" t="b">
        <f t="shared" si="49"/>
        <v>0</v>
      </c>
      <c r="BG51" s="28" t="b">
        <f t="shared" si="50"/>
        <v>0</v>
      </c>
      <c r="BH51" s="28" t="b">
        <f t="shared" si="51"/>
        <v>0</v>
      </c>
      <c r="BI51" s="28" t="b">
        <f t="shared" si="52"/>
        <v>0</v>
      </c>
      <c r="BJ51" s="28" t="b">
        <f t="shared" si="53"/>
        <v>0</v>
      </c>
      <c r="BK51" s="28" t="b">
        <f t="shared" si="54"/>
        <v>0</v>
      </c>
      <c r="BL51" s="28" t="b">
        <f t="shared" si="55"/>
        <v>0</v>
      </c>
      <c r="BM51" s="28"/>
    </row>
    <row r="52" spans="1:65" ht="15.75" x14ac:dyDescent="0.25">
      <c r="A52" s="20"/>
      <c r="B52" s="16"/>
      <c r="C52" s="22"/>
      <c r="D52" s="22"/>
      <c r="E52" s="20"/>
      <c r="F52" s="20"/>
      <c r="H52" s="28"/>
      <c r="I52" s="28" t="b">
        <f t="shared" si="56"/>
        <v>0</v>
      </c>
      <c r="J52" s="28" t="b">
        <f t="shared" si="57"/>
        <v>0</v>
      </c>
      <c r="K52" s="28" t="b">
        <f t="shared" si="58"/>
        <v>0</v>
      </c>
      <c r="L52" s="28" t="b">
        <f t="shared" si="59"/>
        <v>0</v>
      </c>
      <c r="M52" s="28" t="b">
        <f t="shared" si="4"/>
        <v>0</v>
      </c>
      <c r="N52" s="28" t="b">
        <f t="shared" si="5"/>
        <v>0</v>
      </c>
      <c r="O52" s="28" t="b">
        <f t="shared" si="6"/>
        <v>0</v>
      </c>
      <c r="P52" s="28" t="b">
        <f t="shared" si="7"/>
        <v>0</v>
      </c>
      <c r="Q52" s="28" t="b">
        <f t="shared" si="8"/>
        <v>0</v>
      </c>
      <c r="R52" s="28" t="b">
        <f t="shared" si="9"/>
        <v>0</v>
      </c>
      <c r="S52" s="28" t="b">
        <f t="shared" si="10"/>
        <v>0</v>
      </c>
      <c r="T52" s="28" t="b">
        <f t="shared" si="11"/>
        <v>0</v>
      </c>
      <c r="U52" s="28" t="b">
        <f t="shared" si="12"/>
        <v>0</v>
      </c>
      <c r="V52" s="28" t="b">
        <f t="shared" si="13"/>
        <v>0</v>
      </c>
      <c r="W52" s="28" t="b">
        <f t="shared" si="14"/>
        <v>0</v>
      </c>
      <c r="X52" s="28" t="b">
        <f t="shared" si="15"/>
        <v>0</v>
      </c>
      <c r="Y52" s="28" t="b">
        <f t="shared" si="16"/>
        <v>0</v>
      </c>
      <c r="Z52" s="28" t="b">
        <f t="shared" si="17"/>
        <v>0</v>
      </c>
      <c r="AA52" s="28" t="b">
        <f t="shared" si="18"/>
        <v>0</v>
      </c>
      <c r="AB52" s="28" t="b">
        <f t="shared" si="19"/>
        <v>0</v>
      </c>
      <c r="AC52" s="28" t="b">
        <f t="shared" si="20"/>
        <v>0</v>
      </c>
      <c r="AD52" s="28" t="b">
        <f t="shared" si="21"/>
        <v>0</v>
      </c>
      <c r="AE52" s="28" t="b">
        <f t="shared" si="22"/>
        <v>0</v>
      </c>
      <c r="AF52" s="28" t="b">
        <f t="shared" si="23"/>
        <v>0</v>
      </c>
      <c r="AG52" s="28" t="b">
        <f t="shared" si="24"/>
        <v>0</v>
      </c>
      <c r="AH52" s="28" t="b">
        <f t="shared" si="25"/>
        <v>0</v>
      </c>
      <c r="AI52" s="28" t="b">
        <f t="shared" si="26"/>
        <v>0</v>
      </c>
      <c r="AJ52" s="28" t="b">
        <f t="shared" si="27"/>
        <v>0</v>
      </c>
      <c r="AK52" s="28" t="b">
        <f t="shared" si="28"/>
        <v>0</v>
      </c>
      <c r="AL52" s="28" t="b">
        <f t="shared" si="29"/>
        <v>0</v>
      </c>
      <c r="AM52" s="28" t="b">
        <f t="shared" si="30"/>
        <v>0</v>
      </c>
      <c r="AN52" s="28" t="b">
        <f t="shared" si="31"/>
        <v>0</v>
      </c>
      <c r="AO52" s="28" t="b">
        <f t="shared" si="32"/>
        <v>0</v>
      </c>
      <c r="AP52" s="28" t="b">
        <f t="shared" si="33"/>
        <v>0</v>
      </c>
      <c r="AQ52" s="28" t="b">
        <f t="shared" si="34"/>
        <v>0</v>
      </c>
      <c r="AR52" s="28" t="b">
        <f t="shared" si="35"/>
        <v>0</v>
      </c>
      <c r="AS52" s="28" t="b">
        <f t="shared" si="36"/>
        <v>0</v>
      </c>
      <c r="AT52" s="28" t="b">
        <f t="shared" si="37"/>
        <v>0</v>
      </c>
      <c r="AU52" s="28" t="b">
        <f t="shared" si="38"/>
        <v>0</v>
      </c>
      <c r="AV52" s="28" t="b">
        <f t="shared" si="39"/>
        <v>0</v>
      </c>
      <c r="AW52" s="28" t="b">
        <f t="shared" si="40"/>
        <v>0</v>
      </c>
      <c r="AX52" s="28" t="b">
        <f t="shared" si="41"/>
        <v>0</v>
      </c>
      <c r="AY52" s="28" t="b">
        <f t="shared" si="42"/>
        <v>0</v>
      </c>
      <c r="AZ52" s="28" t="b">
        <f t="shared" si="43"/>
        <v>0</v>
      </c>
      <c r="BA52" s="28" t="b">
        <f t="shared" si="44"/>
        <v>0</v>
      </c>
      <c r="BB52" s="28" t="b">
        <f t="shared" si="45"/>
        <v>0</v>
      </c>
      <c r="BC52" s="28" t="b">
        <f t="shared" si="46"/>
        <v>0</v>
      </c>
      <c r="BD52" s="28" t="b">
        <f t="shared" si="47"/>
        <v>0</v>
      </c>
      <c r="BE52" s="28" t="b">
        <f t="shared" si="48"/>
        <v>0</v>
      </c>
      <c r="BF52" s="28" t="b">
        <f t="shared" si="49"/>
        <v>0</v>
      </c>
      <c r="BG52" s="28" t="b">
        <f t="shared" si="50"/>
        <v>0</v>
      </c>
      <c r="BH52" s="28" t="b">
        <f t="shared" si="51"/>
        <v>0</v>
      </c>
      <c r="BI52" s="28" t="b">
        <f t="shared" si="52"/>
        <v>0</v>
      </c>
      <c r="BJ52" s="28" t="b">
        <f t="shared" si="53"/>
        <v>0</v>
      </c>
      <c r="BK52" s="28" t="b">
        <f t="shared" si="54"/>
        <v>0</v>
      </c>
      <c r="BL52" s="28" t="b">
        <f t="shared" si="55"/>
        <v>0</v>
      </c>
      <c r="BM52" s="28"/>
    </row>
    <row r="53" spans="1:65" ht="15.75" x14ac:dyDescent="0.25">
      <c r="A53" s="20"/>
      <c r="B53" s="16"/>
      <c r="C53" s="22"/>
      <c r="D53" s="22"/>
      <c r="E53" s="20"/>
      <c r="F53" s="20"/>
      <c r="H53" s="28"/>
      <c r="I53" s="28" t="b">
        <f t="shared" si="56"/>
        <v>0</v>
      </c>
      <c r="J53" s="28" t="b">
        <f t="shared" si="57"/>
        <v>0</v>
      </c>
      <c r="K53" s="28" t="b">
        <f t="shared" si="58"/>
        <v>0</v>
      </c>
      <c r="L53" s="28" t="b">
        <f t="shared" si="59"/>
        <v>0</v>
      </c>
      <c r="M53" s="28" t="b">
        <f t="shared" si="4"/>
        <v>0</v>
      </c>
      <c r="N53" s="28" t="b">
        <f t="shared" si="5"/>
        <v>0</v>
      </c>
      <c r="O53" s="28" t="b">
        <f t="shared" si="6"/>
        <v>0</v>
      </c>
      <c r="P53" s="28" t="b">
        <f t="shared" si="7"/>
        <v>0</v>
      </c>
      <c r="Q53" s="28" t="b">
        <f t="shared" si="8"/>
        <v>0</v>
      </c>
      <c r="R53" s="28" t="b">
        <f t="shared" si="9"/>
        <v>0</v>
      </c>
      <c r="S53" s="28" t="b">
        <f t="shared" si="10"/>
        <v>0</v>
      </c>
      <c r="T53" s="28" t="b">
        <f t="shared" si="11"/>
        <v>0</v>
      </c>
      <c r="U53" s="28" t="b">
        <f t="shared" si="12"/>
        <v>0</v>
      </c>
      <c r="V53" s="28" t="b">
        <f t="shared" si="13"/>
        <v>0</v>
      </c>
      <c r="W53" s="28" t="b">
        <f t="shared" si="14"/>
        <v>0</v>
      </c>
      <c r="X53" s="28" t="b">
        <f t="shared" si="15"/>
        <v>0</v>
      </c>
      <c r="Y53" s="28" t="b">
        <f t="shared" si="16"/>
        <v>0</v>
      </c>
      <c r="Z53" s="28" t="b">
        <f t="shared" si="17"/>
        <v>0</v>
      </c>
      <c r="AA53" s="28" t="b">
        <f t="shared" si="18"/>
        <v>0</v>
      </c>
      <c r="AB53" s="28" t="b">
        <f t="shared" si="19"/>
        <v>0</v>
      </c>
      <c r="AC53" s="28" t="b">
        <f t="shared" si="20"/>
        <v>0</v>
      </c>
      <c r="AD53" s="28" t="b">
        <f t="shared" si="21"/>
        <v>0</v>
      </c>
      <c r="AE53" s="28" t="b">
        <f t="shared" si="22"/>
        <v>0</v>
      </c>
      <c r="AF53" s="28" t="b">
        <f t="shared" si="23"/>
        <v>0</v>
      </c>
      <c r="AG53" s="28" t="b">
        <f t="shared" si="24"/>
        <v>0</v>
      </c>
      <c r="AH53" s="28" t="b">
        <f t="shared" si="25"/>
        <v>0</v>
      </c>
      <c r="AI53" s="28" t="b">
        <f t="shared" si="26"/>
        <v>0</v>
      </c>
      <c r="AJ53" s="28" t="b">
        <f t="shared" si="27"/>
        <v>0</v>
      </c>
      <c r="AK53" s="28" t="b">
        <f t="shared" si="28"/>
        <v>0</v>
      </c>
      <c r="AL53" s="28" t="b">
        <f t="shared" si="29"/>
        <v>0</v>
      </c>
      <c r="AM53" s="28" t="b">
        <f t="shared" si="30"/>
        <v>0</v>
      </c>
      <c r="AN53" s="28" t="b">
        <f t="shared" si="31"/>
        <v>0</v>
      </c>
      <c r="AO53" s="28" t="b">
        <f t="shared" si="32"/>
        <v>0</v>
      </c>
      <c r="AP53" s="28" t="b">
        <f t="shared" si="33"/>
        <v>0</v>
      </c>
      <c r="AQ53" s="28" t="b">
        <f t="shared" si="34"/>
        <v>0</v>
      </c>
      <c r="AR53" s="28" t="b">
        <f t="shared" si="35"/>
        <v>0</v>
      </c>
      <c r="AS53" s="28" t="b">
        <f t="shared" si="36"/>
        <v>0</v>
      </c>
      <c r="AT53" s="28" t="b">
        <f t="shared" si="37"/>
        <v>0</v>
      </c>
      <c r="AU53" s="28" t="b">
        <f t="shared" si="38"/>
        <v>0</v>
      </c>
      <c r="AV53" s="28" t="b">
        <f t="shared" si="39"/>
        <v>0</v>
      </c>
      <c r="AW53" s="28" t="b">
        <f t="shared" si="40"/>
        <v>0</v>
      </c>
      <c r="AX53" s="28" t="b">
        <f t="shared" si="41"/>
        <v>0</v>
      </c>
      <c r="AY53" s="28" t="b">
        <f t="shared" si="42"/>
        <v>0</v>
      </c>
      <c r="AZ53" s="28" t="b">
        <f t="shared" si="43"/>
        <v>0</v>
      </c>
      <c r="BA53" s="28" t="b">
        <f t="shared" si="44"/>
        <v>0</v>
      </c>
      <c r="BB53" s="28" t="b">
        <f t="shared" si="45"/>
        <v>0</v>
      </c>
      <c r="BC53" s="28" t="b">
        <f t="shared" si="46"/>
        <v>0</v>
      </c>
      <c r="BD53" s="28" t="b">
        <f t="shared" si="47"/>
        <v>0</v>
      </c>
      <c r="BE53" s="28" t="b">
        <f t="shared" si="48"/>
        <v>0</v>
      </c>
      <c r="BF53" s="28" t="b">
        <f t="shared" si="49"/>
        <v>0</v>
      </c>
      <c r="BG53" s="28" t="b">
        <f t="shared" si="50"/>
        <v>0</v>
      </c>
      <c r="BH53" s="28" t="b">
        <f t="shared" si="51"/>
        <v>0</v>
      </c>
      <c r="BI53" s="28" t="b">
        <f t="shared" si="52"/>
        <v>0</v>
      </c>
      <c r="BJ53" s="28" t="b">
        <f t="shared" si="53"/>
        <v>0</v>
      </c>
      <c r="BK53" s="28" t="b">
        <f t="shared" si="54"/>
        <v>0</v>
      </c>
      <c r="BL53" s="28" t="b">
        <f t="shared" si="55"/>
        <v>0</v>
      </c>
      <c r="BM53" s="28"/>
    </row>
    <row r="54" spans="1:65" ht="15.75" x14ac:dyDescent="0.25">
      <c r="A54" s="20"/>
      <c r="B54" s="16"/>
      <c r="C54" s="22"/>
      <c r="D54" s="22"/>
      <c r="E54" s="20"/>
      <c r="F54" s="20"/>
      <c r="H54" s="28"/>
      <c r="I54" s="28" t="b">
        <f t="shared" si="56"/>
        <v>0</v>
      </c>
      <c r="J54" s="28" t="b">
        <f t="shared" si="57"/>
        <v>0</v>
      </c>
      <c r="K54" s="28" t="b">
        <f t="shared" si="58"/>
        <v>0</v>
      </c>
      <c r="L54" s="28" t="b">
        <f t="shared" si="59"/>
        <v>0</v>
      </c>
      <c r="M54" s="28" t="b">
        <f t="shared" si="4"/>
        <v>0</v>
      </c>
      <c r="N54" s="28" t="b">
        <f t="shared" si="5"/>
        <v>0</v>
      </c>
      <c r="O54" s="28" t="b">
        <f t="shared" si="6"/>
        <v>0</v>
      </c>
      <c r="P54" s="28" t="b">
        <f t="shared" si="7"/>
        <v>0</v>
      </c>
      <c r="Q54" s="28" t="b">
        <f t="shared" si="8"/>
        <v>0</v>
      </c>
      <c r="R54" s="28" t="b">
        <f t="shared" si="9"/>
        <v>0</v>
      </c>
      <c r="S54" s="28" t="b">
        <f t="shared" si="10"/>
        <v>0</v>
      </c>
      <c r="T54" s="28" t="b">
        <f t="shared" si="11"/>
        <v>0</v>
      </c>
      <c r="U54" s="28" t="b">
        <f t="shared" si="12"/>
        <v>0</v>
      </c>
      <c r="V54" s="28" t="b">
        <f t="shared" si="13"/>
        <v>0</v>
      </c>
      <c r="W54" s="28" t="b">
        <f t="shared" si="14"/>
        <v>0</v>
      </c>
      <c r="X54" s="28" t="b">
        <f t="shared" si="15"/>
        <v>0</v>
      </c>
      <c r="Y54" s="28" t="b">
        <f t="shared" si="16"/>
        <v>0</v>
      </c>
      <c r="Z54" s="28" t="b">
        <f t="shared" si="17"/>
        <v>0</v>
      </c>
      <c r="AA54" s="28" t="b">
        <f t="shared" si="18"/>
        <v>0</v>
      </c>
      <c r="AB54" s="28" t="b">
        <f t="shared" si="19"/>
        <v>0</v>
      </c>
      <c r="AC54" s="28" t="b">
        <f t="shared" si="20"/>
        <v>0</v>
      </c>
      <c r="AD54" s="28" t="b">
        <f t="shared" si="21"/>
        <v>0</v>
      </c>
      <c r="AE54" s="28" t="b">
        <f t="shared" si="22"/>
        <v>0</v>
      </c>
      <c r="AF54" s="28" t="b">
        <f t="shared" si="23"/>
        <v>0</v>
      </c>
      <c r="AG54" s="28" t="b">
        <f t="shared" si="24"/>
        <v>0</v>
      </c>
      <c r="AH54" s="28" t="b">
        <f t="shared" si="25"/>
        <v>0</v>
      </c>
      <c r="AI54" s="28" t="b">
        <f t="shared" si="26"/>
        <v>0</v>
      </c>
      <c r="AJ54" s="28" t="b">
        <f t="shared" si="27"/>
        <v>0</v>
      </c>
      <c r="AK54" s="28" t="b">
        <f t="shared" si="28"/>
        <v>0</v>
      </c>
      <c r="AL54" s="28" t="b">
        <f t="shared" si="29"/>
        <v>0</v>
      </c>
      <c r="AM54" s="28" t="b">
        <f t="shared" si="30"/>
        <v>0</v>
      </c>
      <c r="AN54" s="28" t="b">
        <f t="shared" si="31"/>
        <v>0</v>
      </c>
      <c r="AO54" s="28" t="b">
        <f t="shared" si="32"/>
        <v>0</v>
      </c>
      <c r="AP54" s="28" t="b">
        <f t="shared" si="33"/>
        <v>0</v>
      </c>
      <c r="AQ54" s="28" t="b">
        <f t="shared" si="34"/>
        <v>0</v>
      </c>
      <c r="AR54" s="28" t="b">
        <f t="shared" si="35"/>
        <v>0</v>
      </c>
      <c r="AS54" s="28" t="b">
        <f t="shared" si="36"/>
        <v>0</v>
      </c>
      <c r="AT54" s="28" t="b">
        <f t="shared" si="37"/>
        <v>0</v>
      </c>
      <c r="AU54" s="28" t="b">
        <f t="shared" si="38"/>
        <v>0</v>
      </c>
      <c r="AV54" s="28" t="b">
        <f t="shared" si="39"/>
        <v>0</v>
      </c>
      <c r="AW54" s="28" t="b">
        <f t="shared" si="40"/>
        <v>0</v>
      </c>
      <c r="AX54" s="28" t="b">
        <f t="shared" si="41"/>
        <v>0</v>
      </c>
      <c r="AY54" s="28" t="b">
        <f t="shared" si="42"/>
        <v>0</v>
      </c>
      <c r="AZ54" s="28" t="b">
        <f t="shared" si="43"/>
        <v>0</v>
      </c>
      <c r="BA54" s="28" t="b">
        <f t="shared" si="44"/>
        <v>0</v>
      </c>
      <c r="BB54" s="28" t="b">
        <f t="shared" si="45"/>
        <v>0</v>
      </c>
      <c r="BC54" s="28" t="b">
        <f t="shared" si="46"/>
        <v>0</v>
      </c>
      <c r="BD54" s="28" t="b">
        <f t="shared" si="47"/>
        <v>0</v>
      </c>
      <c r="BE54" s="28" t="b">
        <f t="shared" si="48"/>
        <v>0</v>
      </c>
      <c r="BF54" s="28" t="b">
        <f t="shared" si="49"/>
        <v>0</v>
      </c>
      <c r="BG54" s="28" t="b">
        <f t="shared" si="50"/>
        <v>0</v>
      </c>
      <c r="BH54" s="28" t="b">
        <f t="shared" si="51"/>
        <v>0</v>
      </c>
      <c r="BI54" s="28" t="b">
        <f t="shared" si="52"/>
        <v>0</v>
      </c>
      <c r="BJ54" s="28" t="b">
        <f t="shared" si="53"/>
        <v>0</v>
      </c>
      <c r="BK54" s="28" t="b">
        <f t="shared" si="54"/>
        <v>0</v>
      </c>
      <c r="BL54" s="28" t="b">
        <f t="shared" si="55"/>
        <v>0</v>
      </c>
      <c r="BM54" s="28"/>
    </row>
    <row r="55" spans="1:65" ht="15.75" x14ac:dyDescent="0.25">
      <c r="A55" s="20"/>
      <c r="B55" s="16"/>
      <c r="C55" s="22"/>
      <c r="D55" s="22"/>
      <c r="E55" s="20"/>
      <c r="F55" s="20"/>
      <c r="H55" s="28"/>
      <c r="I55" s="28" t="b">
        <f t="shared" si="56"/>
        <v>0</v>
      </c>
      <c r="J55" s="28" t="b">
        <f t="shared" si="57"/>
        <v>0</v>
      </c>
      <c r="K55" s="28" t="b">
        <f t="shared" si="58"/>
        <v>0</v>
      </c>
      <c r="L55" s="28" t="b">
        <f t="shared" si="59"/>
        <v>0</v>
      </c>
      <c r="M55" s="28" t="b">
        <f t="shared" si="4"/>
        <v>0</v>
      </c>
      <c r="N55" s="28" t="b">
        <f t="shared" si="5"/>
        <v>0</v>
      </c>
      <c r="O55" s="28" t="b">
        <f t="shared" si="6"/>
        <v>0</v>
      </c>
      <c r="P55" s="28" t="b">
        <f t="shared" si="7"/>
        <v>0</v>
      </c>
      <c r="Q55" s="28" t="b">
        <f t="shared" si="8"/>
        <v>0</v>
      </c>
      <c r="R55" s="28" t="b">
        <f t="shared" si="9"/>
        <v>0</v>
      </c>
      <c r="S55" s="28" t="b">
        <f t="shared" si="10"/>
        <v>0</v>
      </c>
      <c r="T55" s="28" t="b">
        <f t="shared" si="11"/>
        <v>0</v>
      </c>
      <c r="U55" s="28" t="b">
        <f t="shared" si="12"/>
        <v>0</v>
      </c>
      <c r="V55" s="28" t="b">
        <f t="shared" si="13"/>
        <v>0</v>
      </c>
      <c r="W55" s="28" t="b">
        <f t="shared" si="14"/>
        <v>0</v>
      </c>
      <c r="X55" s="28" t="b">
        <f t="shared" si="15"/>
        <v>0</v>
      </c>
      <c r="Y55" s="28" t="b">
        <f t="shared" si="16"/>
        <v>0</v>
      </c>
      <c r="Z55" s="28" t="b">
        <f t="shared" si="17"/>
        <v>0</v>
      </c>
      <c r="AA55" s="28" t="b">
        <f t="shared" si="18"/>
        <v>0</v>
      </c>
      <c r="AB55" s="28" t="b">
        <f t="shared" si="19"/>
        <v>0</v>
      </c>
      <c r="AC55" s="28" t="b">
        <f t="shared" si="20"/>
        <v>0</v>
      </c>
      <c r="AD55" s="28" t="b">
        <f t="shared" si="21"/>
        <v>0</v>
      </c>
      <c r="AE55" s="28" t="b">
        <f t="shared" si="22"/>
        <v>0</v>
      </c>
      <c r="AF55" s="28" t="b">
        <f t="shared" si="23"/>
        <v>0</v>
      </c>
      <c r="AG55" s="28" t="b">
        <f t="shared" si="24"/>
        <v>0</v>
      </c>
      <c r="AH55" s="28" t="b">
        <f t="shared" si="25"/>
        <v>0</v>
      </c>
      <c r="AI55" s="28" t="b">
        <f t="shared" si="26"/>
        <v>0</v>
      </c>
      <c r="AJ55" s="28" t="b">
        <f t="shared" si="27"/>
        <v>0</v>
      </c>
      <c r="AK55" s="28" t="b">
        <f t="shared" si="28"/>
        <v>0</v>
      </c>
      <c r="AL55" s="28" t="b">
        <f t="shared" si="29"/>
        <v>0</v>
      </c>
      <c r="AM55" s="28" t="b">
        <f t="shared" si="30"/>
        <v>0</v>
      </c>
      <c r="AN55" s="28" t="b">
        <f t="shared" si="31"/>
        <v>0</v>
      </c>
      <c r="AO55" s="28" t="b">
        <f t="shared" si="32"/>
        <v>0</v>
      </c>
      <c r="AP55" s="28" t="b">
        <f t="shared" si="33"/>
        <v>0</v>
      </c>
      <c r="AQ55" s="28" t="b">
        <f t="shared" si="34"/>
        <v>0</v>
      </c>
      <c r="AR55" s="28" t="b">
        <f t="shared" si="35"/>
        <v>0</v>
      </c>
      <c r="AS55" s="28" t="b">
        <f t="shared" si="36"/>
        <v>0</v>
      </c>
      <c r="AT55" s="28" t="b">
        <f t="shared" si="37"/>
        <v>0</v>
      </c>
      <c r="AU55" s="28" t="b">
        <f t="shared" si="38"/>
        <v>0</v>
      </c>
      <c r="AV55" s="28" t="b">
        <f t="shared" si="39"/>
        <v>0</v>
      </c>
      <c r="AW55" s="28" t="b">
        <f t="shared" si="40"/>
        <v>0</v>
      </c>
      <c r="AX55" s="28" t="b">
        <f t="shared" si="41"/>
        <v>0</v>
      </c>
      <c r="AY55" s="28" t="b">
        <f t="shared" si="42"/>
        <v>0</v>
      </c>
      <c r="AZ55" s="28" t="b">
        <f t="shared" si="43"/>
        <v>0</v>
      </c>
      <c r="BA55" s="28" t="b">
        <f t="shared" si="44"/>
        <v>0</v>
      </c>
      <c r="BB55" s="28" t="b">
        <f t="shared" si="45"/>
        <v>0</v>
      </c>
      <c r="BC55" s="28" t="b">
        <f t="shared" si="46"/>
        <v>0</v>
      </c>
      <c r="BD55" s="28" t="b">
        <f t="shared" si="47"/>
        <v>0</v>
      </c>
      <c r="BE55" s="28" t="b">
        <f t="shared" si="48"/>
        <v>0</v>
      </c>
      <c r="BF55" s="28" t="b">
        <f t="shared" si="49"/>
        <v>0</v>
      </c>
      <c r="BG55" s="28" t="b">
        <f t="shared" si="50"/>
        <v>0</v>
      </c>
      <c r="BH55" s="28" t="b">
        <f t="shared" si="51"/>
        <v>0</v>
      </c>
      <c r="BI55" s="28" t="b">
        <f t="shared" si="52"/>
        <v>0</v>
      </c>
      <c r="BJ55" s="28" t="b">
        <f t="shared" si="53"/>
        <v>0</v>
      </c>
      <c r="BK55" s="28" t="b">
        <f t="shared" si="54"/>
        <v>0</v>
      </c>
      <c r="BL55" s="28" t="b">
        <f t="shared" si="55"/>
        <v>0</v>
      </c>
      <c r="BM55" s="28"/>
    </row>
    <row r="56" spans="1:65" ht="15.75" x14ac:dyDescent="0.25">
      <c r="A56" s="20"/>
      <c r="B56" s="16"/>
      <c r="C56" s="22"/>
      <c r="D56" s="22"/>
      <c r="E56" s="20"/>
      <c r="F56" s="20"/>
      <c r="H56" s="28"/>
      <c r="I56" s="28" t="b">
        <f t="shared" si="56"/>
        <v>0</v>
      </c>
      <c r="J56" s="28" t="b">
        <f t="shared" si="57"/>
        <v>0</v>
      </c>
      <c r="K56" s="28" t="b">
        <f t="shared" si="58"/>
        <v>0</v>
      </c>
      <c r="L56" s="28" t="b">
        <f t="shared" si="59"/>
        <v>0</v>
      </c>
      <c r="M56" s="28" t="b">
        <f t="shared" si="4"/>
        <v>0</v>
      </c>
      <c r="N56" s="28" t="b">
        <f t="shared" si="5"/>
        <v>0</v>
      </c>
      <c r="O56" s="28" t="b">
        <f t="shared" si="6"/>
        <v>0</v>
      </c>
      <c r="P56" s="28" t="b">
        <f t="shared" si="7"/>
        <v>0</v>
      </c>
      <c r="Q56" s="28" t="b">
        <f t="shared" si="8"/>
        <v>0</v>
      </c>
      <c r="R56" s="28" t="b">
        <f t="shared" si="9"/>
        <v>0</v>
      </c>
      <c r="S56" s="28" t="b">
        <f t="shared" si="10"/>
        <v>0</v>
      </c>
      <c r="T56" s="28" t="b">
        <f t="shared" si="11"/>
        <v>0</v>
      </c>
      <c r="U56" s="28" t="b">
        <f t="shared" si="12"/>
        <v>0</v>
      </c>
      <c r="V56" s="28" t="b">
        <f t="shared" si="13"/>
        <v>0</v>
      </c>
      <c r="W56" s="28" t="b">
        <f t="shared" si="14"/>
        <v>0</v>
      </c>
      <c r="X56" s="28" t="b">
        <f t="shared" si="15"/>
        <v>0</v>
      </c>
      <c r="Y56" s="28" t="b">
        <f t="shared" si="16"/>
        <v>0</v>
      </c>
      <c r="Z56" s="28" t="b">
        <f t="shared" si="17"/>
        <v>0</v>
      </c>
      <c r="AA56" s="28" t="b">
        <f t="shared" si="18"/>
        <v>0</v>
      </c>
      <c r="AB56" s="28" t="b">
        <f t="shared" si="19"/>
        <v>0</v>
      </c>
      <c r="AC56" s="28" t="b">
        <f t="shared" si="20"/>
        <v>0</v>
      </c>
      <c r="AD56" s="28" t="b">
        <f t="shared" si="21"/>
        <v>0</v>
      </c>
      <c r="AE56" s="28" t="b">
        <f t="shared" si="22"/>
        <v>0</v>
      </c>
      <c r="AF56" s="28" t="b">
        <f t="shared" si="23"/>
        <v>0</v>
      </c>
      <c r="AG56" s="28" t="b">
        <f t="shared" si="24"/>
        <v>0</v>
      </c>
      <c r="AH56" s="28" t="b">
        <f t="shared" si="25"/>
        <v>0</v>
      </c>
      <c r="AI56" s="28" t="b">
        <f t="shared" si="26"/>
        <v>0</v>
      </c>
      <c r="AJ56" s="28" t="b">
        <f t="shared" si="27"/>
        <v>0</v>
      </c>
      <c r="AK56" s="28" t="b">
        <f t="shared" si="28"/>
        <v>0</v>
      </c>
      <c r="AL56" s="28" t="b">
        <f t="shared" si="29"/>
        <v>0</v>
      </c>
      <c r="AM56" s="28" t="b">
        <f t="shared" si="30"/>
        <v>0</v>
      </c>
      <c r="AN56" s="28" t="b">
        <f t="shared" si="31"/>
        <v>0</v>
      </c>
      <c r="AO56" s="28" t="b">
        <f t="shared" si="32"/>
        <v>0</v>
      </c>
      <c r="AP56" s="28" t="b">
        <f t="shared" si="33"/>
        <v>0</v>
      </c>
      <c r="AQ56" s="28" t="b">
        <f t="shared" si="34"/>
        <v>0</v>
      </c>
      <c r="AR56" s="28" t="b">
        <f t="shared" si="35"/>
        <v>0</v>
      </c>
      <c r="AS56" s="28" t="b">
        <f t="shared" si="36"/>
        <v>0</v>
      </c>
      <c r="AT56" s="28" t="b">
        <f t="shared" si="37"/>
        <v>0</v>
      </c>
      <c r="AU56" s="28" t="b">
        <f t="shared" si="38"/>
        <v>0</v>
      </c>
      <c r="AV56" s="28" t="b">
        <f t="shared" si="39"/>
        <v>0</v>
      </c>
      <c r="AW56" s="28" t="b">
        <f t="shared" si="40"/>
        <v>0</v>
      </c>
      <c r="AX56" s="28" t="b">
        <f t="shared" si="41"/>
        <v>0</v>
      </c>
      <c r="AY56" s="28" t="b">
        <f t="shared" si="42"/>
        <v>0</v>
      </c>
      <c r="AZ56" s="28" t="b">
        <f t="shared" si="43"/>
        <v>0</v>
      </c>
      <c r="BA56" s="28" t="b">
        <f t="shared" si="44"/>
        <v>0</v>
      </c>
      <c r="BB56" s="28" t="b">
        <f t="shared" si="45"/>
        <v>0</v>
      </c>
      <c r="BC56" s="28" t="b">
        <f t="shared" si="46"/>
        <v>0</v>
      </c>
      <c r="BD56" s="28" t="b">
        <f t="shared" si="47"/>
        <v>0</v>
      </c>
      <c r="BE56" s="28" t="b">
        <f t="shared" si="48"/>
        <v>0</v>
      </c>
      <c r="BF56" s="28" t="b">
        <f t="shared" si="49"/>
        <v>0</v>
      </c>
      <c r="BG56" s="28" t="b">
        <f t="shared" si="50"/>
        <v>0</v>
      </c>
      <c r="BH56" s="28" t="b">
        <f t="shared" si="51"/>
        <v>0</v>
      </c>
      <c r="BI56" s="28" t="b">
        <f t="shared" si="52"/>
        <v>0</v>
      </c>
      <c r="BJ56" s="28" t="b">
        <f t="shared" si="53"/>
        <v>0</v>
      </c>
      <c r="BK56" s="28" t="b">
        <f t="shared" si="54"/>
        <v>0</v>
      </c>
      <c r="BL56" s="28" t="b">
        <f t="shared" si="55"/>
        <v>0</v>
      </c>
      <c r="BM56" s="28"/>
    </row>
    <row r="57" spans="1:65" ht="15.75" x14ac:dyDescent="0.25">
      <c r="A57" s="20"/>
      <c r="B57" s="16"/>
      <c r="C57" s="22"/>
      <c r="D57" s="22"/>
      <c r="E57" s="20"/>
      <c r="F57" s="20"/>
      <c r="H57" s="28"/>
      <c r="I57" s="28" t="b">
        <f t="shared" si="56"/>
        <v>0</v>
      </c>
      <c r="J57" s="28" t="b">
        <f t="shared" si="57"/>
        <v>0</v>
      </c>
      <c r="K57" s="28" t="b">
        <f t="shared" si="58"/>
        <v>0</v>
      </c>
      <c r="L57" s="28" t="b">
        <f t="shared" si="59"/>
        <v>0</v>
      </c>
      <c r="M57" s="28" t="b">
        <f t="shared" si="4"/>
        <v>0</v>
      </c>
      <c r="N57" s="28" t="b">
        <f t="shared" si="5"/>
        <v>0</v>
      </c>
      <c r="O57" s="28" t="b">
        <f t="shared" si="6"/>
        <v>0</v>
      </c>
      <c r="P57" s="28" t="b">
        <f t="shared" si="7"/>
        <v>0</v>
      </c>
      <c r="Q57" s="28" t="b">
        <f t="shared" si="8"/>
        <v>0</v>
      </c>
      <c r="R57" s="28" t="b">
        <f t="shared" si="9"/>
        <v>0</v>
      </c>
      <c r="S57" s="28" t="b">
        <f t="shared" si="10"/>
        <v>0</v>
      </c>
      <c r="T57" s="28" t="b">
        <f t="shared" si="11"/>
        <v>0</v>
      </c>
      <c r="U57" s="28" t="b">
        <f t="shared" si="12"/>
        <v>0</v>
      </c>
      <c r="V57" s="28" t="b">
        <f t="shared" si="13"/>
        <v>0</v>
      </c>
      <c r="W57" s="28" t="b">
        <f t="shared" si="14"/>
        <v>0</v>
      </c>
      <c r="X57" s="28" t="b">
        <f t="shared" si="15"/>
        <v>0</v>
      </c>
      <c r="Y57" s="28" t="b">
        <f t="shared" si="16"/>
        <v>0</v>
      </c>
      <c r="Z57" s="28" t="b">
        <f t="shared" si="17"/>
        <v>0</v>
      </c>
      <c r="AA57" s="28" t="b">
        <f t="shared" si="18"/>
        <v>0</v>
      </c>
      <c r="AB57" s="28" t="b">
        <f t="shared" si="19"/>
        <v>0</v>
      </c>
      <c r="AC57" s="28" t="b">
        <f t="shared" si="20"/>
        <v>0</v>
      </c>
      <c r="AD57" s="28" t="b">
        <f t="shared" si="21"/>
        <v>0</v>
      </c>
      <c r="AE57" s="28" t="b">
        <f t="shared" si="22"/>
        <v>0</v>
      </c>
      <c r="AF57" s="28" t="b">
        <f t="shared" si="23"/>
        <v>0</v>
      </c>
      <c r="AG57" s="28" t="b">
        <f t="shared" si="24"/>
        <v>0</v>
      </c>
      <c r="AH57" s="28" t="b">
        <f t="shared" si="25"/>
        <v>0</v>
      </c>
      <c r="AI57" s="28" t="b">
        <f t="shared" si="26"/>
        <v>0</v>
      </c>
      <c r="AJ57" s="28" t="b">
        <f t="shared" si="27"/>
        <v>0</v>
      </c>
      <c r="AK57" s="28" t="b">
        <f t="shared" si="28"/>
        <v>0</v>
      </c>
      <c r="AL57" s="28" t="b">
        <f t="shared" si="29"/>
        <v>0</v>
      </c>
      <c r="AM57" s="28" t="b">
        <f t="shared" si="30"/>
        <v>0</v>
      </c>
      <c r="AN57" s="28" t="b">
        <f t="shared" si="31"/>
        <v>0</v>
      </c>
      <c r="AO57" s="28" t="b">
        <f t="shared" si="32"/>
        <v>0</v>
      </c>
      <c r="AP57" s="28" t="b">
        <f t="shared" si="33"/>
        <v>0</v>
      </c>
      <c r="AQ57" s="28" t="b">
        <f t="shared" si="34"/>
        <v>0</v>
      </c>
      <c r="AR57" s="28" t="b">
        <f t="shared" si="35"/>
        <v>0</v>
      </c>
      <c r="AS57" s="28" t="b">
        <f t="shared" si="36"/>
        <v>0</v>
      </c>
      <c r="AT57" s="28" t="b">
        <f t="shared" si="37"/>
        <v>0</v>
      </c>
      <c r="AU57" s="28" t="b">
        <f t="shared" si="38"/>
        <v>0</v>
      </c>
      <c r="AV57" s="28" t="b">
        <f t="shared" si="39"/>
        <v>0</v>
      </c>
      <c r="AW57" s="28" t="b">
        <f t="shared" si="40"/>
        <v>0</v>
      </c>
      <c r="AX57" s="28" t="b">
        <f t="shared" si="41"/>
        <v>0</v>
      </c>
      <c r="AY57" s="28" t="b">
        <f t="shared" si="42"/>
        <v>0</v>
      </c>
      <c r="AZ57" s="28" t="b">
        <f t="shared" si="43"/>
        <v>0</v>
      </c>
      <c r="BA57" s="28" t="b">
        <f t="shared" si="44"/>
        <v>0</v>
      </c>
      <c r="BB57" s="28" t="b">
        <f t="shared" si="45"/>
        <v>0</v>
      </c>
      <c r="BC57" s="28" t="b">
        <f t="shared" si="46"/>
        <v>0</v>
      </c>
      <c r="BD57" s="28" t="b">
        <f t="shared" si="47"/>
        <v>0</v>
      </c>
      <c r="BE57" s="28" t="b">
        <f t="shared" si="48"/>
        <v>0</v>
      </c>
      <c r="BF57" s="28" t="b">
        <f t="shared" si="49"/>
        <v>0</v>
      </c>
      <c r="BG57" s="28" t="b">
        <f t="shared" si="50"/>
        <v>0</v>
      </c>
      <c r="BH57" s="28" t="b">
        <f t="shared" si="51"/>
        <v>0</v>
      </c>
      <c r="BI57" s="28" t="b">
        <f t="shared" si="52"/>
        <v>0</v>
      </c>
      <c r="BJ57" s="28" t="b">
        <f t="shared" si="53"/>
        <v>0</v>
      </c>
      <c r="BK57" s="28" t="b">
        <f t="shared" si="54"/>
        <v>0</v>
      </c>
      <c r="BL57" s="28" t="b">
        <f t="shared" si="55"/>
        <v>0</v>
      </c>
      <c r="BM57" s="28"/>
    </row>
    <row r="58" spans="1:65" ht="15.75" x14ac:dyDescent="0.25">
      <c r="A58" s="20"/>
      <c r="B58" s="16"/>
      <c r="C58" s="22"/>
      <c r="D58" s="22"/>
      <c r="E58" s="20"/>
      <c r="F58" s="20"/>
      <c r="H58" s="28"/>
      <c r="I58" s="28" t="b">
        <f t="shared" si="56"/>
        <v>0</v>
      </c>
      <c r="J58" s="28" t="b">
        <f t="shared" si="57"/>
        <v>0</v>
      </c>
      <c r="K58" s="28" t="b">
        <f t="shared" si="58"/>
        <v>0</v>
      </c>
      <c r="L58" s="28" t="b">
        <f t="shared" si="59"/>
        <v>0</v>
      </c>
      <c r="M58" s="28" t="b">
        <f t="shared" si="4"/>
        <v>0</v>
      </c>
      <c r="N58" s="28" t="b">
        <f t="shared" si="5"/>
        <v>0</v>
      </c>
      <c r="O58" s="28" t="b">
        <f t="shared" si="6"/>
        <v>0</v>
      </c>
      <c r="P58" s="28" t="b">
        <f t="shared" si="7"/>
        <v>0</v>
      </c>
      <c r="Q58" s="28" t="b">
        <f t="shared" si="8"/>
        <v>0</v>
      </c>
      <c r="R58" s="28" t="b">
        <f t="shared" si="9"/>
        <v>0</v>
      </c>
      <c r="S58" s="28" t="b">
        <f t="shared" si="10"/>
        <v>0</v>
      </c>
      <c r="T58" s="28" t="b">
        <f t="shared" si="11"/>
        <v>0</v>
      </c>
      <c r="U58" s="28" t="b">
        <f t="shared" si="12"/>
        <v>0</v>
      </c>
      <c r="V58" s="28" t="b">
        <f t="shared" si="13"/>
        <v>0</v>
      </c>
      <c r="W58" s="28" t="b">
        <f t="shared" si="14"/>
        <v>0</v>
      </c>
      <c r="X58" s="28" t="b">
        <f t="shared" si="15"/>
        <v>0</v>
      </c>
      <c r="Y58" s="28" t="b">
        <f t="shared" si="16"/>
        <v>0</v>
      </c>
      <c r="Z58" s="28" t="b">
        <f t="shared" si="17"/>
        <v>0</v>
      </c>
      <c r="AA58" s="28" t="b">
        <f t="shared" si="18"/>
        <v>0</v>
      </c>
      <c r="AB58" s="28" t="b">
        <f t="shared" si="19"/>
        <v>0</v>
      </c>
      <c r="AC58" s="28" t="b">
        <f t="shared" si="20"/>
        <v>0</v>
      </c>
      <c r="AD58" s="28" t="b">
        <f t="shared" si="21"/>
        <v>0</v>
      </c>
      <c r="AE58" s="28" t="b">
        <f t="shared" si="22"/>
        <v>0</v>
      </c>
      <c r="AF58" s="28" t="b">
        <f t="shared" si="23"/>
        <v>0</v>
      </c>
      <c r="AG58" s="28" t="b">
        <f t="shared" si="24"/>
        <v>0</v>
      </c>
      <c r="AH58" s="28" t="b">
        <f t="shared" si="25"/>
        <v>0</v>
      </c>
      <c r="AI58" s="28" t="b">
        <f t="shared" si="26"/>
        <v>0</v>
      </c>
      <c r="AJ58" s="28" t="b">
        <f t="shared" si="27"/>
        <v>0</v>
      </c>
      <c r="AK58" s="28" t="b">
        <f t="shared" si="28"/>
        <v>0</v>
      </c>
      <c r="AL58" s="28" t="b">
        <f t="shared" si="29"/>
        <v>0</v>
      </c>
      <c r="AM58" s="28" t="b">
        <f t="shared" si="30"/>
        <v>0</v>
      </c>
      <c r="AN58" s="28" t="b">
        <f t="shared" si="31"/>
        <v>0</v>
      </c>
      <c r="AO58" s="28" t="b">
        <f t="shared" si="32"/>
        <v>0</v>
      </c>
      <c r="AP58" s="28" t="b">
        <f t="shared" si="33"/>
        <v>0</v>
      </c>
      <c r="AQ58" s="28" t="b">
        <f t="shared" si="34"/>
        <v>0</v>
      </c>
      <c r="AR58" s="28" t="b">
        <f t="shared" si="35"/>
        <v>0</v>
      </c>
      <c r="AS58" s="28" t="b">
        <f t="shared" si="36"/>
        <v>0</v>
      </c>
      <c r="AT58" s="28" t="b">
        <f t="shared" si="37"/>
        <v>0</v>
      </c>
      <c r="AU58" s="28" t="b">
        <f t="shared" si="38"/>
        <v>0</v>
      </c>
      <c r="AV58" s="28" t="b">
        <f t="shared" si="39"/>
        <v>0</v>
      </c>
      <c r="AW58" s="28" t="b">
        <f t="shared" si="40"/>
        <v>0</v>
      </c>
      <c r="AX58" s="28" t="b">
        <f t="shared" si="41"/>
        <v>0</v>
      </c>
      <c r="AY58" s="28" t="b">
        <f t="shared" si="42"/>
        <v>0</v>
      </c>
      <c r="AZ58" s="28" t="b">
        <f t="shared" si="43"/>
        <v>0</v>
      </c>
      <c r="BA58" s="28" t="b">
        <f t="shared" si="44"/>
        <v>0</v>
      </c>
      <c r="BB58" s="28" t="b">
        <f t="shared" si="45"/>
        <v>0</v>
      </c>
      <c r="BC58" s="28" t="b">
        <f t="shared" si="46"/>
        <v>0</v>
      </c>
      <c r="BD58" s="28" t="b">
        <f t="shared" si="47"/>
        <v>0</v>
      </c>
      <c r="BE58" s="28" t="b">
        <f t="shared" si="48"/>
        <v>0</v>
      </c>
      <c r="BF58" s="28" t="b">
        <f t="shared" si="49"/>
        <v>0</v>
      </c>
      <c r="BG58" s="28" t="b">
        <f t="shared" si="50"/>
        <v>0</v>
      </c>
      <c r="BH58" s="28" t="b">
        <f t="shared" si="51"/>
        <v>0</v>
      </c>
      <c r="BI58" s="28" t="b">
        <f t="shared" si="52"/>
        <v>0</v>
      </c>
      <c r="BJ58" s="28" t="b">
        <f t="shared" si="53"/>
        <v>0</v>
      </c>
      <c r="BK58" s="28" t="b">
        <f t="shared" si="54"/>
        <v>0</v>
      </c>
      <c r="BL58" s="28" t="b">
        <f t="shared" si="55"/>
        <v>0</v>
      </c>
      <c r="BM58" s="28"/>
    </row>
    <row r="59" spans="1:65" ht="15.75" x14ac:dyDescent="0.25">
      <c r="A59" s="20"/>
      <c r="B59" s="16"/>
      <c r="C59" s="22"/>
      <c r="D59" s="22"/>
      <c r="E59" s="20"/>
      <c r="F59" s="20"/>
      <c r="H59" s="28"/>
      <c r="I59" s="28" t="b">
        <f t="shared" si="56"/>
        <v>0</v>
      </c>
      <c r="J59" s="28" t="b">
        <f t="shared" si="57"/>
        <v>0</v>
      </c>
      <c r="K59" s="28" t="b">
        <f t="shared" si="58"/>
        <v>0</v>
      </c>
      <c r="L59" s="28" t="b">
        <f t="shared" si="59"/>
        <v>0</v>
      </c>
      <c r="M59" s="28" t="b">
        <f t="shared" si="4"/>
        <v>0</v>
      </c>
      <c r="N59" s="28" t="b">
        <f t="shared" si="5"/>
        <v>0</v>
      </c>
      <c r="O59" s="28" t="b">
        <f t="shared" si="6"/>
        <v>0</v>
      </c>
      <c r="P59" s="28" t="b">
        <f t="shared" si="7"/>
        <v>0</v>
      </c>
      <c r="Q59" s="28" t="b">
        <f t="shared" si="8"/>
        <v>0</v>
      </c>
      <c r="R59" s="28" t="b">
        <f t="shared" si="9"/>
        <v>0</v>
      </c>
      <c r="S59" s="28" t="b">
        <f t="shared" si="10"/>
        <v>0</v>
      </c>
      <c r="T59" s="28" t="b">
        <f t="shared" si="11"/>
        <v>0</v>
      </c>
      <c r="U59" s="28" t="b">
        <f t="shared" si="12"/>
        <v>0</v>
      </c>
      <c r="V59" s="28" t="b">
        <f t="shared" si="13"/>
        <v>0</v>
      </c>
      <c r="W59" s="28" t="b">
        <f t="shared" si="14"/>
        <v>0</v>
      </c>
      <c r="X59" s="28" t="b">
        <f t="shared" si="15"/>
        <v>0</v>
      </c>
      <c r="Y59" s="28" t="b">
        <f t="shared" si="16"/>
        <v>0</v>
      </c>
      <c r="Z59" s="28" t="b">
        <f t="shared" si="17"/>
        <v>0</v>
      </c>
      <c r="AA59" s="28" t="b">
        <f t="shared" si="18"/>
        <v>0</v>
      </c>
      <c r="AB59" s="28" t="b">
        <f t="shared" si="19"/>
        <v>0</v>
      </c>
      <c r="AC59" s="28" t="b">
        <f t="shared" si="20"/>
        <v>0</v>
      </c>
      <c r="AD59" s="28" t="b">
        <f t="shared" si="21"/>
        <v>0</v>
      </c>
      <c r="AE59" s="28" t="b">
        <f t="shared" si="22"/>
        <v>0</v>
      </c>
      <c r="AF59" s="28" t="b">
        <f t="shared" si="23"/>
        <v>0</v>
      </c>
      <c r="AG59" s="28" t="b">
        <f t="shared" si="24"/>
        <v>0</v>
      </c>
      <c r="AH59" s="28" t="b">
        <f t="shared" si="25"/>
        <v>0</v>
      </c>
      <c r="AI59" s="28" t="b">
        <f t="shared" si="26"/>
        <v>0</v>
      </c>
      <c r="AJ59" s="28" t="b">
        <f t="shared" si="27"/>
        <v>0</v>
      </c>
      <c r="AK59" s="28" t="b">
        <f t="shared" si="28"/>
        <v>0</v>
      </c>
      <c r="AL59" s="28" t="b">
        <f t="shared" si="29"/>
        <v>0</v>
      </c>
      <c r="AM59" s="28" t="b">
        <f t="shared" si="30"/>
        <v>0</v>
      </c>
      <c r="AN59" s="28" t="b">
        <f t="shared" si="31"/>
        <v>0</v>
      </c>
      <c r="AO59" s="28" t="b">
        <f t="shared" si="32"/>
        <v>0</v>
      </c>
      <c r="AP59" s="28" t="b">
        <f t="shared" si="33"/>
        <v>0</v>
      </c>
      <c r="AQ59" s="28" t="b">
        <f t="shared" si="34"/>
        <v>0</v>
      </c>
      <c r="AR59" s="28" t="b">
        <f t="shared" si="35"/>
        <v>0</v>
      </c>
      <c r="AS59" s="28" t="b">
        <f t="shared" si="36"/>
        <v>0</v>
      </c>
      <c r="AT59" s="28" t="b">
        <f t="shared" si="37"/>
        <v>0</v>
      </c>
      <c r="AU59" s="28" t="b">
        <f t="shared" si="38"/>
        <v>0</v>
      </c>
      <c r="AV59" s="28" t="b">
        <f t="shared" si="39"/>
        <v>0</v>
      </c>
      <c r="AW59" s="28" t="b">
        <f t="shared" si="40"/>
        <v>0</v>
      </c>
      <c r="AX59" s="28" t="b">
        <f t="shared" si="41"/>
        <v>0</v>
      </c>
      <c r="AY59" s="28" t="b">
        <f t="shared" si="42"/>
        <v>0</v>
      </c>
      <c r="AZ59" s="28" t="b">
        <f t="shared" si="43"/>
        <v>0</v>
      </c>
      <c r="BA59" s="28" t="b">
        <f t="shared" si="44"/>
        <v>0</v>
      </c>
      <c r="BB59" s="28" t="b">
        <f t="shared" si="45"/>
        <v>0</v>
      </c>
      <c r="BC59" s="28" t="b">
        <f t="shared" si="46"/>
        <v>0</v>
      </c>
      <c r="BD59" s="28" t="b">
        <f t="shared" si="47"/>
        <v>0</v>
      </c>
      <c r="BE59" s="28" t="b">
        <f t="shared" si="48"/>
        <v>0</v>
      </c>
      <c r="BF59" s="28" t="b">
        <f t="shared" si="49"/>
        <v>0</v>
      </c>
      <c r="BG59" s="28" t="b">
        <f t="shared" si="50"/>
        <v>0</v>
      </c>
      <c r="BH59" s="28" t="b">
        <f t="shared" si="51"/>
        <v>0</v>
      </c>
      <c r="BI59" s="28" t="b">
        <f t="shared" si="52"/>
        <v>0</v>
      </c>
      <c r="BJ59" s="28" t="b">
        <f t="shared" si="53"/>
        <v>0</v>
      </c>
      <c r="BK59" s="28" t="b">
        <f t="shared" si="54"/>
        <v>0</v>
      </c>
      <c r="BL59" s="28" t="b">
        <f t="shared" si="55"/>
        <v>0</v>
      </c>
      <c r="BM59" s="28"/>
    </row>
    <row r="60" spans="1:65" ht="15.75" x14ac:dyDescent="0.25">
      <c r="A60" s="20"/>
      <c r="B60" s="16"/>
      <c r="C60" s="22"/>
      <c r="D60" s="22"/>
      <c r="E60" s="20"/>
      <c r="F60" s="20"/>
      <c r="H60" s="28"/>
      <c r="I60" s="28" t="b">
        <f t="shared" si="56"/>
        <v>0</v>
      </c>
      <c r="J60" s="28" t="b">
        <f t="shared" si="57"/>
        <v>0</v>
      </c>
      <c r="K60" s="28" t="b">
        <f t="shared" si="58"/>
        <v>0</v>
      </c>
      <c r="L60" s="28" t="b">
        <f t="shared" si="59"/>
        <v>0</v>
      </c>
      <c r="M60" s="28" t="b">
        <f t="shared" si="4"/>
        <v>0</v>
      </c>
      <c r="N60" s="28" t="b">
        <f t="shared" si="5"/>
        <v>0</v>
      </c>
      <c r="O60" s="28" t="b">
        <f t="shared" si="6"/>
        <v>0</v>
      </c>
      <c r="P60" s="28" t="b">
        <f t="shared" si="7"/>
        <v>0</v>
      </c>
      <c r="Q60" s="28" t="b">
        <f t="shared" si="8"/>
        <v>0</v>
      </c>
      <c r="R60" s="28" t="b">
        <f t="shared" si="9"/>
        <v>0</v>
      </c>
      <c r="S60" s="28" t="b">
        <f t="shared" si="10"/>
        <v>0</v>
      </c>
      <c r="T60" s="28" t="b">
        <f t="shared" si="11"/>
        <v>0</v>
      </c>
      <c r="U60" s="28" t="b">
        <f t="shared" si="12"/>
        <v>0</v>
      </c>
      <c r="V60" s="28" t="b">
        <f t="shared" si="13"/>
        <v>0</v>
      </c>
      <c r="W60" s="28" t="b">
        <f t="shared" si="14"/>
        <v>0</v>
      </c>
      <c r="X60" s="28" t="b">
        <f t="shared" si="15"/>
        <v>0</v>
      </c>
      <c r="Y60" s="28" t="b">
        <f t="shared" si="16"/>
        <v>0</v>
      </c>
      <c r="Z60" s="28" t="b">
        <f t="shared" si="17"/>
        <v>0</v>
      </c>
      <c r="AA60" s="28" t="b">
        <f t="shared" si="18"/>
        <v>0</v>
      </c>
      <c r="AB60" s="28" t="b">
        <f t="shared" si="19"/>
        <v>0</v>
      </c>
      <c r="AC60" s="28" t="b">
        <f t="shared" si="20"/>
        <v>0</v>
      </c>
      <c r="AD60" s="28" t="b">
        <f t="shared" si="21"/>
        <v>0</v>
      </c>
      <c r="AE60" s="28" t="b">
        <f t="shared" si="22"/>
        <v>0</v>
      </c>
      <c r="AF60" s="28" t="b">
        <f t="shared" si="23"/>
        <v>0</v>
      </c>
      <c r="AG60" s="28" t="b">
        <f t="shared" si="24"/>
        <v>0</v>
      </c>
      <c r="AH60" s="28" t="b">
        <f t="shared" si="25"/>
        <v>0</v>
      </c>
      <c r="AI60" s="28" t="b">
        <f t="shared" si="26"/>
        <v>0</v>
      </c>
      <c r="AJ60" s="28" t="b">
        <f t="shared" si="27"/>
        <v>0</v>
      </c>
      <c r="AK60" s="28" t="b">
        <f t="shared" si="28"/>
        <v>0</v>
      </c>
      <c r="AL60" s="28" t="b">
        <f t="shared" si="29"/>
        <v>0</v>
      </c>
      <c r="AM60" s="28" t="b">
        <f t="shared" si="30"/>
        <v>0</v>
      </c>
      <c r="AN60" s="28" t="b">
        <f t="shared" si="31"/>
        <v>0</v>
      </c>
      <c r="AO60" s="28" t="b">
        <f t="shared" si="32"/>
        <v>0</v>
      </c>
      <c r="AP60" s="28" t="b">
        <f t="shared" si="33"/>
        <v>0</v>
      </c>
      <c r="AQ60" s="28" t="b">
        <f t="shared" si="34"/>
        <v>0</v>
      </c>
      <c r="AR60" s="28" t="b">
        <f t="shared" si="35"/>
        <v>0</v>
      </c>
      <c r="AS60" s="28" t="b">
        <f t="shared" si="36"/>
        <v>0</v>
      </c>
      <c r="AT60" s="28" t="b">
        <f t="shared" si="37"/>
        <v>0</v>
      </c>
      <c r="AU60" s="28" t="b">
        <f t="shared" si="38"/>
        <v>0</v>
      </c>
      <c r="AV60" s="28" t="b">
        <f t="shared" si="39"/>
        <v>0</v>
      </c>
      <c r="AW60" s="28" t="b">
        <f t="shared" si="40"/>
        <v>0</v>
      </c>
      <c r="AX60" s="28" t="b">
        <f t="shared" si="41"/>
        <v>0</v>
      </c>
      <c r="AY60" s="28" t="b">
        <f t="shared" si="42"/>
        <v>0</v>
      </c>
      <c r="AZ60" s="28" t="b">
        <f t="shared" si="43"/>
        <v>0</v>
      </c>
      <c r="BA60" s="28" t="b">
        <f t="shared" si="44"/>
        <v>0</v>
      </c>
      <c r="BB60" s="28" t="b">
        <f t="shared" si="45"/>
        <v>0</v>
      </c>
      <c r="BC60" s="28" t="b">
        <f t="shared" si="46"/>
        <v>0</v>
      </c>
      <c r="BD60" s="28" t="b">
        <f t="shared" si="47"/>
        <v>0</v>
      </c>
      <c r="BE60" s="28" t="b">
        <f t="shared" si="48"/>
        <v>0</v>
      </c>
      <c r="BF60" s="28" t="b">
        <f t="shared" si="49"/>
        <v>0</v>
      </c>
      <c r="BG60" s="28" t="b">
        <f t="shared" si="50"/>
        <v>0</v>
      </c>
      <c r="BH60" s="28" t="b">
        <f t="shared" si="51"/>
        <v>0</v>
      </c>
      <c r="BI60" s="28" t="b">
        <f t="shared" si="52"/>
        <v>0</v>
      </c>
      <c r="BJ60" s="28" t="b">
        <f t="shared" si="53"/>
        <v>0</v>
      </c>
      <c r="BK60" s="28" t="b">
        <f t="shared" si="54"/>
        <v>0</v>
      </c>
      <c r="BL60" s="28" t="b">
        <f t="shared" si="55"/>
        <v>0</v>
      </c>
      <c r="BM60" s="28"/>
    </row>
    <row r="61" spans="1:65" ht="15.75" x14ac:dyDescent="0.25">
      <c r="A61" s="20"/>
      <c r="B61" s="16"/>
      <c r="C61" s="22"/>
      <c r="D61" s="22"/>
      <c r="E61" s="20"/>
      <c r="F61" s="20"/>
      <c r="H61" s="28"/>
      <c r="I61" s="28" t="b">
        <f t="shared" si="56"/>
        <v>0</v>
      </c>
      <c r="J61" s="28" t="b">
        <f t="shared" si="57"/>
        <v>0</v>
      </c>
      <c r="K61" s="28" t="b">
        <f t="shared" si="58"/>
        <v>0</v>
      </c>
      <c r="L61" s="28" t="b">
        <f t="shared" si="59"/>
        <v>0</v>
      </c>
      <c r="M61" s="28" t="b">
        <f t="shared" si="4"/>
        <v>0</v>
      </c>
      <c r="N61" s="28" t="b">
        <f t="shared" si="5"/>
        <v>0</v>
      </c>
      <c r="O61" s="28" t="b">
        <f t="shared" si="6"/>
        <v>0</v>
      </c>
      <c r="P61" s="28" t="b">
        <f t="shared" si="7"/>
        <v>0</v>
      </c>
      <c r="Q61" s="28" t="b">
        <f t="shared" si="8"/>
        <v>0</v>
      </c>
      <c r="R61" s="28" t="b">
        <f t="shared" si="9"/>
        <v>0</v>
      </c>
      <c r="S61" s="28" t="b">
        <f t="shared" si="10"/>
        <v>0</v>
      </c>
      <c r="T61" s="28" t="b">
        <f t="shared" si="11"/>
        <v>0</v>
      </c>
      <c r="U61" s="28" t="b">
        <f t="shared" si="12"/>
        <v>0</v>
      </c>
      <c r="V61" s="28" t="b">
        <f t="shared" si="13"/>
        <v>0</v>
      </c>
      <c r="W61" s="28" t="b">
        <f t="shared" si="14"/>
        <v>0</v>
      </c>
      <c r="X61" s="28" t="b">
        <f t="shared" si="15"/>
        <v>0</v>
      </c>
      <c r="Y61" s="28" t="b">
        <f t="shared" si="16"/>
        <v>0</v>
      </c>
      <c r="Z61" s="28" t="b">
        <f t="shared" si="17"/>
        <v>0</v>
      </c>
      <c r="AA61" s="28" t="b">
        <f t="shared" si="18"/>
        <v>0</v>
      </c>
      <c r="AB61" s="28" t="b">
        <f t="shared" si="19"/>
        <v>0</v>
      </c>
      <c r="AC61" s="28" t="b">
        <f t="shared" si="20"/>
        <v>0</v>
      </c>
      <c r="AD61" s="28" t="b">
        <f t="shared" si="21"/>
        <v>0</v>
      </c>
      <c r="AE61" s="28" t="b">
        <f t="shared" si="22"/>
        <v>0</v>
      </c>
      <c r="AF61" s="28" t="b">
        <f t="shared" si="23"/>
        <v>0</v>
      </c>
      <c r="AG61" s="28" t="b">
        <f t="shared" si="24"/>
        <v>0</v>
      </c>
      <c r="AH61" s="28" t="b">
        <f t="shared" si="25"/>
        <v>0</v>
      </c>
      <c r="AI61" s="28" t="b">
        <f t="shared" si="26"/>
        <v>0</v>
      </c>
      <c r="AJ61" s="28" t="b">
        <f t="shared" si="27"/>
        <v>0</v>
      </c>
      <c r="AK61" s="28" t="b">
        <f t="shared" si="28"/>
        <v>0</v>
      </c>
      <c r="AL61" s="28" t="b">
        <f t="shared" si="29"/>
        <v>0</v>
      </c>
      <c r="AM61" s="28" t="b">
        <f t="shared" si="30"/>
        <v>0</v>
      </c>
      <c r="AN61" s="28" t="b">
        <f t="shared" si="31"/>
        <v>0</v>
      </c>
      <c r="AO61" s="28" t="b">
        <f t="shared" si="32"/>
        <v>0</v>
      </c>
      <c r="AP61" s="28" t="b">
        <f t="shared" si="33"/>
        <v>0</v>
      </c>
      <c r="AQ61" s="28" t="b">
        <f t="shared" si="34"/>
        <v>0</v>
      </c>
      <c r="AR61" s="28" t="b">
        <f t="shared" si="35"/>
        <v>0</v>
      </c>
      <c r="AS61" s="28" t="b">
        <f t="shared" si="36"/>
        <v>0</v>
      </c>
      <c r="AT61" s="28" t="b">
        <f t="shared" si="37"/>
        <v>0</v>
      </c>
      <c r="AU61" s="28" t="b">
        <f t="shared" si="38"/>
        <v>0</v>
      </c>
      <c r="AV61" s="28" t="b">
        <f t="shared" si="39"/>
        <v>0</v>
      </c>
      <c r="AW61" s="28" t="b">
        <f t="shared" si="40"/>
        <v>0</v>
      </c>
      <c r="AX61" s="28" t="b">
        <f t="shared" si="41"/>
        <v>0</v>
      </c>
      <c r="AY61" s="28" t="b">
        <f t="shared" si="42"/>
        <v>0</v>
      </c>
      <c r="AZ61" s="28" t="b">
        <f t="shared" si="43"/>
        <v>0</v>
      </c>
      <c r="BA61" s="28" t="b">
        <f t="shared" si="44"/>
        <v>0</v>
      </c>
      <c r="BB61" s="28" t="b">
        <f t="shared" si="45"/>
        <v>0</v>
      </c>
      <c r="BC61" s="28" t="b">
        <f t="shared" si="46"/>
        <v>0</v>
      </c>
      <c r="BD61" s="28" t="b">
        <f t="shared" si="47"/>
        <v>0</v>
      </c>
      <c r="BE61" s="28" t="b">
        <f t="shared" si="48"/>
        <v>0</v>
      </c>
      <c r="BF61" s="28" t="b">
        <f t="shared" si="49"/>
        <v>0</v>
      </c>
      <c r="BG61" s="28" t="b">
        <f t="shared" si="50"/>
        <v>0</v>
      </c>
      <c r="BH61" s="28" t="b">
        <f t="shared" si="51"/>
        <v>0</v>
      </c>
      <c r="BI61" s="28" t="b">
        <f t="shared" si="52"/>
        <v>0</v>
      </c>
      <c r="BJ61" s="28" t="b">
        <f t="shared" si="53"/>
        <v>0</v>
      </c>
      <c r="BK61" s="28" t="b">
        <f t="shared" si="54"/>
        <v>0</v>
      </c>
      <c r="BL61" s="28" t="b">
        <f t="shared" si="55"/>
        <v>0</v>
      </c>
      <c r="BM61" s="28"/>
    </row>
    <row r="62" spans="1:65" ht="15.75" x14ac:dyDescent="0.25">
      <c r="A62" s="20"/>
      <c r="B62" s="16"/>
      <c r="C62" s="22"/>
      <c r="D62" s="22"/>
      <c r="E62" s="20"/>
      <c r="F62" s="20"/>
      <c r="H62" s="28"/>
      <c r="I62" s="28" t="b">
        <f t="shared" si="56"/>
        <v>0</v>
      </c>
      <c r="J62" s="28" t="b">
        <f t="shared" si="57"/>
        <v>0</v>
      </c>
      <c r="K62" s="28" t="b">
        <f t="shared" si="58"/>
        <v>0</v>
      </c>
      <c r="L62" s="28" t="b">
        <f t="shared" si="59"/>
        <v>0</v>
      </c>
      <c r="M62" s="28" t="b">
        <f t="shared" si="4"/>
        <v>0</v>
      </c>
      <c r="N62" s="28" t="b">
        <f t="shared" si="5"/>
        <v>0</v>
      </c>
      <c r="O62" s="28" t="b">
        <f t="shared" si="6"/>
        <v>0</v>
      </c>
      <c r="P62" s="28" t="b">
        <f t="shared" si="7"/>
        <v>0</v>
      </c>
      <c r="Q62" s="28" t="b">
        <f t="shared" si="8"/>
        <v>0</v>
      </c>
      <c r="R62" s="28" t="b">
        <f t="shared" si="9"/>
        <v>0</v>
      </c>
      <c r="S62" s="28" t="b">
        <f t="shared" si="10"/>
        <v>0</v>
      </c>
      <c r="T62" s="28" t="b">
        <f t="shared" si="11"/>
        <v>0</v>
      </c>
      <c r="U62" s="28" t="b">
        <f t="shared" si="12"/>
        <v>0</v>
      </c>
      <c r="V62" s="28" t="b">
        <f t="shared" si="13"/>
        <v>0</v>
      </c>
      <c r="W62" s="28" t="b">
        <f t="shared" si="14"/>
        <v>0</v>
      </c>
      <c r="X62" s="28" t="b">
        <f t="shared" si="15"/>
        <v>0</v>
      </c>
      <c r="Y62" s="28" t="b">
        <f t="shared" si="16"/>
        <v>0</v>
      </c>
      <c r="Z62" s="28" t="b">
        <f t="shared" si="17"/>
        <v>0</v>
      </c>
      <c r="AA62" s="28" t="b">
        <f t="shared" si="18"/>
        <v>0</v>
      </c>
      <c r="AB62" s="28" t="b">
        <f t="shared" si="19"/>
        <v>0</v>
      </c>
      <c r="AC62" s="28" t="b">
        <f t="shared" si="20"/>
        <v>0</v>
      </c>
      <c r="AD62" s="28" t="b">
        <f t="shared" si="21"/>
        <v>0</v>
      </c>
      <c r="AE62" s="28" t="b">
        <f t="shared" si="22"/>
        <v>0</v>
      </c>
      <c r="AF62" s="28" t="b">
        <f t="shared" si="23"/>
        <v>0</v>
      </c>
      <c r="AG62" s="28" t="b">
        <f t="shared" si="24"/>
        <v>0</v>
      </c>
      <c r="AH62" s="28" t="b">
        <f t="shared" si="25"/>
        <v>0</v>
      </c>
      <c r="AI62" s="28" t="b">
        <f t="shared" si="26"/>
        <v>0</v>
      </c>
      <c r="AJ62" s="28" t="b">
        <f t="shared" si="27"/>
        <v>0</v>
      </c>
      <c r="AK62" s="28" t="b">
        <f t="shared" si="28"/>
        <v>0</v>
      </c>
      <c r="AL62" s="28" t="b">
        <f t="shared" si="29"/>
        <v>0</v>
      </c>
      <c r="AM62" s="28" t="b">
        <f t="shared" si="30"/>
        <v>0</v>
      </c>
      <c r="AN62" s="28" t="b">
        <f t="shared" si="31"/>
        <v>0</v>
      </c>
      <c r="AO62" s="28" t="b">
        <f t="shared" si="32"/>
        <v>0</v>
      </c>
      <c r="AP62" s="28" t="b">
        <f t="shared" si="33"/>
        <v>0</v>
      </c>
      <c r="AQ62" s="28" t="b">
        <f t="shared" si="34"/>
        <v>0</v>
      </c>
      <c r="AR62" s="28" t="b">
        <f t="shared" si="35"/>
        <v>0</v>
      </c>
      <c r="AS62" s="28" t="b">
        <f t="shared" si="36"/>
        <v>0</v>
      </c>
      <c r="AT62" s="28" t="b">
        <f t="shared" si="37"/>
        <v>0</v>
      </c>
      <c r="AU62" s="28" t="b">
        <f t="shared" si="38"/>
        <v>0</v>
      </c>
      <c r="AV62" s="28" t="b">
        <f t="shared" si="39"/>
        <v>0</v>
      </c>
      <c r="AW62" s="28" t="b">
        <f t="shared" si="40"/>
        <v>0</v>
      </c>
      <c r="AX62" s="28" t="b">
        <f t="shared" si="41"/>
        <v>0</v>
      </c>
      <c r="AY62" s="28" t="b">
        <f t="shared" si="42"/>
        <v>0</v>
      </c>
      <c r="AZ62" s="28" t="b">
        <f t="shared" si="43"/>
        <v>0</v>
      </c>
      <c r="BA62" s="28" t="b">
        <f t="shared" si="44"/>
        <v>0</v>
      </c>
      <c r="BB62" s="28" t="b">
        <f t="shared" si="45"/>
        <v>0</v>
      </c>
      <c r="BC62" s="28" t="b">
        <f t="shared" si="46"/>
        <v>0</v>
      </c>
      <c r="BD62" s="28" t="b">
        <f t="shared" si="47"/>
        <v>0</v>
      </c>
      <c r="BE62" s="28" t="b">
        <f t="shared" si="48"/>
        <v>0</v>
      </c>
      <c r="BF62" s="28" t="b">
        <f t="shared" si="49"/>
        <v>0</v>
      </c>
      <c r="BG62" s="28" t="b">
        <f t="shared" si="50"/>
        <v>0</v>
      </c>
      <c r="BH62" s="28" t="b">
        <f t="shared" si="51"/>
        <v>0</v>
      </c>
      <c r="BI62" s="28" t="b">
        <f t="shared" si="52"/>
        <v>0</v>
      </c>
      <c r="BJ62" s="28" t="b">
        <f t="shared" si="53"/>
        <v>0</v>
      </c>
      <c r="BK62" s="28" t="b">
        <f t="shared" si="54"/>
        <v>0</v>
      </c>
      <c r="BL62" s="28" t="b">
        <f t="shared" si="55"/>
        <v>0</v>
      </c>
      <c r="BM62" s="28"/>
    </row>
    <row r="63" spans="1:65" ht="15.75" x14ac:dyDescent="0.25">
      <c r="A63" s="20"/>
      <c r="B63" s="16"/>
      <c r="C63" s="22"/>
      <c r="D63" s="22"/>
      <c r="E63" s="20"/>
      <c r="F63" s="20"/>
      <c r="H63" s="28"/>
      <c r="I63" s="28" t="b">
        <f t="shared" si="56"/>
        <v>0</v>
      </c>
      <c r="J63" s="28" t="b">
        <f t="shared" si="57"/>
        <v>0</v>
      </c>
      <c r="K63" s="28" t="b">
        <f t="shared" si="58"/>
        <v>0</v>
      </c>
      <c r="L63" s="28" t="b">
        <f t="shared" si="59"/>
        <v>0</v>
      </c>
      <c r="M63" s="28" t="b">
        <f t="shared" si="4"/>
        <v>0</v>
      </c>
      <c r="N63" s="28" t="b">
        <f t="shared" si="5"/>
        <v>0</v>
      </c>
      <c r="O63" s="28" t="b">
        <f t="shared" si="6"/>
        <v>0</v>
      </c>
      <c r="P63" s="28" t="b">
        <f t="shared" si="7"/>
        <v>0</v>
      </c>
      <c r="Q63" s="28" t="b">
        <f t="shared" si="8"/>
        <v>0</v>
      </c>
      <c r="R63" s="28" t="b">
        <f t="shared" si="9"/>
        <v>0</v>
      </c>
      <c r="S63" s="28" t="b">
        <f t="shared" si="10"/>
        <v>0</v>
      </c>
      <c r="T63" s="28" t="b">
        <f t="shared" si="11"/>
        <v>0</v>
      </c>
      <c r="U63" s="28" t="b">
        <f t="shared" si="12"/>
        <v>0</v>
      </c>
      <c r="V63" s="28" t="b">
        <f t="shared" si="13"/>
        <v>0</v>
      </c>
      <c r="W63" s="28" t="b">
        <f t="shared" si="14"/>
        <v>0</v>
      </c>
      <c r="X63" s="28" t="b">
        <f t="shared" si="15"/>
        <v>0</v>
      </c>
      <c r="Y63" s="28" t="b">
        <f t="shared" si="16"/>
        <v>0</v>
      </c>
      <c r="Z63" s="28" t="b">
        <f t="shared" si="17"/>
        <v>0</v>
      </c>
      <c r="AA63" s="28" t="b">
        <f t="shared" si="18"/>
        <v>0</v>
      </c>
      <c r="AB63" s="28" t="b">
        <f t="shared" si="19"/>
        <v>0</v>
      </c>
      <c r="AC63" s="28" t="b">
        <f t="shared" si="20"/>
        <v>0</v>
      </c>
      <c r="AD63" s="28" t="b">
        <f t="shared" si="21"/>
        <v>0</v>
      </c>
      <c r="AE63" s="28" t="b">
        <f t="shared" si="22"/>
        <v>0</v>
      </c>
      <c r="AF63" s="28" t="b">
        <f t="shared" si="23"/>
        <v>0</v>
      </c>
      <c r="AG63" s="28" t="b">
        <f t="shared" si="24"/>
        <v>0</v>
      </c>
      <c r="AH63" s="28" t="b">
        <f t="shared" si="25"/>
        <v>0</v>
      </c>
      <c r="AI63" s="28" t="b">
        <f t="shared" si="26"/>
        <v>0</v>
      </c>
      <c r="AJ63" s="28" t="b">
        <f t="shared" si="27"/>
        <v>0</v>
      </c>
      <c r="AK63" s="28" t="b">
        <f t="shared" si="28"/>
        <v>0</v>
      </c>
      <c r="AL63" s="28" t="b">
        <f t="shared" si="29"/>
        <v>0</v>
      </c>
      <c r="AM63" s="28" t="b">
        <f t="shared" si="30"/>
        <v>0</v>
      </c>
      <c r="AN63" s="28" t="b">
        <f t="shared" si="31"/>
        <v>0</v>
      </c>
      <c r="AO63" s="28" t="b">
        <f t="shared" si="32"/>
        <v>0</v>
      </c>
      <c r="AP63" s="28" t="b">
        <f t="shared" si="33"/>
        <v>0</v>
      </c>
      <c r="AQ63" s="28" t="b">
        <f t="shared" si="34"/>
        <v>0</v>
      </c>
      <c r="AR63" s="28" t="b">
        <f t="shared" si="35"/>
        <v>0</v>
      </c>
      <c r="AS63" s="28" t="b">
        <f t="shared" si="36"/>
        <v>0</v>
      </c>
      <c r="AT63" s="28" t="b">
        <f t="shared" si="37"/>
        <v>0</v>
      </c>
      <c r="AU63" s="28" t="b">
        <f t="shared" si="38"/>
        <v>0</v>
      </c>
      <c r="AV63" s="28" t="b">
        <f t="shared" si="39"/>
        <v>0</v>
      </c>
      <c r="AW63" s="28" t="b">
        <f t="shared" si="40"/>
        <v>0</v>
      </c>
      <c r="AX63" s="28" t="b">
        <f t="shared" si="41"/>
        <v>0</v>
      </c>
      <c r="AY63" s="28" t="b">
        <f t="shared" si="42"/>
        <v>0</v>
      </c>
      <c r="AZ63" s="28" t="b">
        <f t="shared" si="43"/>
        <v>0</v>
      </c>
      <c r="BA63" s="28" t="b">
        <f t="shared" si="44"/>
        <v>0</v>
      </c>
      <c r="BB63" s="28" t="b">
        <f t="shared" si="45"/>
        <v>0</v>
      </c>
      <c r="BC63" s="28" t="b">
        <f t="shared" si="46"/>
        <v>0</v>
      </c>
      <c r="BD63" s="28" t="b">
        <f t="shared" si="47"/>
        <v>0</v>
      </c>
      <c r="BE63" s="28" t="b">
        <f t="shared" si="48"/>
        <v>0</v>
      </c>
      <c r="BF63" s="28" t="b">
        <f t="shared" si="49"/>
        <v>0</v>
      </c>
      <c r="BG63" s="28" t="b">
        <f t="shared" si="50"/>
        <v>0</v>
      </c>
      <c r="BH63" s="28" t="b">
        <f t="shared" si="51"/>
        <v>0</v>
      </c>
      <c r="BI63" s="28" t="b">
        <f t="shared" si="52"/>
        <v>0</v>
      </c>
      <c r="BJ63" s="28" t="b">
        <f t="shared" si="53"/>
        <v>0</v>
      </c>
      <c r="BK63" s="28" t="b">
        <f t="shared" si="54"/>
        <v>0</v>
      </c>
      <c r="BL63" s="28" t="b">
        <f t="shared" si="55"/>
        <v>0</v>
      </c>
      <c r="BM63" s="28"/>
    </row>
    <row r="64" spans="1:65" ht="15.75" x14ac:dyDescent="0.25">
      <c r="A64" s="20"/>
      <c r="B64" s="16"/>
      <c r="C64" s="22"/>
      <c r="D64" s="22"/>
      <c r="E64" s="20"/>
      <c r="F64" s="20"/>
      <c r="H64" s="28"/>
      <c r="I64" s="28" t="b">
        <f t="shared" si="56"/>
        <v>0</v>
      </c>
      <c r="J64" s="28" t="b">
        <f t="shared" si="57"/>
        <v>0</v>
      </c>
      <c r="K64" s="28" t="b">
        <f t="shared" si="58"/>
        <v>0</v>
      </c>
      <c r="L64" s="28" t="b">
        <f t="shared" si="59"/>
        <v>0</v>
      </c>
      <c r="M64" s="28" t="b">
        <f t="shared" si="4"/>
        <v>0</v>
      </c>
      <c r="N64" s="28" t="b">
        <f t="shared" si="5"/>
        <v>0</v>
      </c>
      <c r="O64" s="28" t="b">
        <f t="shared" si="6"/>
        <v>0</v>
      </c>
      <c r="P64" s="28" t="b">
        <f t="shared" si="7"/>
        <v>0</v>
      </c>
      <c r="Q64" s="28" t="b">
        <f t="shared" si="8"/>
        <v>0</v>
      </c>
      <c r="R64" s="28" t="b">
        <f t="shared" si="9"/>
        <v>0</v>
      </c>
      <c r="S64" s="28" t="b">
        <f t="shared" si="10"/>
        <v>0</v>
      </c>
      <c r="T64" s="28" t="b">
        <f t="shared" si="11"/>
        <v>0</v>
      </c>
      <c r="U64" s="28" t="b">
        <f t="shared" si="12"/>
        <v>0</v>
      </c>
      <c r="V64" s="28" t="b">
        <f t="shared" si="13"/>
        <v>0</v>
      </c>
      <c r="W64" s="28" t="b">
        <f t="shared" si="14"/>
        <v>0</v>
      </c>
      <c r="X64" s="28" t="b">
        <f t="shared" si="15"/>
        <v>0</v>
      </c>
      <c r="Y64" s="28" t="b">
        <f t="shared" si="16"/>
        <v>0</v>
      </c>
      <c r="Z64" s="28" t="b">
        <f t="shared" si="17"/>
        <v>0</v>
      </c>
      <c r="AA64" s="28" t="b">
        <f t="shared" si="18"/>
        <v>0</v>
      </c>
      <c r="AB64" s="28" t="b">
        <f t="shared" si="19"/>
        <v>0</v>
      </c>
      <c r="AC64" s="28" t="b">
        <f t="shared" si="20"/>
        <v>0</v>
      </c>
      <c r="AD64" s="28" t="b">
        <f t="shared" si="21"/>
        <v>0</v>
      </c>
      <c r="AE64" s="28" t="b">
        <f t="shared" si="22"/>
        <v>0</v>
      </c>
      <c r="AF64" s="28" t="b">
        <f t="shared" si="23"/>
        <v>0</v>
      </c>
      <c r="AG64" s="28" t="b">
        <f t="shared" si="24"/>
        <v>0</v>
      </c>
      <c r="AH64" s="28" t="b">
        <f t="shared" si="25"/>
        <v>0</v>
      </c>
      <c r="AI64" s="28" t="b">
        <f t="shared" si="26"/>
        <v>0</v>
      </c>
      <c r="AJ64" s="28" t="b">
        <f t="shared" si="27"/>
        <v>0</v>
      </c>
      <c r="AK64" s="28" t="b">
        <f t="shared" si="28"/>
        <v>0</v>
      </c>
      <c r="AL64" s="28" t="b">
        <f t="shared" si="29"/>
        <v>0</v>
      </c>
      <c r="AM64" s="28" t="b">
        <f t="shared" si="30"/>
        <v>0</v>
      </c>
      <c r="AN64" s="28" t="b">
        <f t="shared" si="31"/>
        <v>0</v>
      </c>
      <c r="AO64" s="28" t="b">
        <f t="shared" si="32"/>
        <v>0</v>
      </c>
      <c r="AP64" s="28" t="b">
        <f t="shared" si="33"/>
        <v>0</v>
      </c>
      <c r="AQ64" s="28" t="b">
        <f t="shared" si="34"/>
        <v>0</v>
      </c>
      <c r="AR64" s="28" t="b">
        <f t="shared" si="35"/>
        <v>0</v>
      </c>
      <c r="AS64" s="28" t="b">
        <f t="shared" si="36"/>
        <v>0</v>
      </c>
      <c r="AT64" s="28" t="b">
        <f t="shared" si="37"/>
        <v>0</v>
      </c>
      <c r="AU64" s="28" t="b">
        <f t="shared" si="38"/>
        <v>0</v>
      </c>
      <c r="AV64" s="28" t="b">
        <f t="shared" si="39"/>
        <v>0</v>
      </c>
      <c r="AW64" s="28" t="b">
        <f t="shared" si="40"/>
        <v>0</v>
      </c>
      <c r="AX64" s="28" t="b">
        <f t="shared" si="41"/>
        <v>0</v>
      </c>
      <c r="AY64" s="28" t="b">
        <f t="shared" si="42"/>
        <v>0</v>
      </c>
      <c r="AZ64" s="28" t="b">
        <f t="shared" si="43"/>
        <v>0</v>
      </c>
      <c r="BA64" s="28" t="b">
        <f t="shared" si="44"/>
        <v>0</v>
      </c>
      <c r="BB64" s="28" t="b">
        <f t="shared" si="45"/>
        <v>0</v>
      </c>
      <c r="BC64" s="28" t="b">
        <f t="shared" si="46"/>
        <v>0</v>
      </c>
      <c r="BD64" s="28" t="b">
        <f t="shared" si="47"/>
        <v>0</v>
      </c>
      <c r="BE64" s="28" t="b">
        <f t="shared" si="48"/>
        <v>0</v>
      </c>
      <c r="BF64" s="28" t="b">
        <f t="shared" si="49"/>
        <v>0</v>
      </c>
      <c r="BG64" s="28" t="b">
        <f t="shared" si="50"/>
        <v>0</v>
      </c>
      <c r="BH64" s="28" t="b">
        <f t="shared" si="51"/>
        <v>0</v>
      </c>
      <c r="BI64" s="28" t="b">
        <f t="shared" si="52"/>
        <v>0</v>
      </c>
      <c r="BJ64" s="28" t="b">
        <f t="shared" si="53"/>
        <v>0</v>
      </c>
      <c r="BK64" s="28" t="b">
        <f t="shared" si="54"/>
        <v>0</v>
      </c>
      <c r="BL64" s="28" t="b">
        <f t="shared" si="55"/>
        <v>0</v>
      </c>
      <c r="BM64" s="28"/>
    </row>
    <row r="65" spans="1:65" ht="15.75" x14ac:dyDescent="0.25">
      <c r="A65" s="20"/>
      <c r="B65" s="16"/>
      <c r="C65" s="22"/>
      <c r="D65" s="22"/>
      <c r="E65" s="20"/>
      <c r="F65" s="20"/>
      <c r="H65" s="28"/>
      <c r="I65" s="28" t="b">
        <f t="shared" si="56"/>
        <v>0</v>
      </c>
      <c r="J65" s="28" t="b">
        <f t="shared" si="57"/>
        <v>0</v>
      </c>
      <c r="K65" s="28" t="b">
        <f t="shared" si="58"/>
        <v>0</v>
      </c>
      <c r="L65" s="28" t="b">
        <f t="shared" si="59"/>
        <v>0</v>
      </c>
      <c r="M65" s="28" t="b">
        <f t="shared" si="4"/>
        <v>0</v>
      </c>
      <c r="N65" s="28" t="b">
        <f t="shared" si="5"/>
        <v>0</v>
      </c>
      <c r="O65" s="28" t="b">
        <f t="shared" si="6"/>
        <v>0</v>
      </c>
      <c r="P65" s="28" t="b">
        <f t="shared" si="7"/>
        <v>0</v>
      </c>
      <c r="Q65" s="28" t="b">
        <f t="shared" si="8"/>
        <v>0</v>
      </c>
      <c r="R65" s="28" t="b">
        <f t="shared" si="9"/>
        <v>0</v>
      </c>
      <c r="S65" s="28" t="b">
        <f t="shared" si="10"/>
        <v>0</v>
      </c>
      <c r="T65" s="28" t="b">
        <f t="shared" si="11"/>
        <v>0</v>
      </c>
      <c r="U65" s="28" t="b">
        <f t="shared" si="12"/>
        <v>0</v>
      </c>
      <c r="V65" s="28" t="b">
        <f t="shared" si="13"/>
        <v>0</v>
      </c>
      <c r="W65" s="28" t="b">
        <f t="shared" si="14"/>
        <v>0</v>
      </c>
      <c r="X65" s="28" t="b">
        <f t="shared" si="15"/>
        <v>0</v>
      </c>
      <c r="Y65" s="28" t="b">
        <f t="shared" si="16"/>
        <v>0</v>
      </c>
      <c r="Z65" s="28" t="b">
        <f t="shared" si="17"/>
        <v>0</v>
      </c>
      <c r="AA65" s="28" t="b">
        <f t="shared" si="18"/>
        <v>0</v>
      </c>
      <c r="AB65" s="28" t="b">
        <f t="shared" si="19"/>
        <v>0</v>
      </c>
      <c r="AC65" s="28" t="b">
        <f t="shared" si="20"/>
        <v>0</v>
      </c>
      <c r="AD65" s="28" t="b">
        <f t="shared" si="21"/>
        <v>0</v>
      </c>
      <c r="AE65" s="28" t="b">
        <f t="shared" si="22"/>
        <v>0</v>
      </c>
      <c r="AF65" s="28" t="b">
        <f t="shared" si="23"/>
        <v>0</v>
      </c>
      <c r="AG65" s="28" t="b">
        <f t="shared" si="24"/>
        <v>0</v>
      </c>
      <c r="AH65" s="28" t="b">
        <f t="shared" si="25"/>
        <v>0</v>
      </c>
      <c r="AI65" s="28" t="b">
        <f t="shared" si="26"/>
        <v>0</v>
      </c>
      <c r="AJ65" s="28" t="b">
        <f t="shared" si="27"/>
        <v>0</v>
      </c>
      <c r="AK65" s="28" t="b">
        <f t="shared" si="28"/>
        <v>0</v>
      </c>
      <c r="AL65" s="28" t="b">
        <f t="shared" si="29"/>
        <v>0</v>
      </c>
      <c r="AM65" s="28" t="b">
        <f t="shared" si="30"/>
        <v>0</v>
      </c>
      <c r="AN65" s="28" t="b">
        <f t="shared" si="31"/>
        <v>0</v>
      </c>
      <c r="AO65" s="28" t="b">
        <f t="shared" si="32"/>
        <v>0</v>
      </c>
      <c r="AP65" s="28" t="b">
        <f t="shared" si="33"/>
        <v>0</v>
      </c>
      <c r="AQ65" s="28" t="b">
        <f t="shared" si="34"/>
        <v>0</v>
      </c>
      <c r="AR65" s="28" t="b">
        <f t="shared" si="35"/>
        <v>0</v>
      </c>
      <c r="AS65" s="28" t="b">
        <f t="shared" si="36"/>
        <v>0</v>
      </c>
      <c r="AT65" s="28" t="b">
        <f t="shared" si="37"/>
        <v>0</v>
      </c>
      <c r="AU65" s="28" t="b">
        <f t="shared" si="38"/>
        <v>0</v>
      </c>
      <c r="AV65" s="28" t="b">
        <f t="shared" si="39"/>
        <v>0</v>
      </c>
      <c r="AW65" s="28" t="b">
        <f t="shared" si="40"/>
        <v>0</v>
      </c>
      <c r="AX65" s="28" t="b">
        <f t="shared" si="41"/>
        <v>0</v>
      </c>
      <c r="AY65" s="28" t="b">
        <f t="shared" si="42"/>
        <v>0</v>
      </c>
      <c r="AZ65" s="28" t="b">
        <f t="shared" si="43"/>
        <v>0</v>
      </c>
      <c r="BA65" s="28" t="b">
        <f t="shared" si="44"/>
        <v>0</v>
      </c>
      <c r="BB65" s="28" t="b">
        <f t="shared" si="45"/>
        <v>0</v>
      </c>
      <c r="BC65" s="28" t="b">
        <f t="shared" si="46"/>
        <v>0</v>
      </c>
      <c r="BD65" s="28" t="b">
        <f t="shared" si="47"/>
        <v>0</v>
      </c>
      <c r="BE65" s="28" t="b">
        <f t="shared" si="48"/>
        <v>0</v>
      </c>
      <c r="BF65" s="28" t="b">
        <f t="shared" si="49"/>
        <v>0</v>
      </c>
      <c r="BG65" s="28" t="b">
        <f t="shared" si="50"/>
        <v>0</v>
      </c>
      <c r="BH65" s="28" t="b">
        <f t="shared" si="51"/>
        <v>0</v>
      </c>
      <c r="BI65" s="28" t="b">
        <f t="shared" si="52"/>
        <v>0</v>
      </c>
      <c r="BJ65" s="28" t="b">
        <f t="shared" si="53"/>
        <v>0</v>
      </c>
      <c r="BK65" s="28" t="b">
        <f t="shared" si="54"/>
        <v>0</v>
      </c>
      <c r="BL65" s="28" t="b">
        <f t="shared" si="55"/>
        <v>0</v>
      </c>
      <c r="BM65" s="28"/>
    </row>
    <row r="66" spans="1:65" ht="15.75" x14ac:dyDescent="0.25">
      <c r="A66" s="20"/>
      <c r="B66" s="16"/>
      <c r="C66" s="22"/>
      <c r="D66" s="22"/>
      <c r="E66" s="20"/>
      <c r="F66" s="20"/>
      <c r="H66" s="28"/>
      <c r="I66" s="28" t="b">
        <f t="shared" si="56"/>
        <v>0</v>
      </c>
      <c r="J66" s="28" t="b">
        <f t="shared" si="57"/>
        <v>0</v>
      </c>
      <c r="K66" s="28" t="b">
        <f t="shared" si="58"/>
        <v>0</v>
      </c>
      <c r="L66" s="28" t="b">
        <f t="shared" si="59"/>
        <v>0</v>
      </c>
      <c r="M66" s="28" t="b">
        <f t="shared" si="4"/>
        <v>0</v>
      </c>
      <c r="N66" s="28" t="b">
        <f t="shared" si="5"/>
        <v>0</v>
      </c>
      <c r="O66" s="28" t="b">
        <f t="shared" si="6"/>
        <v>0</v>
      </c>
      <c r="P66" s="28" t="b">
        <f t="shared" si="7"/>
        <v>0</v>
      </c>
      <c r="Q66" s="28" t="b">
        <f t="shared" si="8"/>
        <v>0</v>
      </c>
      <c r="R66" s="28" t="b">
        <f t="shared" si="9"/>
        <v>0</v>
      </c>
      <c r="S66" s="28" t="b">
        <f t="shared" si="10"/>
        <v>0</v>
      </c>
      <c r="T66" s="28" t="b">
        <f t="shared" si="11"/>
        <v>0</v>
      </c>
      <c r="U66" s="28" t="b">
        <f t="shared" si="12"/>
        <v>0</v>
      </c>
      <c r="V66" s="28" t="b">
        <f t="shared" si="13"/>
        <v>0</v>
      </c>
      <c r="W66" s="28" t="b">
        <f t="shared" si="14"/>
        <v>0</v>
      </c>
      <c r="X66" s="28" t="b">
        <f t="shared" si="15"/>
        <v>0</v>
      </c>
      <c r="Y66" s="28" t="b">
        <f t="shared" si="16"/>
        <v>0</v>
      </c>
      <c r="Z66" s="28" t="b">
        <f t="shared" si="17"/>
        <v>0</v>
      </c>
      <c r="AA66" s="28" t="b">
        <f t="shared" si="18"/>
        <v>0</v>
      </c>
      <c r="AB66" s="28" t="b">
        <f t="shared" si="19"/>
        <v>0</v>
      </c>
      <c r="AC66" s="28" t="b">
        <f t="shared" si="20"/>
        <v>0</v>
      </c>
      <c r="AD66" s="28" t="b">
        <f t="shared" si="21"/>
        <v>0</v>
      </c>
      <c r="AE66" s="28" t="b">
        <f t="shared" si="22"/>
        <v>0</v>
      </c>
      <c r="AF66" s="28" t="b">
        <f t="shared" si="23"/>
        <v>0</v>
      </c>
      <c r="AG66" s="28" t="b">
        <f t="shared" si="24"/>
        <v>0</v>
      </c>
      <c r="AH66" s="28" t="b">
        <f t="shared" si="25"/>
        <v>0</v>
      </c>
      <c r="AI66" s="28" t="b">
        <f t="shared" si="26"/>
        <v>0</v>
      </c>
      <c r="AJ66" s="28" t="b">
        <f t="shared" si="27"/>
        <v>0</v>
      </c>
      <c r="AK66" s="28" t="b">
        <f t="shared" si="28"/>
        <v>0</v>
      </c>
      <c r="AL66" s="28" t="b">
        <f t="shared" si="29"/>
        <v>0</v>
      </c>
      <c r="AM66" s="28" t="b">
        <f t="shared" si="30"/>
        <v>0</v>
      </c>
      <c r="AN66" s="28" t="b">
        <f t="shared" si="31"/>
        <v>0</v>
      </c>
      <c r="AO66" s="28" t="b">
        <f t="shared" si="32"/>
        <v>0</v>
      </c>
      <c r="AP66" s="28" t="b">
        <f t="shared" si="33"/>
        <v>0</v>
      </c>
      <c r="AQ66" s="28" t="b">
        <f t="shared" si="34"/>
        <v>0</v>
      </c>
      <c r="AR66" s="28" t="b">
        <f t="shared" si="35"/>
        <v>0</v>
      </c>
      <c r="AS66" s="28" t="b">
        <f t="shared" si="36"/>
        <v>0</v>
      </c>
      <c r="AT66" s="28" t="b">
        <f t="shared" si="37"/>
        <v>0</v>
      </c>
      <c r="AU66" s="28" t="b">
        <f t="shared" si="38"/>
        <v>0</v>
      </c>
      <c r="AV66" s="28" t="b">
        <f t="shared" si="39"/>
        <v>0</v>
      </c>
      <c r="AW66" s="28" t="b">
        <f t="shared" si="40"/>
        <v>0</v>
      </c>
      <c r="AX66" s="28" t="b">
        <f t="shared" si="41"/>
        <v>0</v>
      </c>
      <c r="AY66" s="28" t="b">
        <f t="shared" si="42"/>
        <v>0</v>
      </c>
      <c r="AZ66" s="28" t="b">
        <f t="shared" si="43"/>
        <v>0</v>
      </c>
      <c r="BA66" s="28" t="b">
        <f t="shared" si="44"/>
        <v>0</v>
      </c>
      <c r="BB66" s="28" t="b">
        <f t="shared" si="45"/>
        <v>0</v>
      </c>
      <c r="BC66" s="28" t="b">
        <f t="shared" si="46"/>
        <v>0</v>
      </c>
      <c r="BD66" s="28" t="b">
        <f t="shared" si="47"/>
        <v>0</v>
      </c>
      <c r="BE66" s="28" t="b">
        <f t="shared" si="48"/>
        <v>0</v>
      </c>
      <c r="BF66" s="28" t="b">
        <f t="shared" si="49"/>
        <v>0</v>
      </c>
      <c r="BG66" s="28" t="b">
        <f t="shared" si="50"/>
        <v>0</v>
      </c>
      <c r="BH66" s="28" t="b">
        <f t="shared" si="51"/>
        <v>0</v>
      </c>
      <c r="BI66" s="28" t="b">
        <f t="shared" si="52"/>
        <v>0</v>
      </c>
      <c r="BJ66" s="28" t="b">
        <f t="shared" si="53"/>
        <v>0</v>
      </c>
      <c r="BK66" s="28" t="b">
        <f t="shared" si="54"/>
        <v>0</v>
      </c>
      <c r="BL66" s="28" t="b">
        <f t="shared" si="55"/>
        <v>0</v>
      </c>
      <c r="BM66" s="28"/>
    </row>
    <row r="67" spans="1:65" ht="15.75" x14ac:dyDescent="0.25">
      <c r="A67" s="20"/>
      <c r="B67" s="16"/>
      <c r="C67" s="22"/>
      <c r="D67" s="22"/>
      <c r="E67" s="20"/>
      <c r="F67" s="20"/>
      <c r="H67" s="28"/>
      <c r="I67" s="28" t="b">
        <f t="shared" si="56"/>
        <v>0</v>
      </c>
      <c r="J67" s="28" t="b">
        <f t="shared" si="57"/>
        <v>0</v>
      </c>
      <c r="K67" s="28" t="b">
        <f t="shared" si="58"/>
        <v>0</v>
      </c>
      <c r="L67" s="28" t="b">
        <f t="shared" si="59"/>
        <v>0</v>
      </c>
      <c r="M67" s="28" t="b">
        <f t="shared" si="4"/>
        <v>0</v>
      </c>
      <c r="N67" s="28" t="b">
        <f t="shared" si="5"/>
        <v>0</v>
      </c>
      <c r="O67" s="28" t="b">
        <f t="shared" si="6"/>
        <v>0</v>
      </c>
      <c r="P67" s="28" t="b">
        <f t="shared" si="7"/>
        <v>0</v>
      </c>
      <c r="Q67" s="28" t="b">
        <f t="shared" si="8"/>
        <v>0</v>
      </c>
      <c r="R67" s="28" t="b">
        <f t="shared" si="9"/>
        <v>0</v>
      </c>
      <c r="S67" s="28" t="b">
        <f t="shared" si="10"/>
        <v>0</v>
      </c>
      <c r="T67" s="28" t="b">
        <f t="shared" si="11"/>
        <v>0</v>
      </c>
      <c r="U67" s="28" t="b">
        <f t="shared" si="12"/>
        <v>0</v>
      </c>
      <c r="V67" s="28" t="b">
        <f t="shared" si="13"/>
        <v>0</v>
      </c>
      <c r="W67" s="28" t="b">
        <f t="shared" si="14"/>
        <v>0</v>
      </c>
      <c r="X67" s="28" t="b">
        <f t="shared" si="15"/>
        <v>0</v>
      </c>
      <c r="Y67" s="28" t="b">
        <f t="shared" si="16"/>
        <v>0</v>
      </c>
      <c r="Z67" s="28" t="b">
        <f t="shared" si="17"/>
        <v>0</v>
      </c>
      <c r="AA67" s="28" t="b">
        <f t="shared" si="18"/>
        <v>0</v>
      </c>
      <c r="AB67" s="28" t="b">
        <f t="shared" si="19"/>
        <v>0</v>
      </c>
      <c r="AC67" s="28" t="b">
        <f t="shared" si="20"/>
        <v>0</v>
      </c>
      <c r="AD67" s="28" t="b">
        <f t="shared" si="21"/>
        <v>0</v>
      </c>
      <c r="AE67" s="28" t="b">
        <f t="shared" si="22"/>
        <v>0</v>
      </c>
      <c r="AF67" s="28" t="b">
        <f t="shared" si="23"/>
        <v>0</v>
      </c>
      <c r="AG67" s="28" t="b">
        <f t="shared" si="24"/>
        <v>0</v>
      </c>
      <c r="AH67" s="28" t="b">
        <f t="shared" si="25"/>
        <v>0</v>
      </c>
      <c r="AI67" s="28" t="b">
        <f t="shared" si="26"/>
        <v>0</v>
      </c>
      <c r="AJ67" s="28" t="b">
        <f t="shared" si="27"/>
        <v>0</v>
      </c>
      <c r="AK67" s="28" t="b">
        <f t="shared" si="28"/>
        <v>0</v>
      </c>
      <c r="AL67" s="28" t="b">
        <f t="shared" si="29"/>
        <v>0</v>
      </c>
      <c r="AM67" s="28" t="b">
        <f t="shared" si="30"/>
        <v>0</v>
      </c>
      <c r="AN67" s="28" t="b">
        <f t="shared" si="31"/>
        <v>0</v>
      </c>
      <c r="AO67" s="28" t="b">
        <f t="shared" si="32"/>
        <v>0</v>
      </c>
      <c r="AP67" s="28" t="b">
        <f t="shared" si="33"/>
        <v>0</v>
      </c>
      <c r="AQ67" s="28" t="b">
        <f t="shared" si="34"/>
        <v>0</v>
      </c>
      <c r="AR67" s="28" t="b">
        <f t="shared" si="35"/>
        <v>0</v>
      </c>
      <c r="AS67" s="28" t="b">
        <f t="shared" si="36"/>
        <v>0</v>
      </c>
      <c r="AT67" s="28" t="b">
        <f t="shared" si="37"/>
        <v>0</v>
      </c>
      <c r="AU67" s="28" t="b">
        <f t="shared" si="38"/>
        <v>0</v>
      </c>
      <c r="AV67" s="28" t="b">
        <f t="shared" si="39"/>
        <v>0</v>
      </c>
      <c r="AW67" s="28" t="b">
        <f t="shared" si="40"/>
        <v>0</v>
      </c>
      <c r="AX67" s="28" t="b">
        <f t="shared" si="41"/>
        <v>0</v>
      </c>
      <c r="AY67" s="28" t="b">
        <f t="shared" si="42"/>
        <v>0</v>
      </c>
      <c r="AZ67" s="28" t="b">
        <f t="shared" si="43"/>
        <v>0</v>
      </c>
      <c r="BA67" s="28" t="b">
        <f t="shared" si="44"/>
        <v>0</v>
      </c>
      <c r="BB67" s="28" t="b">
        <f t="shared" si="45"/>
        <v>0</v>
      </c>
      <c r="BC67" s="28" t="b">
        <f t="shared" si="46"/>
        <v>0</v>
      </c>
      <c r="BD67" s="28" t="b">
        <f t="shared" si="47"/>
        <v>0</v>
      </c>
      <c r="BE67" s="28" t="b">
        <f t="shared" si="48"/>
        <v>0</v>
      </c>
      <c r="BF67" s="28" t="b">
        <f t="shared" si="49"/>
        <v>0</v>
      </c>
      <c r="BG67" s="28" t="b">
        <f t="shared" si="50"/>
        <v>0</v>
      </c>
      <c r="BH67" s="28" t="b">
        <f t="shared" si="51"/>
        <v>0</v>
      </c>
      <c r="BI67" s="28" t="b">
        <f t="shared" si="52"/>
        <v>0</v>
      </c>
      <c r="BJ67" s="28" t="b">
        <f t="shared" si="53"/>
        <v>0</v>
      </c>
      <c r="BK67" s="28" t="b">
        <f t="shared" si="54"/>
        <v>0</v>
      </c>
      <c r="BL67" s="28" t="b">
        <f t="shared" si="55"/>
        <v>0</v>
      </c>
      <c r="BM67" s="28"/>
    </row>
    <row r="68" spans="1:65" ht="15.75" x14ac:dyDescent="0.25">
      <c r="A68" s="20"/>
      <c r="B68" s="16"/>
      <c r="C68" s="22"/>
      <c r="D68" s="22"/>
      <c r="E68" s="20"/>
      <c r="F68" s="20"/>
      <c r="H68" s="28"/>
      <c r="I68" s="28" t="b">
        <f t="shared" si="56"/>
        <v>0</v>
      </c>
      <c r="J68" s="28" t="b">
        <f t="shared" si="57"/>
        <v>0</v>
      </c>
      <c r="K68" s="28" t="b">
        <f t="shared" si="58"/>
        <v>0</v>
      </c>
      <c r="L68" s="28" t="b">
        <f t="shared" si="59"/>
        <v>0</v>
      </c>
      <c r="M68" s="28" t="b">
        <f t="shared" si="4"/>
        <v>0</v>
      </c>
      <c r="N68" s="28" t="b">
        <f t="shared" si="5"/>
        <v>0</v>
      </c>
      <c r="O68" s="28" t="b">
        <f t="shared" si="6"/>
        <v>0</v>
      </c>
      <c r="P68" s="28" t="b">
        <f t="shared" si="7"/>
        <v>0</v>
      </c>
      <c r="Q68" s="28" t="b">
        <f t="shared" si="8"/>
        <v>0</v>
      </c>
      <c r="R68" s="28" t="b">
        <f t="shared" si="9"/>
        <v>0</v>
      </c>
      <c r="S68" s="28" t="b">
        <f t="shared" si="10"/>
        <v>0</v>
      </c>
      <c r="T68" s="28" t="b">
        <f t="shared" si="11"/>
        <v>0</v>
      </c>
      <c r="U68" s="28" t="b">
        <f t="shared" si="12"/>
        <v>0</v>
      </c>
      <c r="V68" s="28" t="b">
        <f t="shared" si="13"/>
        <v>0</v>
      </c>
      <c r="W68" s="28" t="b">
        <f t="shared" si="14"/>
        <v>0</v>
      </c>
      <c r="X68" s="28" t="b">
        <f t="shared" si="15"/>
        <v>0</v>
      </c>
      <c r="Y68" s="28" t="b">
        <f t="shared" si="16"/>
        <v>0</v>
      </c>
      <c r="Z68" s="28" t="b">
        <f t="shared" si="17"/>
        <v>0</v>
      </c>
      <c r="AA68" s="28" t="b">
        <f t="shared" si="18"/>
        <v>0</v>
      </c>
      <c r="AB68" s="28" t="b">
        <f t="shared" si="19"/>
        <v>0</v>
      </c>
      <c r="AC68" s="28" t="b">
        <f t="shared" si="20"/>
        <v>0</v>
      </c>
      <c r="AD68" s="28" t="b">
        <f t="shared" si="21"/>
        <v>0</v>
      </c>
      <c r="AE68" s="28" t="b">
        <f t="shared" si="22"/>
        <v>0</v>
      </c>
      <c r="AF68" s="28" t="b">
        <f t="shared" si="23"/>
        <v>0</v>
      </c>
      <c r="AG68" s="28" t="b">
        <f t="shared" si="24"/>
        <v>0</v>
      </c>
      <c r="AH68" s="28" t="b">
        <f t="shared" si="25"/>
        <v>0</v>
      </c>
      <c r="AI68" s="28" t="b">
        <f t="shared" si="26"/>
        <v>0</v>
      </c>
      <c r="AJ68" s="28" t="b">
        <f t="shared" si="27"/>
        <v>0</v>
      </c>
      <c r="AK68" s="28" t="b">
        <f t="shared" si="28"/>
        <v>0</v>
      </c>
      <c r="AL68" s="28" t="b">
        <f t="shared" si="29"/>
        <v>0</v>
      </c>
      <c r="AM68" s="28" t="b">
        <f t="shared" si="30"/>
        <v>0</v>
      </c>
      <c r="AN68" s="28" t="b">
        <f t="shared" si="31"/>
        <v>0</v>
      </c>
      <c r="AO68" s="28" t="b">
        <f t="shared" si="32"/>
        <v>0</v>
      </c>
      <c r="AP68" s="28" t="b">
        <f t="shared" si="33"/>
        <v>0</v>
      </c>
      <c r="AQ68" s="28" t="b">
        <f t="shared" si="34"/>
        <v>0</v>
      </c>
      <c r="AR68" s="28" t="b">
        <f t="shared" si="35"/>
        <v>0</v>
      </c>
      <c r="AS68" s="28" t="b">
        <f t="shared" si="36"/>
        <v>0</v>
      </c>
      <c r="AT68" s="28" t="b">
        <f t="shared" si="37"/>
        <v>0</v>
      </c>
      <c r="AU68" s="28" t="b">
        <f t="shared" si="38"/>
        <v>0</v>
      </c>
      <c r="AV68" s="28" t="b">
        <f t="shared" si="39"/>
        <v>0</v>
      </c>
      <c r="AW68" s="28" t="b">
        <f t="shared" si="40"/>
        <v>0</v>
      </c>
      <c r="AX68" s="28" t="b">
        <f t="shared" si="41"/>
        <v>0</v>
      </c>
      <c r="AY68" s="28" t="b">
        <f t="shared" si="42"/>
        <v>0</v>
      </c>
      <c r="AZ68" s="28" t="b">
        <f t="shared" si="43"/>
        <v>0</v>
      </c>
      <c r="BA68" s="28" t="b">
        <f t="shared" si="44"/>
        <v>0</v>
      </c>
      <c r="BB68" s="28" t="b">
        <f t="shared" si="45"/>
        <v>0</v>
      </c>
      <c r="BC68" s="28" t="b">
        <f t="shared" si="46"/>
        <v>0</v>
      </c>
      <c r="BD68" s="28" t="b">
        <f t="shared" si="47"/>
        <v>0</v>
      </c>
      <c r="BE68" s="28" t="b">
        <f t="shared" si="48"/>
        <v>0</v>
      </c>
      <c r="BF68" s="28" t="b">
        <f t="shared" si="49"/>
        <v>0</v>
      </c>
      <c r="BG68" s="28" t="b">
        <f t="shared" si="50"/>
        <v>0</v>
      </c>
      <c r="BH68" s="28" t="b">
        <f t="shared" si="51"/>
        <v>0</v>
      </c>
      <c r="BI68" s="28" t="b">
        <f t="shared" si="52"/>
        <v>0</v>
      </c>
      <c r="BJ68" s="28" t="b">
        <f t="shared" si="53"/>
        <v>0</v>
      </c>
      <c r="BK68" s="28" t="b">
        <f t="shared" si="54"/>
        <v>0</v>
      </c>
      <c r="BL68" s="28" t="b">
        <f t="shared" si="55"/>
        <v>0</v>
      </c>
      <c r="BM68" s="28"/>
    </row>
    <row r="69" spans="1:65" ht="15.75" x14ac:dyDescent="0.25">
      <c r="A69" s="20"/>
      <c r="B69" s="16"/>
      <c r="C69" s="22"/>
      <c r="D69" s="22"/>
      <c r="E69" s="20"/>
      <c r="F69" s="20"/>
      <c r="H69" s="28"/>
      <c r="I69" s="28" t="b">
        <f t="shared" si="56"/>
        <v>0</v>
      </c>
      <c r="J69" s="28" t="b">
        <f t="shared" si="57"/>
        <v>0</v>
      </c>
      <c r="K69" s="28" t="b">
        <f t="shared" si="58"/>
        <v>0</v>
      </c>
      <c r="L69" s="28" t="b">
        <f t="shared" si="59"/>
        <v>0</v>
      </c>
      <c r="M69" s="28" t="b">
        <f t="shared" si="4"/>
        <v>0</v>
      </c>
      <c r="N69" s="28" t="b">
        <f t="shared" si="5"/>
        <v>0</v>
      </c>
      <c r="O69" s="28" t="b">
        <f t="shared" si="6"/>
        <v>0</v>
      </c>
      <c r="P69" s="28" t="b">
        <f t="shared" si="7"/>
        <v>0</v>
      </c>
      <c r="Q69" s="28" t="b">
        <f t="shared" si="8"/>
        <v>0</v>
      </c>
      <c r="R69" s="28" t="b">
        <f t="shared" si="9"/>
        <v>0</v>
      </c>
      <c r="S69" s="28" t="b">
        <f t="shared" si="10"/>
        <v>0</v>
      </c>
      <c r="T69" s="28" t="b">
        <f t="shared" si="11"/>
        <v>0</v>
      </c>
      <c r="U69" s="28" t="b">
        <f t="shared" si="12"/>
        <v>0</v>
      </c>
      <c r="V69" s="28" t="b">
        <f t="shared" si="13"/>
        <v>0</v>
      </c>
      <c r="W69" s="28" t="b">
        <f t="shared" si="14"/>
        <v>0</v>
      </c>
      <c r="X69" s="28" t="b">
        <f t="shared" si="15"/>
        <v>0</v>
      </c>
      <c r="Y69" s="28" t="b">
        <f t="shared" si="16"/>
        <v>0</v>
      </c>
      <c r="Z69" s="28" t="b">
        <f t="shared" si="17"/>
        <v>0</v>
      </c>
      <c r="AA69" s="28" t="b">
        <f t="shared" si="18"/>
        <v>0</v>
      </c>
      <c r="AB69" s="28" t="b">
        <f t="shared" si="19"/>
        <v>0</v>
      </c>
      <c r="AC69" s="28" t="b">
        <f t="shared" si="20"/>
        <v>0</v>
      </c>
      <c r="AD69" s="28" t="b">
        <f t="shared" si="21"/>
        <v>0</v>
      </c>
      <c r="AE69" s="28" t="b">
        <f t="shared" si="22"/>
        <v>0</v>
      </c>
      <c r="AF69" s="28" t="b">
        <f t="shared" si="23"/>
        <v>0</v>
      </c>
      <c r="AG69" s="28" t="b">
        <f t="shared" si="24"/>
        <v>0</v>
      </c>
      <c r="AH69" s="28" t="b">
        <f t="shared" si="25"/>
        <v>0</v>
      </c>
      <c r="AI69" s="28" t="b">
        <f t="shared" si="26"/>
        <v>0</v>
      </c>
      <c r="AJ69" s="28" t="b">
        <f t="shared" si="27"/>
        <v>0</v>
      </c>
      <c r="AK69" s="28" t="b">
        <f t="shared" si="28"/>
        <v>0</v>
      </c>
      <c r="AL69" s="28" t="b">
        <f t="shared" si="29"/>
        <v>0</v>
      </c>
      <c r="AM69" s="28" t="b">
        <f t="shared" si="30"/>
        <v>0</v>
      </c>
      <c r="AN69" s="28" t="b">
        <f t="shared" si="31"/>
        <v>0</v>
      </c>
      <c r="AO69" s="28" t="b">
        <f t="shared" si="32"/>
        <v>0</v>
      </c>
      <c r="AP69" s="28" t="b">
        <f t="shared" si="33"/>
        <v>0</v>
      </c>
      <c r="AQ69" s="28" t="b">
        <f t="shared" si="34"/>
        <v>0</v>
      </c>
      <c r="AR69" s="28" t="b">
        <f t="shared" si="35"/>
        <v>0</v>
      </c>
      <c r="AS69" s="28" t="b">
        <f t="shared" si="36"/>
        <v>0</v>
      </c>
      <c r="AT69" s="28" t="b">
        <f t="shared" si="37"/>
        <v>0</v>
      </c>
      <c r="AU69" s="28" t="b">
        <f t="shared" si="38"/>
        <v>0</v>
      </c>
      <c r="AV69" s="28" t="b">
        <f t="shared" si="39"/>
        <v>0</v>
      </c>
      <c r="AW69" s="28" t="b">
        <f t="shared" si="40"/>
        <v>0</v>
      </c>
      <c r="AX69" s="28" t="b">
        <f t="shared" si="41"/>
        <v>0</v>
      </c>
      <c r="AY69" s="28" t="b">
        <f t="shared" si="42"/>
        <v>0</v>
      </c>
      <c r="AZ69" s="28" t="b">
        <f t="shared" si="43"/>
        <v>0</v>
      </c>
      <c r="BA69" s="28" t="b">
        <f t="shared" si="44"/>
        <v>0</v>
      </c>
      <c r="BB69" s="28" t="b">
        <f t="shared" si="45"/>
        <v>0</v>
      </c>
      <c r="BC69" s="28" t="b">
        <f t="shared" si="46"/>
        <v>0</v>
      </c>
      <c r="BD69" s="28" t="b">
        <f t="shared" si="47"/>
        <v>0</v>
      </c>
      <c r="BE69" s="28" t="b">
        <f t="shared" si="48"/>
        <v>0</v>
      </c>
      <c r="BF69" s="28" t="b">
        <f t="shared" si="49"/>
        <v>0</v>
      </c>
      <c r="BG69" s="28" t="b">
        <f t="shared" si="50"/>
        <v>0</v>
      </c>
      <c r="BH69" s="28" t="b">
        <f t="shared" si="51"/>
        <v>0</v>
      </c>
      <c r="BI69" s="28" t="b">
        <f t="shared" si="52"/>
        <v>0</v>
      </c>
      <c r="BJ69" s="28" t="b">
        <f t="shared" si="53"/>
        <v>0</v>
      </c>
      <c r="BK69" s="28" t="b">
        <f t="shared" si="54"/>
        <v>0</v>
      </c>
      <c r="BL69" s="28" t="b">
        <f t="shared" si="55"/>
        <v>0</v>
      </c>
      <c r="BM69" s="28"/>
    </row>
    <row r="70" spans="1:65" ht="15.75" x14ac:dyDescent="0.25">
      <c r="A70" s="20"/>
      <c r="B70" s="16"/>
      <c r="C70" s="22"/>
      <c r="D70" s="22"/>
      <c r="E70" s="20"/>
      <c r="F70" s="20"/>
      <c r="H70" s="28"/>
      <c r="I70" s="28" t="b">
        <f t="shared" si="56"/>
        <v>0</v>
      </c>
      <c r="J70" s="28" t="b">
        <f t="shared" si="57"/>
        <v>0</v>
      </c>
      <c r="K70" s="28" t="b">
        <f t="shared" si="58"/>
        <v>0</v>
      </c>
      <c r="L70" s="28" t="b">
        <f t="shared" si="59"/>
        <v>0</v>
      </c>
      <c r="M70" s="28" t="b">
        <f t="shared" si="4"/>
        <v>0</v>
      </c>
      <c r="N70" s="28" t="b">
        <f t="shared" si="5"/>
        <v>0</v>
      </c>
      <c r="O70" s="28" t="b">
        <f t="shared" si="6"/>
        <v>0</v>
      </c>
      <c r="P70" s="28" t="b">
        <f t="shared" si="7"/>
        <v>0</v>
      </c>
      <c r="Q70" s="28" t="b">
        <f t="shared" si="8"/>
        <v>0</v>
      </c>
      <c r="R70" s="28" t="b">
        <f t="shared" si="9"/>
        <v>0</v>
      </c>
      <c r="S70" s="28" t="b">
        <f t="shared" si="10"/>
        <v>0</v>
      </c>
      <c r="T70" s="28" t="b">
        <f t="shared" si="11"/>
        <v>0</v>
      </c>
      <c r="U70" s="28" t="b">
        <f t="shared" si="12"/>
        <v>0</v>
      </c>
      <c r="V70" s="28" t="b">
        <f t="shared" si="13"/>
        <v>0</v>
      </c>
      <c r="W70" s="28" t="b">
        <f t="shared" si="14"/>
        <v>0</v>
      </c>
      <c r="X70" s="28" t="b">
        <f t="shared" si="15"/>
        <v>0</v>
      </c>
      <c r="Y70" s="28" t="b">
        <f t="shared" si="16"/>
        <v>0</v>
      </c>
      <c r="Z70" s="28" t="b">
        <f t="shared" si="17"/>
        <v>0</v>
      </c>
      <c r="AA70" s="28" t="b">
        <f t="shared" si="18"/>
        <v>0</v>
      </c>
      <c r="AB70" s="28" t="b">
        <f t="shared" si="19"/>
        <v>0</v>
      </c>
      <c r="AC70" s="28" t="b">
        <f t="shared" si="20"/>
        <v>0</v>
      </c>
      <c r="AD70" s="28" t="b">
        <f t="shared" si="21"/>
        <v>0</v>
      </c>
      <c r="AE70" s="28" t="b">
        <f t="shared" si="22"/>
        <v>0</v>
      </c>
      <c r="AF70" s="28" t="b">
        <f t="shared" si="23"/>
        <v>0</v>
      </c>
      <c r="AG70" s="28" t="b">
        <f t="shared" si="24"/>
        <v>0</v>
      </c>
      <c r="AH70" s="28" t="b">
        <f t="shared" si="25"/>
        <v>0</v>
      </c>
      <c r="AI70" s="28" t="b">
        <f t="shared" si="26"/>
        <v>0</v>
      </c>
      <c r="AJ70" s="28" t="b">
        <f t="shared" si="27"/>
        <v>0</v>
      </c>
      <c r="AK70" s="28" t="b">
        <f t="shared" si="28"/>
        <v>0</v>
      </c>
      <c r="AL70" s="28" t="b">
        <f t="shared" si="29"/>
        <v>0</v>
      </c>
      <c r="AM70" s="28" t="b">
        <f t="shared" si="30"/>
        <v>0</v>
      </c>
      <c r="AN70" s="28" t="b">
        <f t="shared" si="31"/>
        <v>0</v>
      </c>
      <c r="AO70" s="28" t="b">
        <f t="shared" si="32"/>
        <v>0</v>
      </c>
      <c r="AP70" s="28" t="b">
        <f t="shared" si="33"/>
        <v>0</v>
      </c>
      <c r="AQ70" s="28" t="b">
        <f t="shared" si="34"/>
        <v>0</v>
      </c>
      <c r="AR70" s="28" t="b">
        <f t="shared" si="35"/>
        <v>0</v>
      </c>
      <c r="AS70" s="28" t="b">
        <f t="shared" si="36"/>
        <v>0</v>
      </c>
      <c r="AT70" s="28" t="b">
        <f t="shared" si="37"/>
        <v>0</v>
      </c>
      <c r="AU70" s="28" t="b">
        <f t="shared" si="38"/>
        <v>0</v>
      </c>
      <c r="AV70" s="28" t="b">
        <f t="shared" si="39"/>
        <v>0</v>
      </c>
      <c r="AW70" s="28" t="b">
        <f t="shared" si="40"/>
        <v>0</v>
      </c>
      <c r="AX70" s="28" t="b">
        <f t="shared" si="41"/>
        <v>0</v>
      </c>
      <c r="AY70" s="28" t="b">
        <f t="shared" si="42"/>
        <v>0</v>
      </c>
      <c r="AZ70" s="28" t="b">
        <f t="shared" si="43"/>
        <v>0</v>
      </c>
      <c r="BA70" s="28" t="b">
        <f t="shared" si="44"/>
        <v>0</v>
      </c>
      <c r="BB70" s="28" t="b">
        <f t="shared" si="45"/>
        <v>0</v>
      </c>
      <c r="BC70" s="28" t="b">
        <f t="shared" si="46"/>
        <v>0</v>
      </c>
      <c r="BD70" s="28" t="b">
        <f t="shared" si="47"/>
        <v>0</v>
      </c>
      <c r="BE70" s="28" t="b">
        <f t="shared" si="48"/>
        <v>0</v>
      </c>
      <c r="BF70" s="28" t="b">
        <f t="shared" si="49"/>
        <v>0</v>
      </c>
      <c r="BG70" s="28" t="b">
        <f t="shared" si="50"/>
        <v>0</v>
      </c>
      <c r="BH70" s="28" t="b">
        <f t="shared" si="51"/>
        <v>0</v>
      </c>
      <c r="BI70" s="28" t="b">
        <f t="shared" si="52"/>
        <v>0</v>
      </c>
      <c r="BJ70" s="28" t="b">
        <f t="shared" si="53"/>
        <v>0</v>
      </c>
      <c r="BK70" s="28" t="b">
        <f t="shared" si="54"/>
        <v>0</v>
      </c>
      <c r="BL70" s="28" t="b">
        <f t="shared" si="55"/>
        <v>0</v>
      </c>
      <c r="BM70" s="28"/>
    </row>
    <row r="71" spans="1:65" ht="15.75" x14ac:dyDescent="0.25">
      <c r="A71" s="20"/>
      <c r="B71" s="16"/>
      <c r="C71" s="22"/>
      <c r="D71" s="22"/>
      <c r="E71" s="20"/>
      <c r="F71" s="20"/>
      <c r="H71" s="28"/>
      <c r="I71" s="28" t="b">
        <f t="shared" si="56"/>
        <v>0</v>
      </c>
      <c r="J71" s="28" t="b">
        <f t="shared" si="57"/>
        <v>0</v>
      </c>
      <c r="K71" s="28" t="b">
        <f t="shared" si="58"/>
        <v>0</v>
      </c>
      <c r="L71" s="28" t="b">
        <f t="shared" si="59"/>
        <v>0</v>
      </c>
      <c r="M71" s="28" t="b">
        <f>IF(C71=2,E71)</f>
        <v>0</v>
      </c>
      <c r="N71" s="28" t="b">
        <f>IF(C71=2,F71)</f>
        <v>0</v>
      </c>
      <c r="O71" s="28" t="b">
        <f>IF(D71=2,F71)</f>
        <v>0</v>
      </c>
      <c r="P71" s="28" t="b">
        <f>IF(D71=2,E71)</f>
        <v>0</v>
      </c>
      <c r="Q71" s="28" t="b">
        <f t="shared" ref="Q71:Q85" si="60">IF(C71=3,E71)</f>
        <v>0</v>
      </c>
      <c r="R71" s="28" t="b">
        <f t="shared" ref="R71:R85" si="61">IF(C71=3,F71)</f>
        <v>0</v>
      </c>
      <c r="S71" s="28" t="b">
        <f t="shared" ref="S71:S85" si="62">IF(D71=3,F71)</f>
        <v>0</v>
      </c>
      <c r="T71" s="28" t="b">
        <f t="shared" ref="T71:T85" si="63">IF(D71=3,E71)</f>
        <v>0</v>
      </c>
      <c r="U71" s="28" t="b">
        <f t="shared" ref="U71:U85" si="64">IF(C71=4,E71)</f>
        <v>0</v>
      </c>
      <c r="V71" s="28" t="b">
        <f t="shared" ref="V71:V85" si="65">IF(C71=4,F71)</f>
        <v>0</v>
      </c>
      <c r="W71" s="28" t="b">
        <f t="shared" ref="W71:W85" si="66">IF(D71=4,F71)</f>
        <v>0</v>
      </c>
      <c r="X71" s="28" t="b">
        <f t="shared" ref="X71:X85" si="67">IF(D71=4,E71)</f>
        <v>0</v>
      </c>
      <c r="Y71" s="28" t="b">
        <f t="shared" ref="Y71:Y85" si="68">IF(C71=5,E71)</f>
        <v>0</v>
      </c>
      <c r="Z71" s="28" t="b">
        <f t="shared" ref="Z71:Z85" si="69">IF(C71=5,F71)</f>
        <v>0</v>
      </c>
      <c r="AA71" s="28" t="b">
        <f t="shared" ref="AA71:AA85" si="70">IF(D71=5,F71)</f>
        <v>0</v>
      </c>
      <c r="AB71" s="28" t="b">
        <f t="shared" ref="AB71:AB85" si="71">IF(D71=5,E71)</f>
        <v>0</v>
      </c>
      <c r="AC71" s="28" t="b">
        <f t="shared" ref="AC71:AC85" si="72">IF(C71=6,E71)</f>
        <v>0</v>
      </c>
      <c r="AD71" s="28" t="b">
        <f t="shared" ref="AD71:AD85" si="73">IF(C71=6,F71)</f>
        <v>0</v>
      </c>
      <c r="AE71" s="28" t="b">
        <f t="shared" ref="AE71:AE85" si="74">IF(D71=6,F71)</f>
        <v>0</v>
      </c>
      <c r="AF71" s="28" t="b">
        <f t="shared" ref="AF71:AF85" si="75">IF(D71=6,E71)</f>
        <v>0</v>
      </c>
      <c r="AG71" s="28" t="b">
        <f t="shared" ref="AG71:AG85" si="76">IF(C71=7,E71)</f>
        <v>0</v>
      </c>
      <c r="AH71" s="28" t="b">
        <f t="shared" ref="AH71:AH85" si="77">IF(C71=7,F71)</f>
        <v>0</v>
      </c>
      <c r="AI71" s="28" t="b">
        <f t="shared" ref="AI71:AI85" si="78">IF(D71=7,F71)</f>
        <v>0</v>
      </c>
      <c r="AJ71" s="28" t="b">
        <f t="shared" ref="AJ71:AJ85" si="79">IF(D71=7,E71)</f>
        <v>0</v>
      </c>
      <c r="AK71" s="28" t="b">
        <f t="shared" ref="AK71:AK85" si="80">IF(C71=8,E71)</f>
        <v>0</v>
      </c>
      <c r="AL71" s="28" t="b">
        <f t="shared" ref="AL71:AL85" si="81">IF(C71=8,F71)</f>
        <v>0</v>
      </c>
      <c r="AM71" s="28" t="b">
        <f t="shared" ref="AM71:AM85" si="82">IF(D71=8,F71)</f>
        <v>0</v>
      </c>
      <c r="AN71" s="28" t="b">
        <f t="shared" ref="AN71:AN85" si="83">IF(D71=8,E71)</f>
        <v>0</v>
      </c>
      <c r="AO71" s="28" t="b">
        <f t="shared" ref="AO71:AO85" si="84">IF(C71=9,E71)</f>
        <v>0</v>
      </c>
      <c r="AP71" s="28" t="b">
        <f t="shared" ref="AP71:AP85" si="85">IF(C71=9,F71)</f>
        <v>0</v>
      </c>
      <c r="AQ71" s="28" t="b">
        <f t="shared" ref="AQ71:AQ85" si="86">IF(D71=9,F71)</f>
        <v>0</v>
      </c>
      <c r="AR71" s="28" t="b">
        <f t="shared" ref="AR71:AR85" si="87">IF(D71=9,E71)</f>
        <v>0</v>
      </c>
      <c r="AS71" s="28" t="b">
        <f t="shared" ref="AS71:AS85" si="88">IF(C71=10,E71)</f>
        <v>0</v>
      </c>
      <c r="AT71" s="28" t="b">
        <f t="shared" ref="AT71:AT85" si="89">IF(C71=10,F71)</f>
        <v>0</v>
      </c>
      <c r="AU71" s="28" t="b">
        <f t="shared" ref="AU71:AU85" si="90">IF(D71=10,F71)</f>
        <v>0</v>
      </c>
      <c r="AV71" s="28" t="b">
        <f t="shared" ref="AV71:AV85" si="91">IF(D71=10,E71)</f>
        <v>0</v>
      </c>
      <c r="AW71" s="28" t="b">
        <f t="shared" ref="AW71:AW85" si="92">IF(C71=11,E71)</f>
        <v>0</v>
      </c>
      <c r="AX71" s="28" t="b">
        <f t="shared" ref="AX71:AX85" si="93">IF(C71=11,F71)</f>
        <v>0</v>
      </c>
      <c r="AY71" s="28" t="b">
        <f t="shared" ref="AY71:AY85" si="94">IF(D71=11,F71)</f>
        <v>0</v>
      </c>
      <c r="AZ71" s="28" t="b">
        <f t="shared" ref="AZ71:AZ85" si="95">IF(D71=11,E71)</f>
        <v>0</v>
      </c>
      <c r="BA71" s="28" t="b">
        <f t="shared" ref="BA71:BA85" si="96">IF(C71=12,E71)</f>
        <v>0</v>
      </c>
      <c r="BB71" s="28" t="b">
        <f t="shared" ref="BB71:BB85" si="97">IF(C71=12,F71)</f>
        <v>0</v>
      </c>
      <c r="BC71" s="28" t="b">
        <f t="shared" ref="BC71:BC85" si="98">IF(D71=12,F71)</f>
        <v>0</v>
      </c>
      <c r="BD71" s="28" t="b">
        <f t="shared" ref="BD71:BD85" si="99">IF(D71=12,E71)</f>
        <v>0</v>
      </c>
      <c r="BE71" s="28" t="b">
        <f t="shared" ref="BE71:BE85" si="100">IF(C71=13,E71)</f>
        <v>0</v>
      </c>
      <c r="BF71" s="28" t="b">
        <f t="shared" ref="BF71:BF85" si="101">IF(C71=13,F71)</f>
        <v>0</v>
      </c>
      <c r="BG71" s="28" t="b">
        <f t="shared" ref="BG71:BG85" si="102">IF(D71=13,F71)</f>
        <v>0</v>
      </c>
      <c r="BH71" s="28" t="b">
        <f t="shared" ref="BH71:BH85" si="103">IF(D71=13,E71)</f>
        <v>0</v>
      </c>
      <c r="BI71" s="28" t="b">
        <f t="shared" ref="BI71:BI85" si="104">IF(C71=14,E71)</f>
        <v>0</v>
      </c>
      <c r="BJ71" s="28" t="b">
        <f t="shared" ref="BJ71:BJ85" si="105">IF(C71=14,F71)</f>
        <v>0</v>
      </c>
      <c r="BK71" s="28" t="b">
        <f t="shared" ref="BK71:BK85" si="106">IF(D71=14,F71)</f>
        <v>0</v>
      </c>
      <c r="BL71" s="28" t="b">
        <f t="shared" ref="BL71:BL85" si="107">IF(D71=14,E71)</f>
        <v>0</v>
      </c>
      <c r="BM71" s="28"/>
    </row>
    <row r="72" spans="1:65" ht="15.75" x14ac:dyDescent="0.25">
      <c r="A72" s="20"/>
      <c r="B72" s="16"/>
      <c r="C72" s="22"/>
      <c r="D72" s="22"/>
      <c r="E72" s="20"/>
      <c r="F72" s="20"/>
      <c r="H72" s="28"/>
      <c r="I72" s="28" t="b">
        <f t="shared" ref="I72:I85" si="108">IF(C72=1,E72)</f>
        <v>0</v>
      </c>
      <c r="J72" s="28" t="b">
        <f t="shared" ref="J72:J85" si="109">IF(C72=1,F72)</f>
        <v>0</v>
      </c>
      <c r="K72" s="28" t="b">
        <f t="shared" ref="K72:K85" si="110">IF(D72=1,F72)</f>
        <v>0</v>
      </c>
      <c r="L72" s="28" t="b">
        <f t="shared" ref="L72:L85" si="111">IF(D72=1,E72)</f>
        <v>0</v>
      </c>
      <c r="M72" s="28" t="b">
        <f t="shared" ref="M72:M85" si="112">IF(C72=2,E72)</f>
        <v>0</v>
      </c>
      <c r="N72" s="28" t="b">
        <f t="shared" ref="N72:N85" si="113">IF(C72=2,F72)</f>
        <v>0</v>
      </c>
      <c r="O72" s="28" t="b">
        <f t="shared" ref="O72:O85" si="114">IF(D72=2,F72)</f>
        <v>0</v>
      </c>
      <c r="P72" s="28" t="b">
        <f t="shared" ref="P72:P85" si="115">IF(D72=2,E72)</f>
        <v>0</v>
      </c>
      <c r="Q72" s="28" t="b">
        <f t="shared" si="60"/>
        <v>0</v>
      </c>
      <c r="R72" s="28" t="b">
        <f t="shared" si="61"/>
        <v>0</v>
      </c>
      <c r="S72" s="28" t="b">
        <f t="shared" si="62"/>
        <v>0</v>
      </c>
      <c r="T72" s="28" t="b">
        <f t="shared" si="63"/>
        <v>0</v>
      </c>
      <c r="U72" s="28" t="b">
        <f t="shared" si="64"/>
        <v>0</v>
      </c>
      <c r="V72" s="28" t="b">
        <f t="shared" si="65"/>
        <v>0</v>
      </c>
      <c r="W72" s="28" t="b">
        <f t="shared" si="66"/>
        <v>0</v>
      </c>
      <c r="X72" s="28" t="b">
        <f t="shared" si="67"/>
        <v>0</v>
      </c>
      <c r="Y72" s="28" t="b">
        <f t="shared" si="68"/>
        <v>0</v>
      </c>
      <c r="Z72" s="28" t="b">
        <f t="shared" si="69"/>
        <v>0</v>
      </c>
      <c r="AA72" s="28" t="b">
        <f t="shared" si="70"/>
        <v>0</v>
      </c>
      <c r="AB72" s="28" t="b">
        <f t="shared" si="71"/>
        <v>0</v>
      </c>
      <c r="AC72" s="28" t="b">
        <f t="shared" si="72"/>
        <v>0</v>
      </c>
      <c r="AD72" s="28" t="b">
        <f t="shared" si="73"/>
        <v>0</v>
      </c>
      <c r="AE72" s="28" t="b">
        <f t="shared" si="74"/>
        <v>0</v>
      </c>
      <c r="AF72" s="28" t="b">
        <f t="shared" si="75"/>
        <v>0</v>
      </c>
      <c r="AG72" s="28" t="b">
        <f t="shared" si="76"/>
        <v>0</v>
      </c>
      <c r="AH72" s="28" t="b">
        <f t="shared" si="77"/>
        <v>0</v>
      </c>
      <c r="AI72" s="28" t="b">
        <f t="shared" si="78"/>
        <v>0</v>
      </c>
      <c r="AJ72" s="28" t="b">
        <f t="shared" si="79"/>
        <v>0</v>
      </c>
      <c r="AK72" s="28" t="b">
        <f t="shared" si="80"/>
        <v>0</v>
      </c>
      <c r="AL72" s="28" t="b">
        <f t="shared" si="81"/>
        <v>0</v>
      </c>
      <c r="AM72" s="28" t="b">
        <f t="shared" si="82"/>
        <v>0</v>
      </c>
      <c r="AN72" s="28" t="b">
        <f t="shared" si="83"/>
        <v>0</v>
      </c>
      <c r="AO72" s="28" t="b">
        <f t="shared" si="84"/>
        <v>0</v>
      </c>
      <c r="AP72" s="28" t="b">
        <f t="shared" si="85"/>
        <v>0</v>
      </c>
      <c r="AQ72" s="28" t="b">
        <f t="shared" si="86"/>
        <v>0</v>
      </c>
      <c r="AR72" s="28" t="b">
        <f t="shared" si="87"/>
        <v>0</v>
      </c>
      <c r="AS72" s="28" t="b">
        <f t="shared" si="88"/>
        <v>0</v>
      </c>
      <c r="AT72" s="28" t="b">
        <f t="shared" si="89"/>
        <v>0</v>
      </c>
      <c r="AU72" s="28" t="b">
        <f t="shared" si="90"/>
        <v>0</v>
      </c>
      <c r="AV72" s="28" t="b">
        <f t="shared" si="91"/>
        <v>0</v>
      </c>
      <c r="AW72" s="28" t="b">
        <f t="shared" si="92"/>
        <v>0</v>
      </c>
      <c r="AX72" s="28" t="b">
        <f t="shared" si="93"/>
        <v>0</v>
      </c>
      <c r="AY72" s="28" t="b">
        <f t="shared" si="94"/>
        <v>0</v>
      </c>
      <c r="AZ72" s="28" t="b">
        <f t="shared" si="95"/>
        <v>0</v>
      </c>
      <c r="BA72" s="28" t="b">
        <f t="shared" si="96"/>
        <v>0</v>
      </c>
      <c r="BB72" s="28" t="b">
        <f t="shared" si="97"/>
        <v>0</v>
      </c>
      <c r="BC72" s="28" t="b">
        <f t="shared" si="98"/>
        <v>0</v>
      </c>
      <c r="BD72" s="28" t="b">
        <f t="shared" si="99"/>
        <v>0</v>
      </c>
      <c r="BE72" s="28" t="b">
        <f t="shared" si="100"/>
        <v>0</v>
      </c>
      <c r="BF72" s="28" t="b">
        <f t="shared" si="101"/>
        <v>0</v>
      </c>
      <c r="BG72" s="28" t="b">
        <f t="shared" si="102"/>
        <v>0</v>
      </c>
      <c r="BH72" s="28" t="b">
        <f t="shared" si="103"/>
        <v>0</v>
      </c>
      <c r="BI72" s="28" t="b">
        <f t="shared" si="104"/>
        <v>0</v>
      </c>
      <c r="BJ72" s="28" t="b">
        <f t="shared" si="105"/>
        <v>0</v>
      </c>
      <c r="BK72" s="28" t="b">
        <f t="shared" si="106"/>
        <v>0</v>
      </c>
      <c r="BL72" s="28" t="b">
        <f t="shared" si="107"/>
        <v>0</v>
      </c>
      <c r="BM72" s="28"/>
    </row>
    <row r="73" spans="1:65" ht="15.75" x14ac:dyDescent="0.25">
      <c r="A73" s="20"/>
      <c r="B73" s="16"/>
      <c r="C73" s="22"/>
      <c r="D73" s="22"/>
      <c r="E73" s="20"/>
      <c r="F73" s="20"/>
      <c r="H73" s="28"/>
      <c r="I73" s="28" t="b">
        <f t="shared" si="108"/>
        <v>0</v>
      </c>
      <c r="J73" s="28" t="b">
        <f t="shared" si="109"/>
        <v>0</v>
      </c>
      <c r="K73" s="28" t="b">
        <f t="shared" si="110"/>
        <v>0</v>
      </c>
      <c r="L73" s="28" t="b">
        <f t="shared" si="111"/>
        <v>0</v>
      </c>
      <c r="M73" s="28" t="b">
        <f t="shared" si="112"/>
        <v>0</v>
      </c>
      <c r="N73" s="28" t="b">
        <f t="shared" si="113"/>
        <v>0</v>
      </c>
      <c r="O73" s="28" t="b">
        <f t="shared" si="114"/>
        <v>0</v>
      </c>
      <c r="P73" s="28" t="b">
        <f t="shared" si="115"/>
        <v>0</v>
      </c>
      <c r="Q73" s="28" t="b">
        <f t="shared" si="60"/>
        <v>0</v>
      </c>
      <c r="R73" s="28" t="b">
        <f t="shared" si="61"/>
        <v>0</v>
      </c>
      <c r="S73" s="28" t="b">
        <f t="shared" si="62"/>
        <v>0</v>
      </c>
      <c r="T73" s="28" t="b">
        <f t="shared" si="63"/>
        <v>0</v>
      </c>
      <c r="U73" s="28" t="b">
        <f t="shared" si="64"/>
        <v>0</v>
      </c>
      <c r="V73" s="28" t="b">
        <f t="shared" si="65"/>
        <v>0</v>
      </c>
      <c r="W73" s="28" t="b">
        <f t="shared" si="66"/>
        <v>0</v>
      </c>
      <c r="X73" s="28" t="b">
        <f t="shared" si="67"/>
        <v>0</v>
      </c>
      <c r="Y73" s="28" t="b">
        <f t="shared" si="68"/>
        <v>0</v>
      </c>
      <c r="Z73" s="28" t="b">
        <f t="shared" si="69"/>
        <v>0</v>
      </c>
      <c r="AA73" s="28" t="b">
        <f t="shared" si="70"/>
        <v>0</v>
      </c>
      <c r="AB73" s="28" t="b">
        <f t="shared" si="71"/>
        <v>0</v>
      </c>
      <c r="AC73" s="28" t="b">
        <f t="shared" si="72"/>
        <v>0</v>
      </c>
      <c r="AD73" s="28" t="b">
        <f t="shared" si="73"/>
        <v>0</v>
      </c>
      <c r="AE73" s="28" t="b">
        <f t="shared" si="74"/>
        <v>0</v>
      </c>
      <c r="AF73" s="28" t="b">
        <f t="shared" si="75"/>
        <v>0</v>
      </c>
      <c r="AG73" s="28" t="b">
        <f t="shared" si="76"/>
        <v>0</v>
      </c>
      <c r="AH73" s="28" t="b">
        <f t="shared" si="77"/>
        <v>0</v>
      </c>
      <c r="AI73" s="28" t="b">
        <f t="shared" si="78"/>
        <v>0</v>
      </c>
      <c r="AJ73" s="28" t="b">
        <f t="shared" si="79"/>
        <v>0</v>
      </c>
      <c r="AK73" s="28" t="b">
        <f t="shared" si="80"/>
        <v>0</v>
      </c>
      <c r="AL73" s="28" t="b">
        <f t="shared" si="81"/>
        <v>0</v>
      </c>
      <c r="AM73" s="28" t="b">
        <f t="shared" si="82"/>
        <v>0</v>
      </c>
      <c r="AN73" s="28" t="b">
        <f t="shared" si="83"/>
        <v>0</v>
      </c>
      <c r="AO73" s="28" t="b">
        <f t="shared" si="84"/>
        <v>0</v>
      </c>
      <c r="AP73" s="28" t="b">
        <f t="shared" si="85"/>
        <v>0</v>
      </c>
      <c r="AQ73" s="28" t="b">
        <f t="shared" si="86"/>
        <v>0</v>
      </c>
      <c r="AR73" s="28" t="b">
        <f t="shared" si="87"/>
        <v>0</v>
      </c>
      <c r="AS73" s="28" t="b">
        <f t="shared" si="88"/>
        <v>0</v>
      </c>
      <c r="AT73" s="28" t="b">
        <f t="shared" si="89"/>
        <v>0</v>
      </c>
      <c r="AU73" s="28" t="b">
        <f t="shared" si="90"/>
        <v>0</v>
      </c>
      <c r="AV73" s="28" t="b">
        <f t="shared" si="91"/>
        <v>0</v>
      </c>
      <c r="AW73" s="28" t="b">
        <f t="shared" si="92"/>
        <v>0</v>
      </c>
      <c r="AX73" s="28" t="b">
        <f t="shared" si="93"/>
        <v>0</v>
      </c>
      <c r="AY73" s="28" t="b">
        <f t="shared" si="94"/>
        <v>0</v>
      </c>
      <c r="AZ73" s="28" t="b">
        <f t="shared" si="95"/>
        <v>0</v>
      </c>
      <c r="BA73" s="28" t="b">
        <f t="shared" si="96"/>
        <v>0</v>
      </c>
      <c r="BB73" s="28" t="b">
        <f t="shared" si="97"/>
        <v>0</v>
      </c>
      <c r="BC73" s="28" t="b">
        <f t="shared" si="98"/>
        <v>0</v>
      </c>
      <c r="BD73" s="28" t="b">
        <f t="shared" si="99"/>
        <v>0</v>
      </c>
      <c r="BE73" s="28" t="b">
        <f t="shared" si="100"/>
        <v>0</v>
      </c>
      <c r="BF73" s="28" t="b">
        <f t="shared" si="101"/>
        <v>0</v>
      </c>
      <c r="BG73" s="28" t="b">
        <f t="shared" si="102"/>
        <v>0</v>
      </c>
      <c r="BH73" s="28" t="b">
        <f t="shared" si="103"/>
        <v>0</v>
      </c>
      <c r="BI73" s="28" t="b">
        <f t="shared" si="104"/>
        <v>0</v>
      </c>
      <c r="BJ73" s="28" t="b">
        <f t="shared" si="105"/>
        <v>0</v>
      </c>
      <c r="BK73" s="28" t="b">
        <f t="shared" si="106"/>
        <v>0</v>
      </c>
      <c r="BL73" s="28" t="b">
        <f t="shared" si="107"/>
        <v>0</v>
      </c>
      <c r="BM73" s="28"/>
    </row>
    <row r="74" spans="1:65" ht="15.75" x14ac:dyDescent="0.25">
      <c r="A74" s="20"/>
      <c r="B74" s="16"/>
      <c r="C74" s="22"/>
      <c r="D74" s="22"/>
      <c r="E74" s="20"/>
      <c r="F74" s="20"/>
      <c r="H74" s="28"/>
      <c r="I74" s="28" t="b">
        <f t="shared" si="108"/>
        <v>0</v>
      </c>
      <c r="J74" s="28" t="b">
        <f t="shared" si="109"/>
        <v>0</v>
      </c>
      <c r="K74" s="28" t="b">
        <f t="shared" si="110"/>
        <v>0</v>
      </c>
      <c r="L74" s="28" t="b">
        <f t="shared" si="111"/>
        <v>0</v>
      </c>
      <c r="M74" s="28" t="b">
        <f t="shared" si="112"/>
        <v>0</v>
      </c>
      <c r="N74" s="28" t="b">
        <f t="shared" si="113"/>
        <v>0</v>
      </c>
      <c r="O74" s="28" t="b">
        <f t="shared" si="114"/>
        <v>0</v>
      </c>
      <c r="P74" s="28" t="b">
        <f t="shared" si="115"/>
        <v>0</v>
      </c>
      <c r="Q74" s="28" t="b">
        <f t="shared" si="60"/>
        <v>0</v>
      </c>
      <c r="R74" s="28" t="b">
        <f t="shared" si="61"/>
        <v>0</v>
      </c>
      <c r="S74" s="28" t="b">
        <f t="shared" si="62"/>
        <v>0</v>
      </c>
      <c r="T74" s="28" t="b">
        <f t="shared" si="63"/>
        <v>0</v>
      </c>
      <c r="U74" s="28" t="b">
        <f t="shared" si="64"/>
        <v>0</v>
      </c>
      <c r="V74" s="28" t="b">
        <f t="shared" si="65"/>
        <v>0</v>
      </c>
      <c r="W74" s="28" t="b">
        <f t="shared" si="66"/>
        <v>0</v>
      </c>
      <c r="X74" s="28" t="b">
        <f t="shared" si="67"/>
        <v>0</v>
      </c>
      <c r="Y74" s="28" t="b">
        <f t="shared" si="68"/>
        <v>0</v>
      </c>
      <c r="Z74" s="28" t="b">
        <f t="shared" si="69"/>
        <v>0</v>
      </c>
      <c r="AA74" s="28" t="b">
        <f t="shared" si="70"/>
        <v>0</v>
      </c>
      <c r="AB74" s="28" t="b">
        <f t="shared" si="71"/>
        <v>0</v>
      </c>
      <c r="AC74" s="28" t="b">
        <f t="shared" si="72"/>
        <v>0</v>
      </c>
      <c r="AD74" s="28" t="b">
        <f t="shared" si="73"/>
        <v>0</v>
      </c>
      <c r="AE74" s="28" t="b">
        <f t="shared" si="74"/>
        <v>0</v>
      </c>
      <c r="AF74" s="28" t="b">
        <f t="shared" si="75"/>
        <v>0</v>
      </c>
      <c r="AG74" s="28" t="b">
        <f t="shared" si="76"/>
        <v>0</v>
      </c>
      <c r="AH74" s="28" t="b">
        <f t="shared" si="77"/>
        <v>0</v>
      </c>
      <c r="AI74" s="28" t="b">
        <f t="shared" si="78"/>
        <v>0</v>
      </c>
      <c r="AJ74" s="28" t="b">
        <f t="shared" si="79"/>
        <v>0</v>
      </c>
      <c r="AK74" s="28" t="b">
        <f t="shared" si="80"/>
        <v>0</v>
      </c>
      <c r="AL74" s="28" t="b">
        <f t="shared" si="81"/>
        <v>0</v>
      </c>
      <c r="AM74" s="28" t="b">
        <f t="shared" si="82"/>
        <v>0</v>
      </c>
      <c r="AN74" s="28" t="b">
        <f t="shared" si="83"/>
        <v>0</v>
      </c>
      <c r="AO74" s="28" t="b">
        <f t="shared" si="84"/>
        <v>0</v>
      </c>
      <c r="AP74" s="28" t="b">
        <f t="shared" si="85"/>
        <v>0</v>
      </c>
      <c r="AQ74" s="28" t="b">
        <f t="shared" si="86"/>
        <v>0</v>
      </c>
      <c r="AR74" s="28" t="b">
        <f t="shared" si="87"/>
        <v>0</v>
      </c>
      <c r="AS74" s="28" t="b">
        <f t="shared" si="88"/>
        <v>0</v>
      </c>
      <c r="AT74" s="28" t="b">
        <f t="shared" si="89"/>
        <v>0</v>
      </c>
      <c r="AU74" s="28" t="b">
        <f t="shared" si="90"/>
        <v>0</v>
      </c>
      <c r="AV74" s="28" t="b">
        <f t="shared" si="91"/>
        <v>0</v>
      </c>
      <c r="AW74" s="28" t="b">
        <f t="shared" si="92"/>
        <v>0</v>
      </c>
      <c r="AX74" s="28" t="b">
        <f t="shared" si="93"/>
        <v>0</v>
      </c>
      <c r="AY74" s="28" t="b">
        <f t="shared" si="94"/>
        <v>0</v>
      </c>
      <c r="AZ74" s="28" t="b">
        <f t="shared" si="95"/>
        <v>0</v>
      </c>
      <c r="BA74" s="28" t="b">
        <f t="shared" si="96"/>
        <v>0</v>
      </c>
      <c r="BB74" s="28" t="b">
        <f t="shared" si="97"/>
        <v>0</v>
      </c>
      <c r="BC74" s="28" t="b">
        <f t="shared" si="98"/>
        <v>0</v>
      </c>
      <c r="BD74" s="28" t="b">
        <f t="shared" si="99"/>
        <v>0</v>
      </c>
      <c r="BE74" s="28" t="b">
        <f t="shared" si="100"/>
        <v>0</v>
      </c>
      <c r="BF74" s="28" t="b">
        <f t="shared" si="101"/>
        <v>0</v>
      </c>
      <c r="BG74" s="28" t="b">
        <f t="shared" si="102"/>
        <v>0</v>
      </c>
      <c r="BH74" s="28" t="b">
        <f t="shared" si="103"/>
        <v>0</v>
      </c>
      <c r="BI74" s="28" t="b">
        <f t="shared" si="104"/>
        <v>0</v>
      </c>
      <c r="BJ74" s="28" t="b">
        <f t="shared" si="105"/>
        <v>0</v>
      </c>
      <c r="BK74" s="28" t="b">
        <f t="shared" si="106"/>
        <v>0</v>
      </c>
      <c r="BL74" s="28" t="b">
        <f t="shared" si="107"/>
        <v>0</v>
      </c>
      <c r="BM74" s="28"/>
    </row>
    <row r="75" spans="1:65" ht="15.75" x14ac:dyDescent="0.25">
      <c r="A75" s="20"/>
      <c r="B75" s="16"/>
      <c r="C75" s="22"/>
      <c r="D75" s="22"/>
      <c r="E75" s="20"/>
      <c r="F75" s="20"/>
      <c r="H75" s="28"/>
      <c r="I75" s="28" t="b">
        <f t="shared" si="108"/>
        <v>0</v>
      </c>
      <c r="J75" s="28" t="b">
        <f t="shared" si="109"/>
        <v>0</v>
      </c>
      <c r="K75" s="28" t="b">
        <f t="shared" si="110"/>
        <v>0</v>
      </c>
      <c r="L75" s="28" t="b">
        <f t="shared" si="111"/>
        <v>0</v>
      </c>
      <c r="M75" s="28" t="b">
        <f t="shared" si="112"/>
        <v>0</v>
      </c>
      <c r="N75" s="28" t="b">
        <f t="shared" si="113"/>
        <v>0</v>
      </c>
      <c r="O75" s="28" t="b">
        <f t="shared" si="114"/>
        <v>0</v>
      </c>
      <c r="P75" s="28" t="b">
        <f t="shared" si="115"/>
        <v>0</v>
      </c>
      <c r="Q75" s="28" t="b">
        <f t="shared" si="60"/>
        <v>0</v>
      </c>
      <c r="R75" s="28" t="b">
        <f t="shared" si="61"/>
        <v>0</v>
      </c>
      <c r="S75" s="28" t="b">
        <f t="shared" si="62"/>
        <v>0</v>
      </c>
      <c r="T75" s="28" t="b">
        <f t="shared" si="63"/>
        <v>0</v>
      </c>
      <c r="U75" s="28" t="b">
        <f t="shared" si="64"/>
        <v>0</v>
      </c>
      <c r="V75" s="28" t="b">
        <f t="shared" si="65"/>
        <v>0</v>
      </c>
      <c r="W75" s="28" t="b">
        <f t="shared" si="66"/>
        <v>0</v>
      </c>
      <c r="X75" s="28" t="b">
        <f t="shared" si="67"/>
        <v>0</v>
      </c>
      <c r="Y75" s="28" t="b">
        <f t="shared" si="68"/>
        <v>0</v>
      </c>
      <c r="Z75" s="28" t="b">
        <f t="shared" si="69"/>
        <v>0</v>
      </c>
      <c r="AA75" s="28" t="b">
        <f t="shared" si="70"/>
        <v>0</v>
      </c>
      <c r="AB75" s="28" t="b">
        <f t="shared" si="71"/>
        <v>0</v>
      </c>
      <c r="AC75" s="28" t="b">
        <f t="shared" si="72"/>
        <v>0</v>
      </c>
      <c r="AD75" s="28" t="b">
        <f t="shared" si="73"/>
        <v>0</v>
      </c>
      <c r="AE75" s="28" t="b">
        <f t="shared" si="74"/>
        <v>0</v>
      </c>
      <c r="AF75" s="28" t="b">
        <f t="shared" si="75"/>
        <v>0</v>
      </c>
      <c r="AG75" s="28" t="b">
        <f t="shared" si="76"/>
        <v>0</v>
      </c>
      <c r="AH75" s="28" t="b">
        <f t="shared" si="77"/>
        <v>0</v>
      </c>
      <c r="AI75" s="28" t="b">
        <f t="shared" si="78"/>
        <v>0</v>
      </c>
      <c r="AJ75" s="28" t="b">
        <f t="shared" si="79"/>
        <v>0</v>
      </c>
      <c r="AK75" s="28" t="b">
        <f t="shared" si="80"/>
        <v>0</v>
      </c>
      <c r="AL75" s="28" t="b">
        <f t="shared" si="81"/>
        <v>0</v>
      </c>
      <c r="AM75" s="28" t="b">
        <f t="shared" si="82"/>
        <v>0</v>
      </c>
      <c r="AN75" s="28" t="b">
        <f t="shared" si="83"/>
        <v>0</v>
      </c>
      <c r="AO75" s="28" t="b">
        <f t="shared" si="84"/>
        <v>0</v>
      </c>
      <c r="AP75" s="28" t="b">
        <f t="shared" si="85"/>
        <v>0</v>
      </c>
      <c r="AQ75" s="28" t="b">
        <f t="shared" si="86"/>
        <v>0</v>
      </c>
      <c r="AR75" s="28" t="b">
        <f t="shared" si="87"/>
        <v>0</v>
      </c>
      <c r="AS75" s="28" t="b">
        <f t="shared" si="88"/>
        <v>0</v>
      </c>
      <c r="AT75" s="28" t="b">
        <f t="shared" si="89"/>
        <v>0</v>
      </c>
      <c r="AU75" s="28" t="b">
        <f t="shared" si="90"/>
        <v>0</v>
      </c>
      <c r="AV75" s="28" t="b">
        <f t="shared" si="91"/>
        <v>0</v>
      </c>
      <c r="AW75" s="28" t="b">
        <f t="shared" si="92"/>
        <v>0</v>
      </c>
      <c r="AX75" s="28" t="b">
        <f t="shared" si="93"/>
        <v>0</v>
      </c>
      <c r="AY75" s="28" t="b">
        <f t="shared" si="94"/>
        <v>0</v>
      </c>
      <c r="AZ75" s="28" t="b">
        <f t="shared" si="95"/>
        <v>0</v>
      </c>
      <c r="BA75" s="28" t="b">
        <f t="shared" si="96"/>
        <v>0</v>
      </c>
      <c r="BB75" s="28" t="b">
        <f t="shared" si="97"/>
        <v>0</v>
      </c>
      <c r="BC75" s="28" t="b">
        <f t="shared" si="98"/>
        <v>0</v>
      </c>
      <c r="BD75" s="28" t="b">
        <f t="shared" si="99"/>
        <v>0</v>
      </c>
      <c r="BE75" s="28" t="b">
        <f t="shared" si="100"/>
        <v>0</v>
      </c>
      <c r="BF75" s="28" t="b">
        <f t="shared" si="101"/>
        <v>0</v>
      </c>
      <c r="BG75" s="28" t="b">
        <f t="shared" si="102"/>
        <v>0</v>
      </c>
      <c r="BH75" s="28" t="b">
        <f t="shared" si="103"/>
        <v>0</v>
      </c>
      <c r="BI75" s="28" t="b">
        <f t="shared" si="104"/>
        <v>0</v>
      </c>
      <c r="BJ75" s="28" t="b">
        <f t="shared" si="105"/>
        <v>0</v>
      </c>
      <c r="BK75" s="28" t="b">
        <f t="shared" si="106"/>
        <v>0</v>
      </c>
      <c r="BL75" s="28" t="b">
        <f t="shared" si="107"/>
        <v>0</v>
      </c>
      <c r="BM75" s="28"/>
    </row>
    <row r="76" spans="1:65" ht="15.75" x14ac:dyDescent="0.25">
      <c r="A76" s="20"/>
      <c r="B76" s="16"/>
      <c r="C76" s="22"/>
      <c r="D76" s="22"/>
      <c r="E76" s="20"/>
      <c r="F76" s="20"/>
      <c r="H76" s="28"/>
      <c r="I76" s="28" t="b">
        <f t="shared" si="108"/>
        <v>0</v>
      </c>
      <c r="J76" s="28" t="b">
        <f t="shared" si="109"/>
        <v>0</v>
      </c>
      <c r="K76" s="28" t="b">
        <f t="shared" si="110"/>
        <v>0</v>
      </c>
      <c r="L76" s="28" t="b">
        <f t="shared" si="111"/>
        <v>0</v>
      </c>
      <c r="M76" s="28" t="b">
        <f t="shared" si="112"/>
        <v>0</v>
      </c>
      <c r="N76" s="28" t="b">
        <f t="shared" si="113"/>
        <v>0</v>
      </c>
      <c r="O76" s="28" t="b">
        <f t="shared" si="114"/>
        <v>0</v>
      </c>
      <c r="P76" s="28" t="b">
        <f t="shared" si="115"/>
        <v>0</v>
      </c>
      <c r="Q76" s="28" t="b">
        <f t="shared" si="60"/>
        <v>0</v>
      </c>
      <c r="R76" s="28" t="b">
        <f t="shared" si="61"/>
        <v>0</v>
      </c>
      <c r="S76" s="28" t="b">
        <f t="shared" si="62"/>
        <v>0</v>
      </c>
      <c r="T76" s="28" t="b">
        <f t="shared" si="63"/>
        <v>0</v>
      </c>
      <c r="U76" s="28" t="b">
        <f t="shared" si="64"/>
        <v>0</v>
      </c>
      <c r="V76" s="28" t="b">
        <f t="shared" si="65"/>
        <v>0</v>
      </c>
      <c r="W76" s="28" t="b">
        <f t="shared" si="66"/>
        <v>0</v>
      </c>
      <c r="X76" s="28" t="b">
        <f t="shared" si="67"/>
        <v>0</v>
      </c>
      <c r="Y76" s="28" t="b">
        <f t="shared" si="68"/>
        <v>0</v>
      </c>
      <c r="Z76" s="28" t="b">
        <f t="shared" si="69"/>
        <v>0</v>
      </c>
      <c r="AA76" s="28" t="b">
        <f t="shared" si="70"/>
        <v>0</v>
      </c>
      <c r="AB76" s="28" t="b">
        <f t="shared" si="71"/>
        <v>0</v>
      </c>
      <c r="AC76" s="28" t="b">
        <f t="shared" si="72"/>
        <v>0</v>
      </c>
      <c r="AD76" s="28" t="b">
        <f t="shared" si="73"/>
        <v>0</v>
      </c>
      <c r="AE76" s="28" t="b">
        <f t="shared" si="74"/>
        <v>0</v>
      </c>
      <c r="AF76" s="28" t="b">
        <f t="shared" si="75"/>
        <v>0</v>
      </c>
      <c r="AG76" s="28" t="b">
        <f t="shared" si="76"/>
        <v>0</v>
      </c>
      <c r="AH76" s="28" t="b">
        <f t="shared" si="77"/>
        <v>0</v>
      </c>
      <c r="AI76" s="28" t="b">
        <f t="shared" si="78"/>
        <v>0</v>
      </c>
      <c r="AJ76" s="28" t="b">
        <f t="shared" si="79"/>
        <v>0</v>
      </c>
      <c r="AK76" s="28" t="b">
        <f t="shared" si="80"/>
        <v>0</v>
      </c>
      <c r="AL76" s="28" t="b">
        <f t="shared" si="81"/>
        <v>0</v>
      </c>
      <c r="AM76" s="28" t="b">
        <f t="shared" si="82"/>
        <v>0</v>
      </c>
      <c r="AN76" s="28" t="b">
        <f t="shared" si="83"/>
        <v>0</v>
      </c>
      <c r="AO76" s="28" t="b">
        <f t="shared" si="84"/>
        <v>0</v>
      </c>
      <c r="AP76" s="28" t="b">
        <f t="shared" si="85"/>
        <v>0</v>
      </c>
      <c r="AQ76" s="28" t="b">
        <f t="shared" si="86"/>
        <v>0</v>
      </c>
      <c r="AR76" s="28" t="b">
        <f t="shared" si="87"/>
        <v>0</v>
      </c>
      <c r="AS76" s="28" t="b">
        <f t="shared" si="88"/>
        <v>0</v>
      </c>
      <c r="AT76" s="28" t="b">
        <f t="shared" si="89"/>
        <v>0</v>
      </c>
      <c r="AU76" s="28" t="b">
        <f t="shared" si="90"/>
        <v>0</v>
      </c>
      <c r="AV76" s="28" t="b">
        <f t="shared" si="91"/>
        <v>0</v>
      </c>
      <c r="AW76" s="28" t="b">
        <f t="shared" si="92"/>
        <v>0</v>
      </c>
      <c r="AX76" s="28" t="b">
        <f t="shared" si="93"/>
        <v>0</v>
      </c>
      <c r="AY76" s="28" t="b">
        <f t="shared" si="94"/>
        <v>0</v>
      </c>
      <c r="AZ76" s="28" t="b">
        <f t="shared" si="95"/>
        <v>0</v>
      </c>
      <c r="BA76" s="28" t="b">
        <f t="shared" si="96"/>
        <v>0</v>
      </c>
      <c r="BB76" s="28" t="b">
        <f t="shared" si="97"/>
        <v>0</v>
      </c>
      <c r="BC76" s="28" t="b">
        <f t="shared" si="98"/>
        <v>0</v>
      </c>
      <c r="BD76" s="28" t="b">
        <f t="shared" si="99"/>
        <v>0</v>
      </c>
      <c r="BE76" s="28" t="b">
        <f t="shared" si="100"/>
        <v>0</v>
      </c>
      <c r="BF76" s="28" t="b">
        <f t="shared" si="101"/>
        <v>0</v>
      </c>
      <c r="BG76" s="28" t="b">
        <f t="shared" si="102"/>
        <v>0</v>
      </c>
      <c r="BH76" s="28" t="b">
        <f t="shared" si="103"/>
        <v>0</v>
      </c>
      <c r="BI76" s="28" t="b">
        <f t="shared" si="104"/>
        <v>0</v>
      </c>
      <c r="BJ76" s="28" t="b">
        <f t="shared" si="105"/>
        <v>0</v>
      </c>
      <c r="BK76" s="28" t="b">
        <f t="shared" si="106"/>
        <v>0</v>
      </c>
      <c r="BL76" s="28" t="b">
        <f t="shared" si="107"/>
        <v>0</v>
      </c>
      <c r="BM76" s="28"/>
    </row>
    <row r="77" spans="1:65" ht="15.75" x14ac:dyDescent="0.25">
      <c r="A77" s="20"/>
      <c r="B77" s="16"/>
      <c r="C77" s="22"/>
      <c r="D77" s="22"/>
      <c r="E77" s="20"/>
      <c r="F77" s="20"/>
      <c r="H77" s="28"/>
      <c r="I77" s="28" t="b">
        <f t="shared" si="108"/>
        <v>0</v>
      </c>
      <c r="J77" s="28" t="b">
        <f t="shared" si="109"/>
        <v>0</v>
      </c>
      <c r="K77" s="28" t="b">
        <f t="shared" si="110"/>
        <v>0</v>
      </c>
      <c r="L77" s="28" t="b">
        <f t="shared" si="111"/>
        <v>0</v>
      </c>
      <c r="M77" s="28" t="b">
        <f t="shared" si="112"/>
        <v>0</v>
      </c>
      <c r="N77" s="28" t="b">
        <f t="shared" si="113"/>
        <v>0</v>
      </c>
      <c r="O77" s="28" t="b">
        <f t="shared" si="114"/>
        <v>0</v>
      </c>
      <c r="P77" s="28" t="b">
        <f t="shared" si="115"/>
        <v>0</v>
      </c>
      <c r="Q77" s="28" t="b">
        <f t="shared" si="60"/>
        <v>0</v>
      </c>
      <c r="R77" s="28" t="b">
        <f t="shared" si="61"/>
        <v>0</v>
      </c>
      <c r="S77" s="28" t="b">
        <f t="shared" si="62"/>
        <v>0</v>
      </c>
      <c r="T77" s="28" t="b">
        <f t="shared" si="63"/>
        <v>0</v>
      </c>
      <c r="U77" s="28" t="b">
        <f t="shared" si="64"/>
        <v>0</v>
      </c>
      <c r="V77" s="28" t="b">
        <f t="shared" si="65"/>
        <v>0</v>
      </c>
      <c r="W77" s="28" t="b">
        <f t="shared" si="66"/>
        <v>0</v>
      </c>
      <c r="X77" s="28" t="b">
        <f t="shared" si="67"/>
        <v>0</v>
      </c>
      <c r="Y77" s="28" t="b">
        <f t="shared" si="68"/>
        <v>0</v>
      </c>
      <c r="Z77" s="28" t="b">
        <f t="shared" si="69"/>
        <v>0</v>
      </c>
      <c r="AA77" s="28" t="b">
        <f t="shared" si="70"/>
        <v>0</v>
      </c>
      <c r="AB77" s="28" t="b">
        <f t="shared" si="71"/>
        <v>0</v>
      </c>
      <c r="AC77" s="28" t="b">
        <f t="shared" si="72"/>
        <v>0</v>
      </c>
      <c r="AD77" s="28" t="b">
        <f t="shared" si="73"/>
        <v>0</v>
      </c>
      <c r="AE77" s="28" t="b">
        <f t="shared" si="74"/>
        <v>0</v>
      </c>
      <c r="AF77" s="28" t="b">
        <f t="shared" si="75"/>
        <v>0</v>
      </c>
      <c r="AG77" s="28" t="b">
        <f t="shared" si="76"/>
        <v>0</v>
      </c>
      <c r="AH77" s="28" t="b">
        <f t="shared" si="77"/>
        <v>0</v>
      </c>
      <c r="AI77" s="28" t="b">
        <f t="shared" si="78"/>
        <v>0</v>
      </c>
      <c r="AJ77" s="28" t="b">
        <f t="shared" si="79"/>
        <v>0</v>
      </c>
      <c r="AK77" s="28" t="b">
        <f t="shared" si="80"/>
        <v>0</v>
      </c>
      <c r="AL77" s="28" t="b">
        <f t="shared" si="81"/>
        <v>0</v>
      </c>
      <c r="AM77" s="28" t="b">
        <f t="shared" si="82"/>
        <v>0</v>
      </c>
      <c r="AN77" s="28" t="b">
        <f t="shared" si="83"/>
        <v>0</v>
      </c>
      <c r="AO77" s="28" t="b">
        <f t="shared" si="84"/>
        <v>0</v>
      </c>
      <c r="AP77" s="28" t="b">
        <f t="shared" si="85"/>
        <v>0</v>
      </c>
      <c r="AQ77" s="28" t="b">
        <f t="shared" si="86"/>
        <v>0</v>
      </c>
      <c r="AR77" s="28" t="b">
        <f t="shared" si="87"/>
        <v>0</v>
      </c>
      <c r="AS77" s="28" t="b">
        <f t="shared" si="88"/>
        <v>0</v>
      </c>
      <c r="AT77" s="28" t="b">
        <f t="shared" si="89"/>
        <v>0</v>
      </c>
      <c r="AU77" s="28" t="b">
        <f t="shared" si="90"/>
        <v>0</v>
      </c>
      <c r="AV77" s="28" t="b">
        <f t="shared" si="91"/>
        <v>0</v>
      </c>
      <c r="AW77" s="28" t="b">
        <f t="shared" si="92"/>
        <v>0</v>
      </c>
      <c r="AX77" s="28" t="b">
        <f t="shared" si="93"/>
        <v>0</v>
      </c>
      <c r="AY77" s="28" t="b">
        <f t="shared" si="94"/>
        <v>0</v>
      </c>
      <c r="AZ77" s="28" t="b">
        <f t="shared" si="95"/>
        <v>0</v>
      </c>
      <c r="BA77" s="28" t="b">
        <f t="shared" si="96"/>
        <v>0</v>
      </c>
      <c r="BB77" s="28" t="b">
        <f t="shared" si="97"/>
        <v>0</v>
      </c>
      <c r="BC77" s="28" t="b">
        <f t="shared" si="98"/>
        <v>0</v>
      </c>
      <c r="BD77" s="28" t="b">
        <f t="shared" si="99"/>
        <v>0</v>
      </c>
      <c r="BE77" s="28" t="b">
        <f t="shared" si="100"/>
        <v>0</v>
      </c>
      <c r="BF77" s="28" t="b">
        <f t="shared" si="101"/>
        <v>0</v>
      </c>
      <c r="BG77" s="28" t="b">
        <f t="shared" si="102"/>
        <v>0</v>
      </c>
      <c r="BH77" s="28" t="b">
        <f t="shared" si="103"/>
        <v>0</v>
      </c>
      <c r="BI77" s="28" t="b">
        <f t="shared" si="104"/>
        <v>0</v>
      </c>
      <c r="BJ77" s="28" t="b">
        <f t="shared" si="105"/>
        <v>0</v>
      </c>
      <c r="BK77" s="28" t="b">
        <f t="shared" si="106"/>
        <v>0</v>
      </c>
      <c r="BL77" s="28" t="b">
        <f t="shared" si="107"/>
        <v>0</v>
      </c>
      <c r="BM77" s="28"/>
    </row>
    <row r="78" spans="1:65" ht="15.75" x14ac:dyDescent="0.25">
      <c r="A78" s="20"/>
      <c r="B78" s="16"/>
      <c r="C78" s="22"/>
      <c r="D78" s="22"/>
      <c r="E78" s="20"/>
      <c r="F78" s="20"/>
      <c r="H78" s="28"/>
      <c r="I78" s="28" t="b">
        <f t="shared" si="108"/>
        <v>0</v>
      </c>
      <c r="J78" s="28" t="b">
        <f t="shared" si="109"/>
        <v>0</v>
      </c>
      <c r="K78" s="28" t="b">
        <f t="shared" si="110"/>
        <v>0</v>
      </c>
      <c r="L78" s="28" t="b">
        <f t="shared" si="111"/>
        <v>0</v>
      </c>
      <c r="M78" s="28" t="b">
        <f t="shared" si="112"/>
        <v>0</v>
      </c>
      <c r="N78" s="28" t="b">
        <f t="shared" si="113"/>
        <v>0</v>
      </c>
      <c r="O78" s="28" t="b">
        <f t="shared" si="114"/>
        <v>0</v>
      </c>
      <c r="P78" s="28" t="b">
        <f t="shared" si="115"/>
        <v>0</v>
      </c>
      <c r="Q78" s="28" t="b">
        <f t="shared" si="60"/>
        <v>0</v>
      </c>
      <c r="R78" s="28" t="b">
        <f t="shared" si="61"/>
        <v>0</v>
      </c>
      <c r="S78" s="28" t="b">
        <f t="shared" si="62"/>
        <v>0</v>
      </c>
      <c r="T78" s="28" t="b">
        <f t="shared" si="63"/>
        <v>0</v>
      </c>
      <c r="U78" s="28" t="b">
        <f t="shared" si="64"/>
        <v>0</v>
      </c>
      <c r="V78" s="28" t="b">
        <f t="shared" si="65"/>
        <v>0</v>
      </c>
      <c r="W78" s="28" t="b">
        <f t="shared" si="66"/>
        <v>0</v>
      </c>
      <c r="X78" s="28" t="b">
        <f t="shared" si="67"/>
        <v>0</v>
      </c>
      <c r="Y78" s="28" t="b">
        <f t="shared" si="68"/>
        <v>0</v>
      </c>
      <c r="Z78" s="28" t="b">
        <f t="shared" si="69"/>
        <v>0</v>
      </c>
      <c r="AA78" s="28" t="b">
        <f t="shared" si="70"/>
        <v>0</v>
      </c>
      <c r="AB78" s="28" t="b">
        <f t="shared" si="71"/>
        <v>0</v>
      </c>
      <c r="AC78" s="28" t="b">
        <f t="shared" si="72"/>
        <v>0</v>
      </c>
      <c r="AD78" s="28" t="b">
        <f t="shared" si="73"/>
        <v>0</v>
      </c>
      <c r="AE78" s="28" t="b">
        <f t="shared" si="74"/>
        <v>0</v>
      </c>
      <c r="AF78" s="28" t="b">
        <f t="shared" si="75"/>
        <v>0</v>
      </c>
      <c r="AG78" s="28" t="b">
        <f t="shared" si="76"/>
        <v>0</v>
      </c>
      <c r="AH78" s="28" t="b">
        <f t="shared" si="77"/>
        <v>0</v>
      </c>
      <c r="AI78" s="28" t="b">
        <f t="shared" si="78"/>
        <v>0</v>
      </c>
      <c r="AJ78" s="28" t="b">
        <f t="shared" si="79"/>
        <v>0</v>
      </c>
      <c r="AK78" s="28" t="b">
        <f t="shared" si="80"/>
        <v>0</v>
      </c>
      <c r="AL78" s="28" t="b">
        <f t="shared" si="81"/>
        <v>0</v>
      </c>
      <c r="AM78" s="28" t="b">
        <f t="shared" si="82"/>
        <v>0</v>
      </c>
      <c r="AN78" s="28" t="b">
        <f t="shared" si="83"/>
        <v>0</v>
      </c>
      <c r="AO78" s="28" t="b">
        <f t="shared" si="84"/>
        <v>0</v>
      </c>
      <c r="AP78" s="28" t="b">
        <f t="shared" si="85"/>
        <v>0</v>
      </c>
      <c r="AQ78" s="28" t="b">
        <f t="shared" si="86"/>
        <v>0</v>
      </c>
      <c r="AR78" s="28" t="b">
        <f t="shared" si="87"/>
        <v>0</v>
      </c>
      <c r="AS78" s="28" t="b">
        <f t="shared" si="88"/>
        <v>0</v>
      </c>
      <c r="AT78" s="28" t="b">
        <f t="shared" si="89"/>
        <v>0</v>
      </c>
      <c r="AU78" s="28" t="b">
        <f t="shared" si="90"/>
        <v>0</v>
      </c>
      <c r="AV78" s="28" t="b">
        <f t="shared" si="91"/>
        <v>0</v>
      </c>
      <c r="AW78" s="28" t="b">
        <f t="shared" si="92"/>
        <v>0</v>
      </c>
      <c r="AX78" s="28" t="b">
        <f t="shared" si="93"/>
        <v>0</v>
      </c>
      <c r="AY78" s="28" t="b">
        <f t="shared" si="94"/>
        <v>0</v>
      </c>
      <c r="AZ78" s="28" t="b">
        <f t="shared" si="95"/>
        <v>0</v>
      </c>
      <c r="BA78" s="28" t="b">
        <f t="shared" si="96"/>
        <v>0</v>
      </c>
      <c r="BB78" s="28" t="b">
        <f t="shared" si="97"/>
        <v>0</v>
      </c>
      <c r="BC78" s="28" t="b">
        <f t="shared" si="98"/>
        <v>0</v>
      </c>
      <c r="BD78" s="28" t="b">
        <f t="shared" si="99"/>
        <v>0</v>
      </c>
      <c r="BE78" s="28" t="b">
        <f t="shared" si="100"/>
        <v>0</v>
      </c>
      <c r="BF78" s="28" t="b">
        <f t="shared" si="101"/>
        <v>0</v>
      </c>
      <c r="BG78" s="28" t="b">
        <f t="shared" si="102"/>
        <v>0</v>
      </c>
      <c r="BH78" s="28" t="b">
        <f t="shared" si="103"/>
        <v>0</v>
      </c>
      <c r="BI78" s="28" t="b">
        <f t="shared" si="104"/>
        <v>0</v>
      </c>
      <c r="BJ78" s="28" t="b">
        <f t="shared" si="105"/>
        <v>0</v>
      </c>
      <c r="BK78" s="28" t="b">
        <f t="shared" si="106"/>
        <v>0</v>
      </c>
      <c r="BL78" s="28" t="b">
        <f t="shared" si="107"/>
        <v>0</v>
      </c>
      <c r="BM78" s="28"/>
    </row>
    <row r="79" spans="1:65" ht="15.75" x14ac:dyDescent="0.25">
      <c r="A79" s="20"/>
      <c r="B79" s="16"/>
      <c r="C79" s="22"/>
      <c r="D79" s="22"/>
      <c r="E79" s="20"/>
      <c r="F79" s="20"/>
      <c r="H79" s="28"/>
      <c r="I79" s="28" t="b">
        <f t="shared" si="108"/>
        <v>0</v>
      </c>
      <c r="J79" s="28" t="b">
        <f t="shared" si="109"/>
        <v>0</v>
      </c>
      <c r="K79" s="28" t="b">
        <f t="shared" si="110"/>
        <v>0</v>
      </c>
      <c r="L79" s="28" t="b">
        <f t="shared" si="111"/>
        <v>0</v>
      </c>
      <c r="M79" s="28" t="b">
        <f t="shared" si="112"/>
        <v>0</v>
      </c>
      <c r="N79" s="28" t="b">
        <f t="shared" si="113"/>
        <v>0</v>
      </c>
      <c r="O79" s="28" t="b">
        <f t="shared" si="114"/>
        <v>0</v>
      </c>
      <c r="P79" s="28" t="b">
        <f t="shared" si="115"/>
        <v>0</v>
      </c>
      <c r="Q79" s="28" t="b">
        <f t="shared" si="60"/>
        <v>0</v>
      </c>
      <c r="R79" s="28" t="b">
        <f t="shared" si="61"/>
        <v>0</v>
      </c>
      <c r="S79" s="28" t="b">
        <f t="shared" si="62"/>
        <v>0</v>
      </c>
      <c r="T79" s="28" t="b">
        <f t="shared" si="63"/>
        <v>0</v>
      </c>
      <c r="U79" s="28" t="b">
        <f t="shared" si="64"/>
        <v>0</v>
      </c>
      <c r="V79" s="28" t="b">
        <f t="shared" si="65"/>
        <v>0</v>
      </c>
      <c r="W79" s="28" t="b">
        <f t="shared" si="66"/>
        <v>0</v>
      </c>
      <c r="X79" s="28" t="b">
        <f t="shared" si="67"/>
        <v>0</v>
      </c>
      <c r="Y79" s="28" t="b">
        <f t="shared" si="68"/>
        <v>0</v>
      </c>
      <c r="Z79" s="28" t="b">
        <f t="shared" si="69"/>
        <v>0</v>
      </c>
      <c r="AA79" s="28" t="b">
        <f t="shared" si="70"/>
        <v>0</v>
      </c>
      <c r="AB79" s="28" t="b">
        <f t="shared" si="71"/>
        <v>0</v>
      </c>
      <c r="AC79" s="28" t="b">
        <f t="shared" si="72"/>
        <v>0</v>
      </c>
      <c r="AD79" s="28" t="b">
        <f t="shared" si="73"/>
        <v>0</v>
      </c>
      <c r="AE79" s="28" t="b">
        <f t="shared" si="74"/>
        <v>0</v>
      </c>
      <c r="AF79" s="28" t="b">
        <f t="shared" si="75"/>
        <v>0</v>
      </c>
      <c r="AG79" s="28" t="b">
        <f t="shared" si="76"/>
        <v>0</v>
      </c>
      <c r="AH79" s="28" t="b">
        <f t="shared" si="77"/>
        <v>0</v>
      </c>
      <c r="AI79" s="28" t="b">
        <f t="shared" si="78"/>
        <v>0</v>
      </c>
      <c r="AJ79" s="28" t="b">
        <f t="shared" si="79"/>
        <v>0</v>
      </c>
      <c r="AK79" s="28" t="b">
        <f t="shared" si="80"/>
        <v>0</v>
      </c>
      <c r="AL79" s="28" t="b">
        <f t="shared" si="81"/>
        <v>0</v>
      </c>
      <c r="AM79" s="28" t="b">
        <f t="shared" si="82"/>
        <v>0</v>
      </c>
      <c r="AN79" s="28" t="b">
        <f t="shared" si="83"/>
        <v>0</v>
      </c>
      <c r="AO79" s="28" t="b">
        <f t="shared" si="84"/>
        <v>0</v>
      </c>
      <c r="AP79" s="28" t="b">
        <f t="shared" si="85"/>
        <v>0</v>
      </c>
      <c r="AQ79" s="28" t="b">
        <f t="shared" si="86"/>
        <v>0</v>
      </c>
      <c r="AR79" s="28" t="b">
        <f t="shared" si="87"/>
        <v>0</v>
      </c>
      <c r="AS79" s="28" t="b">
        <f t="shared" si="88"/>
        <v>0</v>
      </c>
      <c r="AT79" s="28" t="b">
        <f t="shared" si="89"/>
        <v>0</v>
      </c>
      <c r="AU79" s="28" t="b">
        <f t="shared" si="90"/>
        <v>0</v>
      </c>
      <c r="AV79" s="28" t="b">
        <f t="shared" si="91"/>
        <v>0</v>
      </c>
      <c r="AW79" s="28" t="b">
        <f t="shared" si="92"/>
        <v>0</v>
      </c>
      <c r="AX79" s="28" t="b">
        <f t="shared" si="93"/>
        <v>0</v>
      </c>
      <c r="AY79" s="28" t="b">
        <f t="shared" si="94"/>
        <v>0</v>
      </c>
      <c r="AZ79" s="28" t="b">
        <f t="shared" si="95"/>
        <v>0</v>
      </c>
      <c r="BA79" s="28" t="b">
        <f t="shared" si="96"/>
        <v>0</v>
      </c>
      <c r="BB79" s="28" t="b">
        <f t="shared" si="97"/>
        <v>0</v>
      </c>
      <c r="BC79" s="28" t="b">
        <f t="shared" si="98"/>
        <v>0</v>
      </c>
      <c r="BD79" s="28" t="b">
        <f t="shared" si="99"/>
        <v>0</v>
      </c>
      <c r="BE79" s="28" t="b">
        <f t="shared" si="100"/>
        <v>0</v>
      </c>
      <c r="BF79" s="28" t="b">
        <f t="shared" si="101"/>
        <v>0</v>
      </c>
      <c r="BG79" s="28" t="b">
        <f t="shared" si="102"/>
        <v>0</v>
      </c>
      <c r="BH79" s="28" t="b">
        <f t="shared" si="103"/>
        <v>0</v>
      </c>
      <c r="BI79" s="28" t="b">
        <f t="shared" si="104"/>
        <v>0</v>
      </c>
      <c r="BJ79" s="28" t="b">
        <f t="shared" si="105"/>
        <v>0</v>
      </c>
      <c r="BK79" s="28" t="b">
        <f t="shared" si="106"/>
        <v>0</v>
      </c>
      <c r="BL79" s="28" t="b">
        <f t="shared" si="107"/>
        <v>0</v>
      </c>
      <c r="BM79" s="28"/>
    </row>
    <row r="80" spans="1:65" ht="15.75" x14ac:dyDescent="0.25">
      <c r="A80" s="20"/>
      <c r="B80" s="16"/>
      <c r="C80" s="22"/>
      <c r="D80" s="22"/>
      <c r="E80" s="20"/>
      <c r="F80" s="20"/>
      <c r="H80" s="28"/>
      <c r="I80" s="28" t="b">
        <f t="shared" si="108"/>
        <v>0</v>
      </c>
      <c r="J80" s="28" t="b">
        <f t="shared" si="109"/>
        <v>0</v>
      </c>
      <c r="K80" s="28" t="b">
        <f t="shared" si="110"/>
        <v>0</v>
      </c>
      <c r="L80" s="28" t="b">
        <f t="shared" si="111"/>
        <v>0</v>
      </c>
      <c r="M80" s="28" t="b">
        <f t="shared" si="112"/>
        <v>0</v>
      </c>
      <c r="N80" s="28" t="b">
        <f t="shared" si="113"/>
        <v>0</v>
      </c>
      <c r="O80" s="28" t="b">
        <f t="shared" si="114"/>
        <v>0</v>
      </c>
      <c r="P80" s="28" t="b">
        <f t="shared" si="115"/>
        <v>0</v>
      </c>
      <c r="Q80" s="28" t="b">
        <f t="shared" si="60"/>
        <v>0</v>
      </c>
      <c r="R80" s="28" t="b">
        <f t="shared" si="61"/>
        <v>0</v>
      </c>
      <c r="S80" s="28" t="b">
        <f t="shared" si="62"/>
        <v>0</v>
      </c>
      <c r="T80" s="28" t="b">
        <f t="shared" si="63"/>
        <v>0</v>
      </c>
      <c r="U80" s="28" t="b">
        <f t="shared" si="64"/>
        <v>0</v>
      </c>
      <c r="V80" s="28" t="b">
        <f t="shared" si="65"/>
        <v>0</v>
      </c>
      <c r="W80" s="28" t="b">
        <f t="shared" si="66"/>
        <v>0</v>
      </c>
      <c r="X80" s="28" t="b">
        <f t="shared" si="67"/>
        <v>0</v>
      </c>
      <c r="Y80" s="28" t="b">
        <f t="shared" si="68"/>
        <v>0</v>
      </c>
      <c r="Z80" s="28" t="b">
        <f t="shared" si="69"/>
        <v>0</v>
      </c>
      <c r="AA80" s="28" t="b">
        <f t="shared" si="70"/>
        <v>0</v>
      </c>
      <c r="AB80" s="28" t="b">
        <f t="shared" si="71"/>
        <v>0</v>
      </c>
      <c r="AC80" s="28" t="b">
        <f t="shared" si="72"/>
        <v>0</v>
      </c>
      <c r="AD80" s="28" t="b">
        <f t="shared" si="73"/>
        <v>0</v>
      </c>
      <c r="AE80" s="28" t="b">
        <f t="shared" si="74"/>
        <v>0</v>
      </c>
      <c r="AF80" s="28" t="b">
        <f t="shared" si="75"/>
        <v>0</v>
      </c>
      <c r="AG80" s="28" t="b">
        <f t="shared" si="76"/>
        <v>0</v>
      </c>
      <c r="AH80" s="28" t="b">
        <f t="shared" si="77"/>
        <v>0</v>
      </c>
      <c r="AI80" s="28" t="b">
        <f t="shared" si="78"/>
        <v>0</v>
      </c>
      <c r="AJ80" s="28" t="b">
        <f t="shared" si="79"/>
        <v>0</v>
      </c>
      <c r="AK80" s="28" t="b">
        <f t="shared" si="80"/>
        <v>0</v>
      </c>
      <c r="AL80" s="28" t="b">
        <f t="shared" si="81"/>
        <v>0</v>
      </c>
      <c r="AM80" s="28" t="b">
        <f t="shared" si="82"/>
        <v>0</v>
      </c>
      <c r="AN80" s="28" t="b">
        <f t="shared" si="83"/>
        <v>0</v>
      </c>
      <c r="AO80" s="28" t="b">
        <f t="shared" si="84"/>
        <v>0</v>
      </c>
      <c r="AP80" s="28" t="b">
        <f t="shared" si="85"/>
        <v>0</v>
      </c>
      <c r="AQ80" s="28" t="b">
        <f t="shared" si="86"/>
        <v>0</v>
      </c>
      <c r="AR80" s="28" t="b">
        <f t="shared" si="87"/>
        <v>0</v>
      </c>
      <c r="AS80" s="28" t="b">
        <f t="shared" si="88"/>
        <v>0</v>
      </c>
      <c r="AT80" s="28" t="b">
        <f t="shared" si="89"/>
        <v>0</v>
      </c>
      <c r="AU80" s="28" t="b">
        <f t="shared" si="90"/>
        <v>0</v>
      </c>
      <c r="AV80" s="28" t="b">
        <f t="shared" si="91"/>
        <v>0</v>
      </c>
      <c r="AW80" s="28" t="b">
        <f t="shared" si="92"/>
        <v>0</v>
      </c>
      <c r="AX80" s="28" t="b">
        <f t="shared" si="93"/>
        <v>0</v>
      </c>
      <c r="AY80" s="28" t="b">
        <f t="shared" si="94"/>
        <v>0</v>
      </c>
      <c r="AZ80" s="28" t="b">
        <f t="shared" si="95"/>
        <v>0</v>
      </c>
      <c r="BA80" s="28" t="b">
        <f t="shared" si="96"/>
        <v>0</v>
      </c>
      <c r="BB80" s="28" t="b">
        <f t="shared" si="97"/>
        <v>0</v>
      </c>
      <c r="BC80" s="28" t="b">
        <f t="shared" si="98"/>
        <v>0</v>
      </c>
      <c r="BD80" s="28" t="b">
        <f t="shared" si="99"/>
        <v>0</v>
      </c>
      <c r="BE80" s="28" t="b">
        <f t="shared" si="100"/>
        <v>0</v>
      </c>
      <c r="BF80" s="28" t="b">
        <f t="shared" si="101"/>
        <v>0</v>
      </c>
      <c r="BG80" s="28" t="b">
        <f t="shared" si="102"/>
        <v>0</v>
      </c>
      <c r="BH80" s="28" t="b">
        <f t="shared" si="103"/>
        <v>0</v>
      </c>
      <c r="BI80" s="28" t="b">
        <f t="shared" si="104"/>
        <v>0</v>
      </c>
      <c r="BJ80" s="28" t="b">
        <f t="shared" si="105"/>
        <v>0</v>
      </c>
      <c r="BK80" s="28" t="b">
        <f t="shared" si="106"/>
        <v>0</v>
      </c>
      <c r="BL80" s="28" t="b">
        <f t="shared" si="107"/>
        <v>0</v>
      </c>
      <c r="BM80" s="28"/>
    </row>
    <row r="81" spans="1:65" ht="15.75" x14ac:dyDescent="0.25">
      <c r="A81" s="20"/>
      <c r="B81" s="16"/>
      <c r="C81" s="22"/>
      <c r="D81" s="22"/>
      <c r="E81" s="20"/>
      <c r="F81" s="20"/>
      <c r="H81" s="28"/>
      <c r="I81" s="28" t="b">
        <f t="shared" si="108"/>
        <v>0</v>
      </c>
      <c r="J81" s="28" t="b">
        <f t="shared" si="109"/>
        <v>0</v>
      </c>
      <c r="K81" s="28" t="b">
        <f t="shared" si="110"/>
        <v>0</v>
      </c>
      <c r="L81" s="28" t="b">
        <f t="shared" si="111"/>
        <v>0</v>
      </c>
      <c r="M81" s="28" t="b">
        <f t="shared" si="112"/>
        <v>0</v>
      </c>
      <c r="N81" s="28" t="b">
        <f t="shared" si="113"/>
        <v>0</v>
      </c>
      <c r="O81" s="28" t="b">
        <f t="shared" si="114"/>
        <v>0</v>
      </c>
      <c r="P81" s="28" t="b">
        <f t="shared" si="115"/>
        <v>0</v>
      </c>
      <c r="Q81" s="28" t="b">
        <f t="shared" si="60"/>
        <v>0</v>
      </c>
      <c r="R81" s="28" t="b">
        <f t="shared" si="61"/>
        <v>0</v>
      </c>
      <c r="S81" s="28" t="b">
        <f t="shared" si="62"/>
        <v>0</v>
      </c>
      <c r="T81" s="28" t="b">
        <f t="shared" si="63"/>
        <v>0</v>
      </c>
      <c r="U81" s="28" t="b">
        <f t="shared" si="64"/>
        <v>0</v>
      </c>
      <c r="V81" s="28" t="b">
        <f t="shared" si="65"/>
        <v>0</v>
      </c>
      <c r="W81" s="28" t="b">
        <f t="shared" si="66"/>
        <v>0</v>
      </c>
      <c r="X81" s="28" t="b">
        <f t="shared" si="67"/>
        <v>0</v>
      </c>
      <c r="Y81" s="28" t="b">
        <f t="shared" si="68"/>
        <v>0</v>
      </c>
      <c r="Z81" s="28" t="b">
        <f t="shared" si="69"/>
        <v>0</v>
      </c>
      <c r="AA81" s="28" t="b">
        <f t="shared" si="70"/>
        <v>0</v>
      </c>
      <c r="AB81" s="28" t="b">
        <f t="shared" si="71"/>
        <v>0</v>
      </c>
      <c r="AC81" s="28" t="b">
        <f t="shared" si="72"/>
        <v>0</v>
      </c>
      <c r="AD81" s="28" t="b">
        <f t="shared" si="73"/>
        <v>0</v>
      </c>
      <c r="AE81" s="28" t="b">
        <f t="shared" si="74"/>
        <v>0</v>
      </c>
      <c r="AF81" s="28" t="b">
        <f t="shared" si="75"/>
        <v>0</v>
      </c>
      <c r="AG81" s="28" t="b">
        <f t="shared" si="76"/>
        <v>0</v>
      </c>
      <c r="AH81" s="28" t="b">
        <f t="shared" si="77"/>
        <v>0</v>
      </c>
      <c r="AI81" s="28" t="b">
        <f t="shared" si="78"/>
        <v>0</v>
      </c>
      <c r="AJ81" s="28" t="b">
        <f t="shared" si="79"/>
        <v>0</v>
      </c>
      <c r="AK81" s="28" t="b">
        <f t="shared" si="80"/>
        <v>0</v>
      </c>
      <c r="AL81" s="28" t="b">
        <f t="shared" si="81"/>
        <v>0</v>
      </c>
      <c r="AM81" s="28" t="b">
        <f t="shared" si="82"/>
        <v>0</v>
      </c>
      <c r="AN81" s="28" t="b">
        <f t="shared" si="83"/>
        <v>0</v>
      </c>
      <c r="AO81" s="28" t="b">
        <f t="shared" si="84"/>
        <v>0</v>
      </c>
      <c r="AP81" s="28" t="b">
        <f t="shared" si="85"/>
        <v>0</v>
      </c>
      <c r="AQ81" s="28" t="b">
        <f t="shared" si="86"/>
        <v>0</v>
      </c>
      <c r="AR81" s="28" t="b">
        <f t="shared" si="87"/>
        <v>0</v>
      </c>
      <c r="AS81" s="28" t="b">
        <f t="shared" si="88"/>
        <v>0</v>
      </c>
      <c r="AT81" s="28" t="b">
        <f t="shared" si="89"/>
        <v>0</v>
      </c>
      <c r="AU81" s="28" t="b">
        <f t="shared" si="90"/>
        <v>0</v>
      </c>
      <c r="AV81" s="28" t="b">
        <f t="shared" si="91"/>
        <v>0</v>
      </c>
      <c r="AW81" s="28" t="b">
        <f t="shared" si="92"/>
        <v>0</v>
      </c>
      <c r="AX81" s="28" t="b">
        <f t="shared" si="93"/>
        <v>0</v>
      </c>
      <c r="AY81" s="28" t="b">
        <f t="shared" si="94"/>
        <v>0</v>
      </c>
      <c r="AZ81" s="28" t="b">
        <f t="shared" si="95"/>
        <v>0</v>
      </c>
      <c r="BA81" s="28" t="b">
        <f t="shared" si="96"/>
        <v>0</v>
      </c>
      <c r="BB81" s="28" t="b">
        <f t="shared" si="97"/>
        <v>0</v>
      </c>
      <c r="BC81" s="28" t="b">
        <f t="shared" si="98"/>
        <v>0</v>
      </c>
      <c r="BD81" s="28" t="b">
        <f t="shared" si="99"/>
        <v>0</v>
      </c>
      <c r="BE81" s="28" t="b">
        <f t="shared" si="100"/>
        <v>0</v>
      </c>
      <c r="BF81" s="28" t="b">
        <f t="shared" si="101"/>
        <v>0</v>
      </c>
      <c r="BG81" s="28" t="b">
        <f t="shared" si="102"/>
        <v>0</v>
      </c>
      <c r="BH81" s="28" t="b">
        <f t="shared" si="103"/>
        <v>0</v>
      </c>
      <c r="BI81" s="28" t="b">
        <f t="shared" si="104"/>
        <v>0</v>
      </c>
      <c r="BJ81" s="28" t="b">
        <f t="shared" si="105"/>
        <v>0</v>
      </c>
      <c r="BK81" s="28" t="b">
        <f t="shared" si="106"/>
        <v>0</v>
      </c>
      <c r="BL81" s="28" t="b">
        <f t="shared" si="107"/>
        <v>0</v>
      </c>
      <c r="BM81" s="28"/>
    </row>
    <row r="82" spans="1:65" ht="15.75" x14ac:dyDescent="0.25">
      <c r="A82" s="20"/>
      <c r="B82" s="16"/>
      <c r="C82" s="22"/>
      <c r="D82" s="22"/>
      <c r="E82" s="20"/>
      <c r="F82" s="20"/>
      <c r="H82" s="28"/>
      <c r="I82" s="28" t="b">
        <f t="shared" si="108"/>
        <v>0</v>
      </c>
      <c r="J82" s="28" t="b">
        <f t="shared" si="109"/>
        <v>0</v>
      </c>
      <c r="K82" s="28" t="b">
        <f t="shared" si="110"/>
        <v>0</v>
      </c>
      <c r="L82" s="28" t="b">
        <f t="shared" si="111"/>
        <v>0</v>
      </c>
      <c r="M82" s="28" t="b">
        <f t="shared" si="112"/>
        <v>0</v>
      </c>
      <c r="N82" s="28" t="b">
        <f t="shared" si="113"/>
        <v>0</v>
      </c>
      <c r="O82" s="28" t="b">
        <f t="shared" si="114"/>
        <v>0</v>
      </c>
      <c r="P82" s="28" t="b">
        <f t="shared" si="115"/>
        <v>0</v>
      </c>
      <c r="Q82" s="28" t="b">
        <f t="shared" si="60"/>
        <v>0</v>
      </c>
      <c r="R82" s="28" t="b">
        <f t="shared" si="61"/>
        <v>0</v>
      </c>
      <c r="S82" s="28" t="b">
        <f t="shared" si="62"/>
        <v>0</v>
      </c>
      <c r="T82" s="28" t="b">
        <f t="shared" si="63"/>
        <v>0</v>
      </c>
      <c r="U82" s="28" t="b">
        <f t="shared" si="64"/>
        <v>0</v>
      </c>
      <c r="V82" s="28" t="b">
        <f t="shared" si="65"/>
        <v>0</v>
      </c>
      <c r="W82" s="28" t="b">
        <f t="shared" si="66"/>
        <v>0</v>
      </c>
      <c r="X82" s="28" t="b">
        <f t="shared" si="67"/>
        <v>0</v>
      </c>
      <c r="Y82" s="28" t="b">
        <f t="shared" si="68"/>
        <v>0</v>
      </c>
      <c r="Z82" s="28" t="b">
        <f t="shared" si="69"/>
        <v>0</v>
      </c>
      <c r="AA82" s="28" t="b">
        <f t="shared" si="70"/>
        <v>0</v>
      </c>
      <c r="AB82" s="28" t="b">
        <f t="shared" si="71"/>
        <v>0</v>
      </c>
      <c r="AC82" s="28" t="b">
        <f t="shared" si="72"/>
        <v>0</v>
      </c>
      <c r="AD82" s="28" t="b">
        <f t="shared" si="73"/>
        <v>0</v>
      </c>
      <c r="AE82" s="28" t="b">
        <f t="shared" si="74"/>
        <v>0</v>
      </c>
      <c r="AF82" s="28" t="b">
        <f t="shared" si="75"/>
        <v>0</v>
      </c>
      <c r="AG82" s="28" t="b">
        <f t="shared" si="76"/>
        <v>0</v>
      </c>
      <c r="AH82" s="28" t="b">
        <f t="shared" si="77"/>
        <v>0</v>
      </c>
      <c r="AI82" s="28" t="b">
        <f t="shared" si="78"/>
        <v>0</v>
      </c>
      <c r="AJ82" s="28" t="b">
        <f t="shared" si="79"/>
        <v>0</v>
      </c>
      <c r="AK82" s="28" t="b">
        <f t="shared" si="80"/>
        <v>0</v>
      </c>
      <c r="AL82" s="28" t="b">
        <f t="shared" si="81"/>
        <v>0</v>
      </c>
      <c r="AM82" s="28" t="b">
        <f t="shared" si="82"/>
        <v>0</v>
      </c>
      <c r="AN82" s="28" t="b">
        <f t="shared" si="83"/>
        <v>0</v>
      </c>
      <c r="AO82" s="28" t="b">
        <f t="shared" si="84"/>
        <v>0</v>
      </c>
      <c r="AP82" s="28" t="b">
        <f t="shared" si="85"/>
        <v>0</v>
      </c>
      <c r="AQ82" s="28" t="b">
        <f t="shared" si="86"/>
        <v>0</v>
      </c>
      <c r="AR82" s="28" t="b">
        <f t="shared" si="87"/>
        <v>0</v>
      </c>
      <c r="AS82" s="28" t="b">
        <f t="shared" si="88"/>
        <v>0</v>
      </c>
      <c r="AT82" s="28" t="b">
        <f t="shared" si="89"/>
        <v>0</v>
      </c>
      <c r="AU82" s="28" t="b">
        <f t="shared" si="90"/>
        <v>0</v>
      </c>
      <c r="AV82" s="28" t="b">
        <f t="shared" si="91"/>
        <v>0</v>
      </c>
      <c r="AW82" s="28" t="b">
        <f t="shared" si="92"/>
        <v>0</v>
      </c>
      <c r="AX82" s="28" t="b">
        <f t="shared" si="93"/>
        <v>0</v>
      </c>
      <c r="AY82" s="28" t="b">
        <f t="shared" si="94"/>
        <v>0</v>
      </c>
      <c r="AZ82" s="28" t="b">
        <f t="shared" si="95"/>
        <v>0</v>
      </c>
      <c r="BA82" s="28" t="b">
        <f t="shared" si="96"/>
        <v>0</v>
      </c>
      <c r="BB82" s="28" t="b">
        <f t="shared" si="97"/>
        <v>0</v>
      </c>
      <c r="BC82" s="28" t="b">
        <f t="shared" si="98"/>
        <v>0</v>
      </c>
      <c r="BD82" s="28" t="b">
        <f t="shared" si="99"/>
        <v>0</v>
      </c>
      <c r="BE82" s="28" t="b">
        <f t="shared" si="100"/>
        <v>0</v>
      </c>
      <c r="BF82" s="28" t="b">
        <f t="shared" si="101"/>
        <v>0</v>
      </c>
      <c r="BG82" s="28" t="b">
        <f t="shared" si="102"/>
        <v>0</v>
      </c>
      <c r="BH82" s="28" t="b">
        <f t="shared" si="103"/>
        <v>0</v>
      </c>
      <c r="BI82" s="28" t="b">
        <f t="shared" si="104"/>
        <v>0</v>
      </c>
      <c r="BJ82" s="28" t="b">
        <f t="shared" si="105"/>
        <v>0</v>
      </c>
      <c r="BK82" s="28" t="b">
        <f t="shared" si="106"/>
        <v>0</v>
      </c>
      <c r="BL82" s="28" t="b">
        <f t="shared" si="107"/>
        <v>0</v>
      </c>
      <c r="BM82" s="28"/>
    </row>
    <row r="83" spans="1:65" ht="15.75" x14ac:dyDescent="0.25">
      <c r="A83" s="20"/>
      <c r="B83" s="16"/>
      <c r="C83" s="22"/>
      <c r="D83" s="22"/>
      <c r="E83" s="20"/>
      <c r="F83" s="20"/>
      <c r="H83" s="28"/>
      <c r="I83" s="28" t="b">
        <f t="shared" si="108"/>
        <v>0</v>
      </c>
      <c r="J83" s="28" t="b">
        <f t="shared" si="109"/>
        <v>0</v>
      </c>
      <c r="K83" s="28" t="b">
        <f t="shared" si="110"/>
        <v>0</v>
      </c>
      <c r="L83" s="28" t="b">
        <f t="shared" si="111"/>
        <v>0</v>
      </c>
      <c r="M83" s="28" t="b">
        <f t="shared" si="112"/>
        <v>0</v>
      </c>
      <c r="N83" s="28" t="b">
        <f t="shared" si="113"/>
        <v>0</v>
      </c>
      <c r="O83" s="28" t="b">
        <f t="shared" si="114"/>
        <v>0</v>
      </c>
      <c r="P83" s="28" t="b">
        <f t="shared" si="115"/>
        <v>0</v>
      </c>
      <c r="Q83" s="28" t="b">
        <f t="shared" si="60"/>
        <v>0</v>
      </c>
      <c r="R83" s="28" t="b">
        <f t="shared" si="61"/>
        <v>0</v>
      </c>
      <c r="S83" s="28" t="b">
        <f t="shared" si="62"/>
        <v>0</v>
      </c>
      <c r="T83" s="28" t="b">
        <f t="shared" si="63"/>
        <v>0</v>
      </c>
      <c r="U83" s="28" t="b">
        <f t="shared" si="64"/>
        <v>0</v>
      </c>
      <c r="V83" s="28" t="b">
        <f t="shared" si="65"/>
        <v>0</v>
      </c>
      <c r="W83" s="28" t="b">
        <f t="shared" si="66"/>
        <v>0</v>
      </c>
      <c r="X83" s="28" t="b">
        <f t="shared" si="67"/>
        <v>0</v>
      </c>
      <c r="Y83" s="28" t="b">
        <f t="shared" si="68"/>
        <v>0</v>
      </c>
      <c r="Z83" s="28" t="b">
        <f t="shared" si="69"/>
        <v>0</v>
      </c>
      <c r="AA83" s="28" t="b">
        <f t="shared" si="70"/>
        <v>0</v>
      </c>
      <c r="AB83" s="28" t="b">
        <f t="shared" si="71"/>
        <v>0</v>
      </c>
      <c r="AC83" s="28" t="b">
        <f t="shared" si="72"/>
        <v>0</v>
      </c>
      <c r="AD83" s="28" t="b">
        <f t="shared" si="73"/>
        <v>0</v>
      </c>
      <c r="AE83" s="28" t="b">
        <f t="shared" si="74"/>
        <v>0</v>
      </c>
      <c r="AF83" s="28" t="b">
        <f t="shared" si="75"/>
        <v>0</v>
      </c>
      <c r="AG83" s="28" t="b">
        <f t="shared" si="76"/>
        <v>0</v>
      </c>
      <c r="AH83" s="28" t="b">
        <f t="shared" si="77"/>
        <v>0</v>
      </c>
      <c r="AI83" s="28" t="b">
        <f t="shared" si="78"/>
        <v>0</v>
      </c>
      <c r="AJ83" s="28" t="b">
        <f t="shared" si="79"/>
        <v>0</v>
      </c>
      <c r="AK83" s="28" t="b">
        <f t="shared" si="80"/>
        <v>0</v>
      </c>
      <c r="AL83" s="28" t="b">
        <f t="shared" si="81"/>
        <v>0</v>
      </c>
      <c r="AM83" s="28" t="b">
        <f t="shared" si="82"/>
        <v>0</v>
      </c>
      <c r="AN83" s="28" t="b">
        <f t="shared" si="83"/>
        <v>0</v>
      </c>
      <c r="AO83" s="28" t="b">
        <f t="shared" si="84"/>
        <v>0</v>
      </c>
      <c r="AP83" s="28" t="b">
        <f t="shared" si="85"/>
        <v>0</v>
      </c>
      <c r="AQ83" s="28" t="b">
        <f t="shared" si="86"/>
        <v>0</v>
      </c>
      <c r="AR83" s="28" t="b">
        <f t="shared" si="87"/>
        <v>0</v>
      </c>
      <c r="AS83" s="28" t="b">
        <f t="shared" si="88"/>
        <v>0</v>
      </c>
      <c r="AT83" s="28" t="b">
        <f t="shared" si="89"/>
        <v>0</v>
      </c>
      <c r="AU83" s="28" t="b">
        <f t="shared" si="90"/>
        <v>0</v>
      </c>
      <c r="AV83" s="28" t="b">
        <f t="shared" si="91"/>
        <v>0</v>
      </c>
      <c r="AW83" s="28" t="b">
        <f t="shared" si="92"/>
        <v>0</v>
      </c>
      <c r="AX83" s="28" t="b">
        <f t="shared" si="93"/>
        <v>0</v>
      </c>
      <c r="AY83" s="28" t="b">
        <f t="shared" si="94"/>
        <v>0</v>
      </c>
      <c r="AZ83" s="28" t="b">
        <f t="shared" si="95"/>
        <v>0</v>
      </c>
      <c r="BA83" s="28" t="b">
        <f t="shared" si="96"/>
        <v>0</v>
      </c>
      <c r="BB83" s="28" t="b">
        <f t="shared" si="97"/>
        <v>0</v>
      </c>
      <c r="BC83" s="28" t="b">
        <f t="shared" si="98"/>
        <v>0</v>
      </c>
      <c r="BD83" s="28" t="b">
        <f t="shared" si="99"/>
        <v>0</v>
      </c>
      <c r="BE83" s="28" t="b">
        <f t="shared" si="100"/>
        <v>0</v>
      </c>
      <c r="BF83" s="28" t="b">
        <f t="shared" si="101"/>
        <v>0</v>
      </c>
      <c r="BG83" s="28" t="b">
        <f t="shared" si="102"/>
        <v>0</v>
      </c>
      <c r="BH83" s="28" t="b">
        <f t="shared" si="103"/>
        <v>0</v>
      </c>
      <c r="BI83" s="28" t="b">
        <f t="shared" si="104"/>
        <v>0</v>
      </c>
      <c r="BJ83" s="28" t="b">
        <f t="shared" si="105"/>
        <v>0</v>
      </c>
      <c r="BK83" s="28" t="b">
        <f t="shared" si="106"/>
        <v>0</v>
      </c>
      <c r="BL83" s="28" t="b">
        <f t="shared" si="107"/>
        <v>0</v>
      </c>
      <c r="BM83" s="28"/>
    </row>
    <row r="84" spans="1:65" ht="15.75" x14ac:dyDescent="0.25">
      <c r="A84" s="20"/>
      <c r="B84" s="16"/>
      <c r="C84" s="22"/>
      <c r="D84" s="22"/>
      <c r="E84" s="20"/>
      <c r="F84" s="20"/>
      <c r="H84" s="28"/>
      <c r="I84" s="28" t="b">
        <f t="shared" si="108"/>
        <v>0</v>
      </c>
      <c r="J84" s="28" t="b">
        <f t="shared" si="109"/>
        <v>0</v>
      </c>
      <c r="K84" s="28" t="b">
        <f t="shared" si="110"/>
        <v>0</v>
      </c>
      <c r="L84" s="28" t="b">
        <f t="shared" si="111"/>
        <v>0</v>
      </c>
      <c r="M84" s="28" t="b">
        <f t="shared" si="112"/>
        <v>0</v>
      </c>
      <c r="N84" s="28" t="b">
        <f t="shared" si="113"/>
        <v>0</v>
      </c>
      <c r="O84" s="28" t="b">
        <f t="shared" si="114"/>
        <v>0</v>
      </c>
      <c r="P84" s="28" t="b">
        <f t="shared" si="115"/>
        <v>0</v>
      </c>
      <c r="Q84" s="28" t="b">
        <f t="shared" si="60"/>
        <v>0</v>
      </c>
      <c r="R84" s="28" t="b">
        <f t="shared" si="61"/>
        <v>0</v>
      </c>
      <c r="S84" s="28" t="b">
        <f t="shared" si="62"/>
        <v>0</v>
      </c>
      <c r="T84" s="28" t="b">
        <f t="shared" si="63"/>
        <v>0</v>
      </c>
      <c r="U84" s="28" t="b">
        <f t="shared" si="64"/>
        <v>0</v>
      </c>
      <c r="V84" s="28" t="b">
        <f t="shared" si="65"/>
        <v>0</v>
      </c>
      <c r="W84" s="28" t="b">
        <f t="shared" si="66"/>
        <v>0</v>
      </c>
      <c r="X84" s="28" t="b">
        <f t="shared" si="67"/>
        <v>0</v>
      </c>
      <c r="Y84" s="28" t="b">
        <f t="shared" si="68"/>
        <v>0</v>
      </c>
      <c r="Z84" s="28" t="b">
        <f t="shared" si="69"/>
        <v>0</v>
      </c>
      <c r="AA84" s="28" t="b">
        <f t="shared" si="70"/>
        <v>0</v>
      </c>
      <c r="AB84" s="28" t="b">
        <f t="shared" si="71"/>
        <v>0</v>
      </c>
      <c r="AC84" s="28" t="b">
        <f t="shared" si="72"/>
        <v>0</v>
      </c>
      <c r="AD84" s="28" t="b">
        <f t="shared" si="73"/>
        <v>0</v>
      </c>
      <c r="AE84" s="28" t="b">
        <f t="shared" si="74"/>
        <v>0</v>
      </c>
      <c r="AF84" s="28" t="b">
        <f t="shared" si="75"/>
        <v>0</v>
      </c>
      <c r="AG84" s="28" t="b">
        <f t="shared" si="76"/>
        <v>0</v>
      </c>
      <c r="AH84" s="28" t="b">
        <f t="shared" si="77"/>
        <v>0</v>
      </c>
      <c r="AI84" s="28" t="b">
        <f t="shared" si="78"/>
        <v>0</v>
      </c>
      <c r="AJ84" s="28" t="b">
        <f t="shared" si="79"/>
        <v>0</v>
      </c>
      <c r="AK84" s="28" t="b">
        <f t="shared" si="80"/>
        <v>0</v>
      </c>
      <c r="AL84" s="28" t="b">
        <f t="shared" si="81"/>
        <v>0</v>
      </c>
      <c r="AM84" s="28" t="b">
        <f t="shared" si="82"/>
        <v>0</v>
      </c>
      <c r="AN84" s="28" t="b">
        <f t="shared" si="83"/>
        <v>0</v>
      </c>
      <c r="AO84" s="28" t="b">
        <f t="shared" si="84"/>
        <v>0</v>
      </c>
      <c r="AP84" s="28" t="b">
        <f t="shared" si="85"/>
        <v>0</v>
      </c>
      <c r="AQ84" s="28" t="b">
        <f t="shared" si="86"/>
        <v>0</v>
      </c>
      <c r="AR84" s="28" t="b">
        <f t="shared" si="87"/>
        <v>0</v>
      </c>
      <c r="AS84" s="28" t="b">
        <f t="shared" si="88"/>
        <v>0</v>
      </c>
      <c r="AT84" s="28" t="b">
        <f t="shared" si="89"/>
        <v>0</v>
      </c>
      <c r="AU84" s="28" t="b">
        <f t="shared" si="90"/>
        <v>0</v>
      </c>
      <c r="AV84" s="28" t="b">
        <f t="shared" si="91"/>
        <v>0</v>
      </c>
      <c r="AW84" s="28" t="b">
        <f t="shared" si="92"/>
        <v>0</v>
      </c>
      <c r="AX84" s="28" t="b">
        <f t="shared" si="93"/>
        <v>0</v>
      </c>
      <c r="AY84" s="28" t="b">
        <f t="shared" si="94"/>
        <v>0</v>
      </c>
      <c r="AZ84" s="28" t="b">
        <f t="shared" si="95"/>
        <v>0</v>
      </c>
      <c r="BA84" s="28" t="b">
        <f t="shared" si="96"/>
        <v>0</v>
      </c>
      <c r="BB84" s="28" t="b">
        <f t="shared" si="97"/>
        <v>0</v>
      </c>
      <c r="BC84" s="28" t="b">
        <f t="shared" si="98"/>
        <v>0</v>
      </c>
      <c r="BD84" s="28" t="b">
        <f t="shared" si="99"/>
        <v>0</v>
      </c>
      <c r="BE84" s="28" t="b">
        <f t="shared" si="100"/>
        <v>0</v>
      </c>
      <c r="BF84" s="28" t="b">
        <f t="shared" si="101"/>
        <v>0</v>
      </c>
      <c r="BG84" s="28" t="b">
        <f t="shared" si="102"/>
        <v>0</v>
      </c>
      <c r="BH84" s="28" t="b">
        <f t="shared" si="103"/>
        <v>0</v>
      </c>
      <c r="BI84" s="28" t="b">
        <f t="shared" si="104"/>
        <v>0</v>
      </c>
      <c r="BJ84" s="28" t="b">
        <f t="shared" si="105"/>
        <v>0</v>
      </c>
      <c r="BK84" s="28" t="b">
        <f t="shared" si="106"/>
        <v>0</v>
      </c>
      <c r="BL84" s="28" t="b">
        <f t="shared" si="107"/>
        <v>0</v>
      </c>
      <c r="BM84" s="28"/>
    </row>
    <row r="85" spans="1:65" x14ac:dyDescent="0.2">
      <c r="A85" s="20"/>
      <c r="B85" s="20"/>
      <c r="C85" s="20"/>
      <c r="D85" s="20"/>
      <c r="E85" s="20"/>
      <c r="F85" s="20"/>
      <c r="H85" s="28"/>
      <c r="I85" s="28" t="b">
        <f t="shared" si="108"/>
        <v>0</v>
      </c>
      <c r="J85" s="28" t="b">
        <f t="shared" si="109"/>
        <v>0</v>
      </c>
      <c r="K85" s="28" t="b">
        <f t="shared" si="110"/>
        <v>0</v>
      </c>
      <c r="L85" s="28" t="b">
        <f t="shared" si="111"/>
        <v>0</v>
      </c>
      <c r="M85" s="28" t="b">
        <f t="shared" si="112"/>
        <v>0</v>
      </c>
      <c r="N85" s="28" t="b">
        <f t="shared" si="113"/>
        <v>0</v>
      </c>
      <c r="O85" s="28" t="b">
        <f t="shared" si="114"/>
        <v>0</v>
      </c>
      <c r="P85" s="28" t="b">
        <f t="shared" si="115"/>
        <v>0</v>
      </c>
      <c r="Q85" s="28" t="b">
        <f t="shared" si="60"/>
        <v>0</v>
      </c>
      <c r="R85" s="28" t="b">
        <f t="shared" si="61"/>
        <v>0</v>
      </c>
      <c r="S85" s="28" t="b">
        <f t="shared" si="62"/>
        <v>0</v>
      </c>
      <c r="T85" s="28" t="b">
        <f t="shared" si="63"/>
        <v>0</v>
      </c>
      <c r="U85" s="28" t="b">
        <f t="shared" si="64"/>
        <v>0</v>
      </c>
      <c r="V85" s="28" t="b">
        <f t="shared" si="65"/>
        <v>0</v>
      </c>
      <c r="W85" s="28" t="b">
        <f t="shared" si="66"/>
        <v>0</v>
      </c>
      <c r="X85" s="28" t="b">
        <f t="shared" si="67"/>
        <v>0</v>
      </c>
      <c r="Y85" s="28" t="b">
        <f t="shared" si="68"/>
        <v>0</v>
      </c>
      <c r="Z85" s="28" t="b">
        <f t="shared" si="69"/>
        <v>0</v>
      </c>
      <c r="AA85" s="28" t="b">
        <f t="shared" si="70"/>
        <v>0</v>
      </c>
      <c r="AB85" s="28" t="b">
        <f t="shared" si="71"/>
        <v>0</v>
      </c>
      <c r="AC85" s="28" t="b">
        <f t="shared" si="72"/>
        <v>0</v>
      </c>
      <c r="AD85" s="28" t="b">
        <f t="shared" si="73"/>
        <v>0</v>
      </c>
      <c r="AE85" s="28" t="b">
        <f t="shared" si="74"/>
        <v>0</v>
      </c>
      <c r="AF85" s="28" t="b">
        <f t="shared" si="75"/>
        <v>0</v>
      </c>
      <c r="AG85" s="28" t="b">
        <f t="shared" si="76"/>
        <v>0</v>
      </c>
      <c r="AH85" s="28" t="b">
        <f t="shared" si="77"/>
        <v>0</v>
      </c>
      <c r="AI85" s="28" t="b">
        <f t="shared" si="78"/>
        <v>0</v>
      </c>
      <c r="AJ85" s="28" t="b">
        <f t="shared" si="79"/>
        <v>0</v>
      </c>
      <c r="AK85" s="28" t="b">
        <f t="shared" si="80"/>
        <v>0</v>
      </c>
      <c r="AL85" s="28" t="b">
        <f t="shared" si="81"/>
        <v>0</v>
      </c>
      <c r="AM85" s="28" t="b">
        <f t="shared" si="82"/>
        <v>0</v>
      </c>
      <c r="AN85" s="28" t="b">
        <f t="shared" si="83"/>
        <v>0</v>
      </c>
      <c r="AO85" s="28" t="b">
        <f t="shared" si="84"/>
        <v>0</v>
      </c>
      <c r="AP85" s="28" t="b">
        <f t="shared" si="85"/>
        <v>0</v>
      </c>
      <c r="AQ85" s="28" t="b">
        <f t="shared" si="86"/>
        <v>0</v>
      </c>
      <c r="AR85" s="28" t="b">
        <f t="shared" si="87"/>
        <v>0</v>
      </c>
      <c r="AS85" s="28" t="b">
        <f t="shared" si="88"/>
        <v>0</v>
      </c>
      <c r="AT85" s="28" t="b">
        <f t="shared" si="89"/>
        <v>0</v>
      </c>
      <c r="AU85" s="28" t="b">
        <f t="shared" si="90"/>
        <v>0</v>
      </c>
      <c r="AV85" s="28" t="b">
        <f t="shared" si="91"/>
        <v>0</v>
      </c>
      <c r="AW85" s="28" t="b">
        <f t="shared" si="92"/>
        <v>0</v>
      </c>
      <c r="AX85" s="28" t="b">
        <f t="shared" si="93"/>
        <v>0</v>
      </c>
      <c r="AY85" s="28" t="b">
        <f t="shared" si="94"/>
        <v>0</v>
      </c>
      <c r="AZ85" s="28" t="b">
        <f t="shared" si="95"/>
        <v>0</v>
      </c>
      <c r="BA85" s="28" t="b">
        <f t="shared" si="96"/>
        <v>0</v>
      </c>
      <c r="BB85" s="28" t="b">
        <f t="shared" si="97"/>
        <v>0</v>
      </c>
      <c r="BC85" s="28" t="b">
        <f t="shared" si="98"/>
        <v>0</v>
      </c>
      <c r="BD85" s="28" t="b">
        <f t="shared" si="99"/>
        <v>0</v>
      </c>
      <c r="BE85" s="28" t="b">
        <f t="shared" si="100"/>
        <v>0</v>
      </c>
      <c r="BF85" s="28" t="b">
        <f t="shared" si="101"/>
        <v>0</v>
      </c>
      <c r="BG85" s="28" t="b">
        <f t="shared" si="102"/>
        <v>0</v>
      </c>
      <c r="BH85" s="28" t="b">
        <f t="shared" si="103"/>
        <v>0</v>
      </c>
      <c r="BI85" s="28" t="b">
        <f t="shared" si="104"/>
        <v>0</v>
      </c>
      <c r="BJ85" s="28" t="b">
        <f t="shared" si="105"/>
        <v>0</v>
      </c>
      <c r="BK85" s="28" t="b">
        <f t="shared" si="106"/>
        <v>0</v>
      </c>
      <c r="BL85" s="28" t="b">
        <f t="shared" si="107"/>
        <v>0</v>
      </c>
      <c r="BM85" s="28"/>
    </row>
    <row r="86" spans="1:65" x14ac:dyDescent="0.2">
      <c r="A86" s="28"/>
      <c r="B86" s="28"/>
      <c r="C86" s="28"/>
      <c r="D86" s="28"/>
      <c r="E86" s="28"/>
      <c r="F86" s="28"/>
      <c r="H86" s="28" t="s">
        <v>508</v>
      </c>
      <c r="I86" s="28">
        <f>SUM(I6:I85)</f>
        <v>21</v>
      </c>
      <c r="J86" s="28">
        <f>SUM(J6:J85)</f>
        <v>17</v>
      </c>
      <c r="K86" s="28">
        <f t="shared" ref="K86:BL86" si="116">SUM(K6:K85)</f>
        <v>101</v>
      </c>
      <c r="L86" s="28">
        <f t="shared" si="116"/>
        <v>168</v>
      </c>
      <c r="M86" s="28">
        <f t="shared" si="116"/>
        <v>84</v>
      </c>
      <c r="N86" s="28">
        <f t="shared" si="116"/>
        <v>51</v>
      </c>
      <c r="O86" s="28">
        <f t="shared" si="116"/>
        <v>64</v>
      </c>
      <c r="P86" s="28">
        <f t="shared" si="116"/>
        <v>105</v>
      </c>
      <c r="Q86" s="28">
        <f t="shared" si="116"/>
        <v>147</v>
      </c>
      <c r="R86" s="28">
        <f t="shared" si="116"/>
        <v>93</v>
      </c>
      <c r="S86" s="28">
        <f t="shared" si="116"/>
        <v>4</v>
      </c>
      <c r="T86" s="28">
        <f t="shared" si="116"/>
        <v>32</v>
      </c>
      <c r="U86" s="28">
        <f t="shared" si="116"/>
        <v>63</v>
      </c>
      <c r="V86" s="28">
        <f t="shared" si="116"/>
        <v>36</v>
      </c>
      <c r="W86" s="28">
        <f t="shared" si="116"/>
        <v>78</v>
      </c>
      <c r="X86" s="28">
        <f t="shared" si="116"/>
        <v>126</v>
      </c>
      <c r="Y86" s="28">
        <f t="shared" si="116"/>
        <v>148</v>
      </c>
      <c r="Z86" s="28">
        <f t="shared" si="116"/>
        <v>51</v>
      </c>
      <c r="AA86" s="28">
        <f t="shared" si="116"/>
        <v>20</v>
      </c>
      <c r="AB86" s="28">
        <f t="shared" si="116"/>
        <v>21</v>
      </c>
      <c r="AC86" s="28">
        <f t="shared" si="116"/>
        <v>84</v>
      </c>
      <c r="AD86" s="28">
        <f t="shared" si="116"/>
        <v>52</v>
      </c>
      <c r="AE86" s="28">
        <f t="shared" si="116"/>
        <v>59</v>
      </c>
      <c r="AF86" s="28">
        <f t="shared" si="116"/>
        <v>95</v>
      </c>
      <c r="AG86" s="28">
        <f t="shared" si="116"/>
        <v>105</v>
      </c>
      <c r="AH86" s="28">
        <f t="shared" si="116"/>
        <v>62</v>
      </c>
      <c r="AI86" s="28">
        <f t="shared" si="116"/>
        <v>51</v>
      </c>
      <c r="AJ86" s="28">
        <f t="shared" si="116"/>
        <v>84</v>
      </c>
      <c r="AK86" s="28">
        <f t="shared" si="116"/>
        <v>95</v>
      </c>
      <c r="AL86" s="28">
        <f t="shared" si="116"/>
        <v>59</v>
      </c>
      <c r="AM86" s="28">
        <f t="shared" si="116"/>
        <v>56</v>
      </c>
      <c r="AN86" s="28">
        <f t="shared" si="116"/>
        <v>84</v>
      </c>
      <c r="AO86" s="28">
        <f t="shared" si="116"/>
        <v>21</v>
      </c>
      <c r="AP86" s="28">
        <f t="shared" si="116"/>
        <v>11</v>
      </c>
      <c r="AQ86" s="28">
        <f t="shared" si="116"/>
        <v>40</v>
      </c>
      <c r="AR86" s="28">
        <f t="shared" si="116"/>
        <v>158</v>
      </c>
      <c r="AS86" s="28">
        <f t="shared" si="116"/>
        <v>147</v>
      </c>
      <c r="AT86" s="28">
        <f t="shared" si="116"/>
        <v>67</v>
      </c>
      <c r="AU86" s="28">
        <f t="shared" si="116"/>
        <v>26</v>
      </c>
      <c r="AV86" s="28">
        <f t="shared" si="116"/>
        <v>42</v>
      </c>
      <c r="AW86" s="28">
        <f t="shared" si="116"/>
        <v>0</v>
      </c>
      <c r="AX86" s="28">
        <f t="shared" si="116"/>
        <v>0</v>
      </c>
      <c r="AY86" s="28">
        <f t="shared" si="116"/>
        <v>0</v>
      </c>
      <c r="AZ86" s="28">
        <f t="shared" si="116"/>
        <v>0</v>
      </c>
      <c r="BA86" s="28">
        <f t="shared" si="116"/>
        <v>0</v>
      </c>
      <c r="BB86" s="28">
        <f t="shared" si="116"/>
        <v>0</v>
      </c>
      <c r="BC86" s="28">
        <f t="shared" si="116"/>
        <v>0</v>
      </c>
      <c r="BD86" s="28">
        <f t="shared" si="116"/>
        <v>0</v>
      </c>
      <c r="BE86" s="28">
        <f t="shared" si="116"/>
        <v>0</v>
      </c>
      <c r="BF86" s="28">
        <f t="shared" si="116"/>
        <v>0</v>
      </c>
      <c r="BG86" s="28">
        <f t="shared" si="116"/>
        <v>0</v>
      </c>
      <c r="BH86" s="28">
        <f t="shared" si="116"/>
        <v>0</v>
      </c>
      <c r="BI86" s="28">
        <f t="shared" si="116"/>
        <v>0</v>
      </c>
      <c r="BJ86" s="28">
        <f t="shared" si="116"/>
        <v>0</v>
      </c>
      <c r="BK86" s="28">
        <f t="shared" si="116"/>
        <v>0</v>
      </c>
      <c r="BL86" s="28">
        <f t="shared" si="116"/>
        <v>0</v>
      </c>
      <c r="BM86" s="28"/>
    </row>
    <row r="87" spans="1:65" x14ac:dyDescent="0.2">
      <c r="A87" s="28"/>
      <c r="B87" s="28"/>
      <c r="C87" s="28" t="s">
        <v>294</v>
      </c>
      <c r="D87" s="28" t="s">
        <v>552</v>
      </c>
      <c r="E87" s="28"/>
      <c r="F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row>
    <row r="88" spans="1:65" x14ac:dyDescent="0.2">
      <c r="A88" s="28" t="s">
        <v>296</v>
      </c>
      <c r="B88" s="28">
        <v>1</v>
      </c>
      <c r="C88" s="28">
        <f>COUNTIF($C$6:$C$85,"=1")</f>
        <v>1</v>
      </c>
      <c r="D88" s="28">
        <f>COUNTIF($D$6:$D$85,"=1")</f>
        <v>8</v>
      </c>
      <c r="E88" s="28"/>
      <c r="F88" s="28"/>
      <c r="H88" s="28"/>
      <c r="I88" s="28" t="s">
        <v>524</v>
      </c>
      <c r="J88" s="28" t="s">
        <v>525</v>
      </c>
      <c r="K88" s="28"/>
      <c r="L88" s="28"/>
      <c r="M88" s="28" t="s">
        <v>526</v>
      </c>
      <c r="N88" s="28" t="s">
        <v>527</v>
      </c>
      <c r="O88" s="28"/>
      <c r="P88" s="28"/>
      <c r="Q88" s="28" t="s">
        <v>528</v>
      </c>
      <c r="R88" s="28" t="s">
        <v>529</v>
      </c>
      <c r="S88" s="28"/>
      <c r="T88" s="28"/>
      <c r="U88" s="28" t="s">
        <v>530</v>
      </c>
      <c r="V88" s="28" t="s">
        <v>531</v>
      </c>
      <c r="W88" s="28"/>
      <c r="X88" s="28"/>
      <c r="Y88" s="28" t="s">
        <v>532</v>
      </c>
      <c r="Z88" s="28" t="s">
        <v>533</v>
      </c>
      <c r="AA88" s="28"/>
      <c r="AB88" s="28"/>
      <c r="AC88" s="28" t="s">
        <v>534</v>
      </c>
      <c r="AD88" s="28" t="s">
        <v>535</v>
      </c>
      <c r="AE88" s="28"/>
      <c r="AF88" s="28"/>
      <c r="AG88" s="28" t="s">
        <v>536</v>
      </c>
      <c r="AH88" s="28" t="s">
        <v>537</v>
      </c>
      <c r="AI88" s="28"/>
      <c r="AJ88" s="28"/>
      <c r="AK88" s="28" t="s">
        <v>538</v>
      </c>
      <c r="AL88" s="28" t="s">
        <v>539</v>
      </c>
      <c r="AM88" s="28"/>
      <c r="AN88" s="28"/>
      <c r="AO88" s="28" t="s">
        <v>540</v>
      </c>
      <c r="AP88" s="28" t="s">
        <v>541</v>
      </c>
      <c r="AQ88" s="28"/>
      <c r="AR88" s="28"/>
      <c r="AS88" s="28" t="s">
        <v>542</v>
      </c>
      <c r="AT88" s="28" t="s">
        <v>543</v>
      </c>
      <c r="AU88" s="28"/>
      <c r="AV88" s="28"/>
      <c r="AW88" s="28" t="s">
        <v>544</v>
      </c>
      <c r="AX88" s="28" t="s">
        <v>545</v>
      </c>
      <c r="AY88" s="28"/>
      <c r="AZ88" s="28"/>
      <c r="BA88" s="28" t="s">
        <v>546</v>
      </c>
      <c r="BB88" s="28" t="s">
        <v>547</v>
      </c>
      <c r="BC88" s="28"/>
      <c r="BD88" s="28"/>
      <c r="BE88" s="28" t="s">
        <v>548</v>
      </c>
      <c r="BF88" s="28" t="s">
        <v>549</v>
      </c>
      <c r="BG88" s="28"/>
      <c r="BH88" s="28"/>
      <c r="BI88" s="28" t="s">
        <v>550</v>
      </c>
      <c r="BJ88" s="28" t="s">
        <v>551</v>
      </c>
      <c r="BK88" s="28"/>
      <c r="BL88" s="28"/>
      <c r="BM88" s="28"/>
    </row>
    <row r="89" spans="1:65" x14ac:dyDescent="0.2">
      <c r="A89" s="28" t="s">
        <v>296</v>
      </c>
      <c r="B89" s="28">
        <v>2</v>
      </c>
      <c r="C89" s="28">
        <f>COUNTIF($C$6:$C$85,"=2")</f>
        <v>4</v>
      </c>
      <c r="D89" s="28">
        <f>COUNTIF($D$6:$D$85,"=2")</f>
        <v>5</v>
      </c>
      <c r="E89" s="28"/>
      <c r="F89" s="28"/>
      <c r="H89" s="28"/>
      <c r="I89" s="28">
        <f>SUM(I86,K86)</f>
        <v>122</v>
      </c>
      <c r="J89" s="28">
        <f>SUM(J86,L86)</f>
        <v>185</v>
      </c>
      <c r="K89" s="28"/>
      <c r="L89" s="28"/>
      <c r="M89" s="28">
        <f>M86+O86</f>
        <v>148</v>
      </c>
      <c r="N89" s="28">
        <f>N86+P86</f>
        <v>156</v>
      </c>
      <c r="O89" s="28"/>
      <c r="P89" s="28"/>
      <c r="Q89" s="28">
        <f>Q86+S86</f>
        <v>151</v>
      </c>
      <c r="R89" s="28">
        <f>R86+T86</f>
        <v>125</v>
      </c>
      <c r="S89" s="28"/>
      <c r="T89" s="28"/>
      <c r="U89" s="28">
        <f>U86+W86</f>
        <v>141</v>
      </c>
      <c r="V89" s="28">
        <f>V86+X86</f>
        <v>162</v>
      </c>
      <c r="W89" s="28"/>
      <c r="X89" s="28"/>
      <c r="Y89" s="28">
        <f>Y86+AA86</f>
        <v>168</v>
      </c>
      <c r="Z89" s="28">
        <f>Z86+AB86</f>
        <v>72</v>
      </c>
      <c r="AA89" s="28"/>
      <c r="AB89" s="28"/>
      <c r="AC89" s="28">
        <f>AC86+AE86</f>
        <v>143</v>
      </c>
      <c r="AD89" s="28">
        <f>AD86+AF86</f>
        <v>147</v>
      </c>
      <c r="AE89" s="28"/>
      <c r="AF89" s="28"/>
      <c r="AG89" s="28">
        <f>AG86+AI86</f>
        <v>156</v>
      </c>
      <c r="AH89" s="28">
        <f>AH86+AJ86</f>
        <v>146</v>
      </c>
      <c r="AI89" s="28"/>
      <c r="AJ89" s="28"/>
      <c r="AK89" s="28">
        <f>AK86+AM86</f>
        <v>151</v>
      </c>
      <c r="AL89" s="28">
        <f>AL86+AN86</f>
        <v>143</v>
      </c>
      <c r="AM89" s="28"/>
      <c r="AN89" s="28"/>
      <c r="AO89" s="28">
        <f>AO86+AQ86</f>
        <v>61</v>
      </c>
      <c r="AP89" s="28">
        <f>AP86+AR86</f>
        <v>169</v>
      </c>
      <c r="AQ89" s="28"/>
      <c r="AR89" s="28"/>
      <c r="AS89" s="28">
        <f>AS86+AU86</f>
        <v>173</v>
      </c>
      <c r="AT89" s="28">
        <f>AT86+AV86</f>
        <v>109</v>
      </c>
      <c r="AU89" s="28"/>
      <c r="AV89" s="28"/>
      <c r="AW89" s="28">
        <f>AW86+AY86</f>
        <v>0</v>
      </c>
      <c r="AX89" s="28">
        <f>AX86+AZ86</f>
        <v>0</v>
      </c>
      <c r="AY89" s="28"/>
      <c r="AZ89" s="28"/>
      <c r="BA89" s="28">
        <f>BA86+BC86</f>
        <v>0</v>
      </c>
      <c r="BB89" s="28">
        <f>BB86+BD86</f>
        <v>0</v>
      </c>
      <c r="BC89" s="28"/>
      <c r="BD89" s="28"/>
      <c r="BE89" s="28">
        <f>BE86+BG86</f>
        <v>0</v>
      </c>
      <c r="BF89" s="28">
        <f>BF86+BH86</f>
        <v>0</v>
      </c>
      <c r="BG89" s="28"/>
      <c r="BH89" s="28"/>
      <c r="BI89" s="28">
        <f>BI86+BK86</f>
        <v>0</v>
      </c>
      <c r="BJ89" s="28">
        <f>BJ86+BL86</f>
        <v>0</v>
      </c>
      <c r="BK89" s="28"/>
      <c r="BL89" s="28"/>
      <c r="BM89" s="28"/>
    </row>
    <row r="90" spans="1:65" x14ac:dyDescent="0.2">
      <c r="A90" s="28" t="s">
        <v>296</v>
      </c>
      <c r="B90">
        <v>3</v>
      </c>
      <c r="C90" s="28">
        <f>COUNTIF($C$6:$C$85,"=3")</f>
        <v>7</v>
      </c>
      <c r="D90" s="28">
        <f>COUNTIF($D$6:$D$85,"=3")</f>
        <v>2</v>
      </c>
    </row>
    <row r="91" spans="1:65" x14ac:dyDescent="0.2">
      <c r="A91" s="28" t="s">
        <v>296</v>
      </c>
      <c r="B91" s="28">
        <v>4</v>
      </c>
      <c r="C91" s="28">
        <f>COUNTIF($C$6:$C$85,"=4")</f>
        <v>3</v>
      </c>
      <c r="D91" s="28">
        <f>COUNTIF($D$6:$D$85,"=4")</f>
        <v>6</v>
      </c>
    </row>
    <row r="92" spans="1:65" x14ac:dyDescent="0.2">
      <c r="A92" s="28" t="s">
        <v>296</v>
      </c>
      <c r="B92" s="28">
        <v>5</v>
      </c>
      <c r="C92" s="28">
        <f>COUNTIF($C$6:$C$85,"=5")</f>
        <v>8</v>
      </c>
      <c r="D92" s="28">
        <f>COUNTIF($D$6:$D$85,"=5")</f>
        <v>1</v>
      </c>
    </row>
    <row r="93" spans="1:65" x14ac:dyDescent="0.2">
      <c r="A93" s="28" t="s">
        <v>296</v>
      </c>
      <c r="B93">
        <v>6</v>
      </c>
      <c r="C93" s="28">
        <f>COUNTIF($C$6:$C$85,"=6")</f>
        <v>4</v>
      </c>
      <c r="D93" s="28">
        <f>COUNTIF($D$6:$D$85,"=6")</f>
        <v>5</v>
      </c>
    </row>
    <row r="94" spans="1:65" x14ac:dyDescent="0.2">
      <c r="A94" s="28" t="s">
        <v>296</v>
      </c>
      <c r="B94" s="28">
        <v>7</v>
      </c>
      <c r="C94" s="28">
        <f>COUNTIF($C$6:$C$85,"=7")</f>
        <v>5</v>
      </c>
      <c r="D94" s="28">
        <f>COUNTIF($D$6:$D$85,"=7")</f>
        <v>4</v>
      </c>
    </row>
    <row r="95" spans="1:65" x14ac:dyDescent="0.2">
      <c r="A95" s="28" t="s">
        <v>296</v>
      </c>
      <c r="B95" s="28">
        <v>8</v>
      </c>
      <c r="C95" s="28">
        <f>COUNTIF($C$6:$C$85,"=8")</f>
        <v>5</v>
      </c>
      <c r="D95" s="28">
        <f>COUNTIF($D$6:$D$85,"=8")</f>
        <v>4</v>
      </c>
    </row>
    <row r="96" spans="1:65" x14ac:dyDescent="0.2">
      <c r="A96" s="28" t="s">
        <v>296</v>
      </c>
      <c r="B96">
        <v>9</v>
      </c>
      <c r="C96" s="28">
        <f>COUNTIF($C$6:$C$85,"=9")</f>
        <v>1</v>
      </c>
      <c r="D96" s="28">
        <f>COUNTIF($D$6:$D$85,"=9")</f>
        <v>8</v>
      </c>
    </row>
    <row r="97" spans="1:4" x14ac:dyDescent="0.2">
      <c r="A97" s="28" t="s">
        <v>296</v>
      </c>
      <c r="B97" s="28">
        <v>10</v>
      </c>
      <c r="C97" s="28">
        <f>COUNTIF($C$6:$C$85,"=10")</f>
        <v>7</v>
      </c>
      <c r="D97" s="28">
        <f>COUNTIF($D$6:$D$85,"=10")</f>
        <v>2</v>
      </c>
    </row>
    <row r="98" spans="1:4" x14ac:dyDescent="0.2">
      <c r="A98" s="28" t="s">
        <v>296</v>
      </c>
      <c r="B98" s="28">
        <v>11</v>
      </c>
      <c r="C98" s="28">
        <f>COUNTIF($C$6:$C$85,"=11")</f>
        <v>0</v>
      </c>
      <c r="D98" s="28">
        <f>COUNTIF($D$6:$D$85,"=11")</f>
        <v>0</v>
      </c>
    </row>
    <row r="99" spans="1:4" x14ac:dyDescent="0.2">
      <c r="A99" s="28" t="s">
        <v>296</v>
      </c>
      <c r="B99">
        <v>12</v>
      </c>
      <c r="C99" s="28">
        <f>COUNTIF($C$6:$C$85,"=12")</f>
        <v>0</v>
      </c>
      <c r="D99" s="28">
        <f>COUNTIF($D$6:$D$85,"=12")</f>
        <v>0</v>
      </c>
    </row>
    <row r="100" spans="1:4" x14ac:dyDescent="0.2">
      <c r="A100" s="28" t="s">
        <v>296</v>
      </c>
      <c r="B100" s="28">
        <v>13</v>
      </c>
      <c r="C100" s="28">
        <f>COUNTIF($C$6:$C$85,"=13")</f>
        <v>0</v>
      </c>
      <c r="D100" s="28">
        <f>COUNTIF($D$6:$D$85,"=13")</f>
        <v>0</v>
      </c>
    </row>
    <row r="101" spans="1:4" x14ac:dyDescent="0.2">
      <c r="A101" s="28" t="s">
        <v>296</v>
      </c>
      <c r="B101" s="28">
        <v>14</v>
      </c>
      <c r="C101" s="28">
        <f>COUNTIF($C$6:$C$85,"=14")</f>
        <v>0</v>
      </c>
      <c r="D101" s="28">
        <f>COUNTIF($D$6:$D$85,"=14")</f>
        <v>0</v>
      </c>
    </row>
    <row r="102" spans="1:4" x14ac:dyDescent="0.2">
      <c r="A102" s="28"/>
    </row>
    <row r="103" spans="1:4" x14ac:dyDescent="0.2">
      <c r="A103" s="28"/>
    </row>
  </sheetData>
  <sheetProtection sheet="1" objects="1" scenarios="1"/>
  <phoneticPr fontId="0" type="noConversion"/>
  <pageMargins left="0.75" right="0.75" top="1" bottom="1" header="0.5" footer="0.5"/>
  <pageSetup orientation="portrait" horizontalDpi="4294967293" verticalDpi="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N20"/>
  <sheetViews>
    <sheetView workbookViewId="0">
      <selection activeCell="A7" sqref="A7:F20"/>
    </sheetView>
  </sheetViews>
  <sheetFormatPr defaultRowHeight="15" x14ac:dyDescent="0.2"/>
  <cols>
    <col min="1" max="1" width="5.6640625" bestFit="1" customWidth="1"/>
    <col min="2" max="2" width="5.21875" bestFit="1" customWidth="1"/>
    <col min="3" max="3" width="7.21875" bestFit="1" customWidth="1"/>
    <col min="4" max="4" width="9.21875" bestFit="1" customWidth="1"/>
    <col min="5" max="5" width="7.44140625" bestFit="1" customWidth="1"/>
    <col min="6" max="6" width="10.109375" bestFit="1" customWidth="1"/>
    <col min="7" max="7" width="3.77734375" style="38" customWidth="1"/>
  </cols>
  <sheetData>
    <row r="6" spans="1:14" ht="15.75" x14ac:dyDescent="0.25">
      <c r="A6" s="1" t="s">
        <v>296</v>
      </c>
      <c r="B6" s="1" t="s">
        <v>294</v>
      </c>
      <c r="C6" s="1" t="s">
        <v>552</v>
      </c>
      <c r="D6" s="1" t="s">
        <v>553</v>
      </c>
      <c r="E6" s="1" t="s">
        <v>493</v>
      </c>
      <c r="F6" s="1" t="s">
        <v>554</v>
      </c>
      <c r="H6" s="39"/>
      <c r="I6" s="20"/>
      <c r="J6" s="20"/>
      <c r="K6" s="20"/>
      <c r="L6" s="20"/>
      <c r="M6" s="20"/>
      <c r="N6" s="20"/>
    </row>
    <row r="7" spans="1:14" ht="15.75" x14ac:dyDescent="0.25">
      <c r="A7" s="3">
        <v>1</v>
      </c>
      <c r="B7" s="1">
        <f>'All Teams New'!C88</f>
        <v>1</v>
      </c>
      <c r="C7" s="15">
        <f>'All Teams New'!D88</f>
        <v>8</v>
      </c>
      <c r="D7" s="1">
        <f>'All Teams New'!I89</f>
        <v>122</v>
      </c>
      <c r="E7" s="15">
        <f>'All Teams New'!J89</f>
        <v>185</v>
      </c>
      <c r="F7" s="2">
        <f>D7-E7</f>
        <v>-63</v>
      </c>
      <c r="H7" s="20"/>
      <c r="I7" s="20"/>
      <c r="J7" s="20"/>
      <c r="K7" s="20"/>
      <c r="L7" s="20"/>
      <c r="M7" s="20"/>
      <c r="N7" s="20"/>
    </row>
    <row r="8" spans="1:14" ht="15.75" x14ac:dyDescent="0.25">
      <c r="A8" s="3">
        <v>2</v>
      </c>
      <c r="B8" s="1">
        <f>'All Teams New'!C89</f>
        <v>4</v>
      </c>
      <c r="C8" s="15">
        <f>'All Teams New'!D89</f>
        <v>5</v>
      </c>
      <c r="D8" s="1">
        <f>'All Teams New'!M89</f>
        <v>148</v>
      </c>
      <c r="E8" s="15">
        <f>'All Teams New'!N89</f>
        <v>156</v>
      </c>
      <c r="F8" s="2">
        <f t="shared" ref="F8:F20" si="0">D8-E8</f>
        <v>-8</v>
      </c>
      <c r="H8" s="20"/>
      <c r="I8" s="20"/>
      <c r="J8" s="20"/>
      <c r="K8" s="20"/>
      <c r="L8" s="20"/>
      <c r="M8" s="20"/>
      <c r="N8" s="20"/>
    </row>
    <row r="9" spans="1:14" ht="15.75" x14ac:dyDescent="0.25">
      <c r="A9" s="3">
        <v>3</v>
      </c>
      <c r="B9" s="1">
        <f>'All Teams New'!C90</f>
        <v>7</v>
      </c>
      <c r="C9" s="15">
        <f>'All Teams New'!D90</f>
        <v>2</v>
      </c>
      <c r="D9" s="1">
        <f>'All Teams New'!Q89</f>
        <v>151</v>
      </c>
      <c r="E9" s="15">
        <f>'All Teams New'!R89</f>
        <v>125</v>
      </c>
      <c r="F9" s="2">
        <f t="shared" si="0"/>
        <v>26</v>
      </c>
      <c r="H9" s="20"/>
      <c r="I9" s="20"/>
      <c r="J9" s="20"/>
      <c r="K9" s="20"/>
      <c r="L9" s="20"/>
      <c r="M9" s="20"/>
      <c r="N9" s="20"/>
    </row>
    <row r="10" spans="1:14" ht="15.75" x14ac:dyDescent="0.25">
      <c r="A10" s="3">
        <v>4</v>
      </c>
      <c r="B10" s="1">
        <f>'All Teams New'!C91</f>
        <v>3</v>
      </c>
      <c r="C10" s="15">
        <f>'All Teams New'!D91</f>
        <v>6</v>
      </c>
      <c r="D10" s="1">
        <f>'All Teams New'!U89</f>
        <v>141</v>
      </c>
      <c r="E10" s="15">
        <f>'All Teams New'!V89</f>
        <v>162</v>
      </c>
      <c r="F10" s="2">
        <f t="shared" si="0"/>
        <v>-21</v>
      </c>
      <c r="H10" s="20"/>
      <c r="I10" s="20"/>
      <c r="J10" s="20"/>
      <c r="K10" s="20"/>
      <c r="L10" s="20"/>
      <c r="M10" s="20"/>
      <c r="N10" s="20"/>
    </row>
    <row r="11" spans="1:14" ht="15.75" x14ac:dyDescent="0.25">
      <c r="A11" s="3">
        <v>5</v>
      </c>
      <c r="B11" s="1">
        <f>'All Teams New'!C92</f>
        <v>8</v>
      </c>
      <c r="C11" s="15">
        <f>'All Teams New'!D92</f>
        <v>1</v>
      </c>
      <c r="D11" s="1">
        <f>'All Teams New'!Y89</f>
        <v>168</v>
      </c>
      <c r="E11" s="15">
        <f>'All Teams New'!Z89</f>
        <v>72</v>
      </c>
      <c r="F11" s="2">
        <f t="shared" si="0"/>
        <v>96</v>
      </c>
      <c r="H11" s="20"/>
      <c r="I11" s="20"/>
      <c r="J11" s="20"/>
      <c r="K11" s="20"/>
      <c r="L11" s="20"/>
      <c r="M11" s="20"/>
      <c r="N11" s="20"/>
    </row>
    <row r="12" spans="1:14" ht="15.75" x14ac:dyDescent="0.25">
      <c r="A12" s="3">
        <v>6</v>
      </c>
      <c r="B12" s="1">
        <f>'All Teams New'!C93</f>
        <v>4</v>
      </c>
      <c r="C12" s="15">
        <f>'All Teams New'!D93</f>
        <v>5</v>
      </c>
      <c r="D12" s="1">
        <f>'All Teams New'!AC89</f>
        <v>143</v>
      </c>
      <c r="E12" s="15">
        <f>'All Teams New'!AD89</f>
        <v>147</v>
      </c>
      <c r="F12" s="2">
        <f t="shared" si="0"/>
        <v>-4</v>
      </c>
      <c r="H12" s="20"/>
      <c r="I12" s="20"/>
      <c r="J12" s="20"/>
      <c r="K12" s="20"/>
      <c r="L12" s="20"/>
      <c r="M12" s="20"/>
      <c r="N12" s="20"/>
    </row>
    <row r="13" spans="1:14" ht="15.75" x14ac:dyDescent="0.25">
      <c r="A13" s="3">
        <v>7</v>
      </c>
      <c r="B13" s="1">
        <f>'All Teams New'!C94</f>
        <v>5</v>
      </c>
      <c r="C13" s="15">
        <f>'All Teams New'!D94</f>
        <v>4</v>
      </c>
      <c r="D13" s="1">
        <f>'All Teams New'!AG89</f>
        <v>156</v>
      </c>
      <c r="E13" s="15">
        <f>'All Teams New'!AH89</f>
        <v>146</v>
      </c>
      <c r="F13" s="2">
        <f t="shared" si="0"/>
        <v>10</v>
      </c>
      <c r="H13" s="20"/>
      <c r="I13" s="20"/>
      <c r="J13" s="20"/>
      <c r="K13" s="20"/>
      <c r="L13" s="20"/>
      <c r="M13" s="20"/>
      <c r="N13" s="20"/>
    </row>
    <row r="14" spans="1:14" ht="15.75" x14ac:dyDescent="0.25">
      <c r="A14" s="3">
        <v>8</v>
      </c>
      <c r="B14" s="1">
        <f>'All Teams New'!C95</f>
        <v>5</v>
      </c>
      <c r="C14" s="15">
        <f>'All Teams New'!D95</f>
        <v>4</v>
      </c>
      <c r="D14" s="1">
        <f>'All Teams New'!AK89</f>
        <v>151</v>
      </c>
      <c r="E14" s="15">
        <f>'All Teams New'!AL89</f>
        <v>143</v>
      </c>
      <c r="F14" s="2">
        <f t="shared" si="0"/>
        <v>8</v>
      </c>
      <c r="H14" s="20"/>
      <c r="I14" s="20"/>
      <c r="J14" s="20"/>
      <c r="K14" s="20"/>
      <c r="L14" s="20"/>
      <c r="M14" s="20"/>
      <c r="N14" s="20"/>
    </row>
    <row r="15" spans="1:14" ht="15.75" x14ac:dyDescent="0.25">
      <c r="A15" s="3">
        <v>9</v>
      </c>
      <c r="B15" s="1">
        <f>'All Teams New'!C96</f>
        <v>1</v>
      </c>
      <c r="C15" s="15">
        <f>'All Teams New'!D96</f>
        <v>8</v>
      </c>
      <c r="D15" s="1">
        <f>'All Teams New'!AO89</f>
        <v>61</v>
      </c>
      <c r="E15" s="15">
        <f>'All Teams New'!AP89</f>
        <v>169</v>
      </c>
      <c r="F15" s="2">
        <f t="shared" si="0"/>
        <v>-108</v>
      </c>
      <c r="H15" s="20"/>
      <c r="I15" s="20"/>
      <c r="J15" s="20"/>
      <c r="K15" s="20"/>
      <c r="L15" s="20"/>
      <c r="M15" s="20"/>
      <c r="N15" s="20"/>
    </row>
    <row r="16" spans="1:14" ht="15.75" x14ac:dyDescent="0.25">
      <c r="A16" s="3">
        <v>10</v>
      </c>
      <c r="B16" s="1">
        <f>'All Teams New'!C97</f>
        <v>7</v>
      </c>
      <c r="C16" s="15">
        <f>'All Teams New'!D97</f>
        <v>2</v>
      </c>
      <c r="D16" s="1">
        <f>'All Teams New'!AS89</f>
        <v>173</v>
      </c>
      <c r="E16" s="15">
        <f>'All Teams New'!AT89</f>
        <v>109</v>
      </c>
      <c r="F16" s="2">
        <f t="shared" si="0"/>
        <v>64</v>
      </c>
      <c r="H16" s="20"/>
      <c r="I16" s="20"/>
      <c r="J16" s="20"/>
      <c r="K16" s="20"/>
      <c r="L16" s="20"/>
      <c r="M16" s="20"/>
      <c r="N16" s="20"/>
    </row>
    <row r="17" spans="1:14" ht="15.75" x14ac:dyDescent="0.25">
      <c r="A17" s="3">
        <v>11</v>
      </c>
      <c r="B17" s="1">
        <f>'All Teams New'!C98</f>
        <v>0</v>
      </c>
      <c r="C17" s="15">
        <f>'All Teams New'!D98</f>
        <v>0</v>
      </c>
      <c r="D17" s="1">
        <f>'All Teams New'!AW89</f>
        <v>0</v>
      </c>
      <c r="E17" s="15">
        <f>'All Teams New'!AX89</f>
        <v>0</v>
      </c>
      <c r="F17" s="2">
        <f t="shared" si="0"/>
        <v>0</v>
      </c>
      <c r="H17" s="20"/>
      <c r="I17" s="20"/>
      <c r="J17" s="20"/>
      <c r="K17" s="20"/>
      <c r="L17" s="20"/>
      <c r="M17" s="20"/>
      <c r="N17" s="20"/>
    </row>
    <row r="18" spans="1:14" ht="15.75" x14ac:dyDescent="0.25">
      <c r="A18" s="3">
        <v>12</v>
      </c>
      <c r="B18" s="1">
        <f>'All Teams New'!C99</f>
        <v>0</v>
      </c>
      <c r="C18" s="15">
        <f>'All Teams New'!D99</f>
        <v>0</v>
      </c>
      <c r="D18" s="1">
        <f>'All Teams New'!BA89</f>
        <v>0</v>
      </c>
      <c r="E18" s="15">
        <f>'All Teams New'!BB89</f>
        <v>0</v>
      </c>
      <c r="F18" s="2">
        <f t="shared" si="0"/>
        <v>0</v>
      </c>
      <c r="H18" s="20"/>
      <c r="I18" s="20"/>
      <c r="J18" s="20"/>
      <c r="K18" s="20"/>
      <c r="L18" s="20"/>
      <c r="M18" s="20"/>
      <c r="N18" s="20"/>
    </row>
    <row r="19" spans="1:14" ht="15.75" x14ac:dyDescent="0.25">
      <c r="A19" s="3">
        <v>13</v>
      </c>
      <c r="B19" s="1">
        <f>'All Teams New'!C100</f>
        <v>0</v>
      </c>
      <c r="C19" s="15">
        <f>'All Teams New'!D100</f>
        <v>0</v>
      </c>
      <c r="D19" s="1">
        <f>'All Teams New'!BE89</f>
        <v>0</v>
      </c>
      <c r="E19" s="15">
        <f>'All Teams New'!BF89</f>
        <v>0</v>
      </c>
      <c r="F19" s="2">
        <f t="shared" si="0"/>
        <v>0</v>
      </c>
      <c r="H19" s="20"/>
      <c r="I19" s="20"/>
      <c r="J19" s="20"/>
      <c r="K19" s="20"/>
      <c r="L19" s="20"/>
      <c r="M19" s="20"/>
      <c r="N19" s="20"/>
    </row>
    <row r="20" spans="1:14" ht="15.75" x14ac:dyDescent="0.25">
      <c r="A20" s="3">
        <v>14</v>
      </c>
      <c r="B20" s="1">
        <f>'All Teams New'!C101</f>
        <v>0</v>
      </c>
      <c r="C20" s="15">
        <f>'All Teams New'!D101</f>
        <v>0</v>
      </c>
      <c r="D20" s="1">
        <f>'All Teams New'!BI89</f>
        <v>0</v>
      </c>
      <c r="E20" s="15">
        <f>'All Teams New'!BJ89</f>
        <v>0</v>
      </c>
      <c r="F20" s="2">
        <f t="shared" si="0"/>
        <v>0</v>
      </c>
      <c r="H20" s="20"/>
      <c r="I20" s="20"/>
      <c r="J20" s="20"/>
      <c r="K20" s="20"/>
      <c r="L20" s="20"/>
      <c r="M20" s="39"/>
      <c r="N20" s="20"/>
    </row>
  </sheetData>
  <sheetProtection password="CC4C" sheet="1" objects="1" scenarios="1"/>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2"/>
  <sheetViews>
    <sheetView workbookViewId="0">
      <selection activeCell="B14" sqref="B14"/>
    </sheetView>
  </sheetViews>
  <sheetFormatPr defaultRowHeight="15.75" x14ac:dyDescent="0.25"/>
  <cols>
    <col min="1" max="1" width="17.6640625" bestFit="1" customWidth="1"/>
    <col min="2" max="2" width="9.6640625" style="1" bestFit="1" customWidth="1"/>
    <col min="3" max="4" width="8.88671875" style="2"/>
    <col min="5" max="5" width="10.21875" style="2" bestFit="1" customWidth="1"/>
    <col min="6" max="6" width="9.77734375" style="2" bestFit="1" customWidth="1"/>
  </cols>
  <sheetData>
    <row r="1" spans="1:6" x14ac:dyDescent="0.25">
      <c r="C1" s="1" t="s">
        <v>53</v>
      </c>
      <c r="D1" s="18" t="s">
        <v>99</v>
      </c>
    </row>
    <row r="2" spans="1:6" x14ac:dyDescent="0.25">
      <c r="A2" t="s">
        <v>576</v>
      </c>
      <c r="B2" s="1" t="s">
        <v>99</v>
      </c>
      <c r="C2" s="1" t="s">
        <v>97</v>
      </c>
      <c r="D2" s="18" t="s">
        <v>97</v>
      </c>
      <c r="E2" s="15" t="s">
        <v>94</v>
      </c>
      <c r="F2" s="19" t="s">
        <v>299</v>
      </c>
    </row>
    <row r="3" spans="1:6" x14ac:dyDescent="0.25">
      <c r="A3" t="s">
        <v>587</v>
      </c>
      <c r="B3" s="1" t="s">
        <v>99</v>
      </c>
      <c r="C3" s="1" t="s">
        <v>96</v>
      </c>
      <c r="D3" s="18" t="s">
        <v>98</v>
      </c>
      <c r="E3" s="15" t="s">
        <v>297</v>
      </c>
      <c r="F3" s="19" t="s">
        <v>298</v>
      </c>
    </row>
    <row r="4" spans="1:6" ht="18" x14ac:dyDescent="0.25">
      <c r="A4" t="s">
        <v>474</v>
      </c>
      <c r="B4" s="1" t="s">
        <v>99</v>
      </c>
      <c r="C4" s="13">
        <f>COUNTIF(B2:B65,"M")</f>
        <v>7</v>
      </c>
      <c r="D4" s="18">
        <f>COUNTIF(B2:B65,"!")</f>
        <v>18</v>
      </c>
      <c r="E4" s="15">
        <f>D4/2</f>
        <v>9</v>
      </c>
      <c r="F4" s="19">
        <f>(C4+D4)/2</f>
        <v>12.5</v>
      </c>
    </row>
    <row r="5" spans="1:6" x14ac:dyDescent="0.25">
      <c r="A5" t="s">
        <v>473</v>
      </c>
      <c r="B5" s="1" t="s">
        <v>99</v>
      </c>
    </row>
    <row r="6" spans="1:6" x14ac:dyDescent="0.25">
      <c r="A6" t="s">
        <v>596</v>
      </c>
      <c r="B6" s="1" t="s">
        <v>570</v>
      </c>
    </row>
    <row r="7" spans="1:6" x14ac:dyDescent="0.25">
      <c r="A7" t="s">
        <v>594</v>
      </c>
      <c r="B7" s="1" t="s">
        <v>99</v>
      </c>
    </row>
    <row r="8" spans="1:6" x14ac:dyDescent="0.25">
      <c r="A8" t="s">
        <v>598</v>
      </c>
      <c r="B8" s="1" t="s">
        <v>99</v>
      </c>
    </row>
    <row r="9" spans="1:6" x14ac:dyDescent="0.25">
      <c r="A9" t="s">
        <v>563</v>
      </c>
      <c r="B9" s="1" t="s">
        <v>99</v>
      </c>
    </row>
    <row r="10" spans="1:6" x14ac:dyDescent="0.25">
      <c r="A10" t="s">
        <v>610</v>
      </c>
      <c r="B10" s="1" t="s">
        <v>570</v>
      </c>
    </row>
    <row r="11" spans="1:6" x14ac:dyDescent="0.25">
      <c r="A11" t="s">
        <v>601</v>
      </c>
      <c r="B11" s="1" t="s">
        <v>99</v>
      </c>
    </row>
    <row r="12" spans="1:6" x14ac:dyDescent="0.25">
      <c r="A12" t="s">
        <v>568</v>
      </c>
      <c r="B12" s="1" t="s">
        <v>99</v>
      </c>
    </row>
    <row r="15" spans="1:6" x14ac:dyDescent="0.25">
      <c r="A15" t="s">
        <v>590</v>
      </c>
      <c r="B15" s="1" t="s">
        <v>570</v>
      </c>
    </row>
    <row r="16" spans="1:6" x14ac:dyDescent="0.25">
      <c r="A16" t="s">
        <v>591</v>
      </c>
      <c r="B16" s="1" t="s">
        <v>99</v>
      </c>
    </row>
    <row r="17" spans="1:2" x14ac:dyDescent="0.25">
      <c r="A17" t="s">
        <v>609</v>
      </c>
      <c r="B17" s="1" t="s">
        <v>570</v>
      </c>
    </row>
    <row r="18" spans="1:2" x14ac:dyDescent="0.25">
      <c r="A18" t="s">
        <v>595</v>
      </c>
      <c r="B18" s="1" t="s">
        <v>99</v>
      </c>
    </row>
    <row r="19" spans="1:2" x14ac:dyDescent="0.25">
      <c r="A19" t="s">
        <v>48</v>
      </c>
      <c r="B19" s="1" t="s">
        <v>99</v>
      </c>
    </row>
    <row r="20" spans="1:2" x14ac:dyDescent="0.25">
      <c r="A20" t="s">
        <v>47</v>
      </c>
      <c r="B20" s="1" t="s">
        <v>99</v>
      </c>
    </row>
    <row r="21" spans="1:2" x14ac:dyDescent="0.25">
      <c r="A21" t="s">
        <v>567</v>
      </c>
      <c r="B21" s="1" t="s">
        <v>99</v>
      </c>
    </row>
    <row r="22" spans="1:2" x14ac:dyDescent="0.25">
      <c r="A22" t="s">
        <v>49</v>
      </c>
      <c r="B22" s="1" t="s">
        <v>99</v>
      </c>
    </row>
    <row r="23" spans="1:2" x14ac:dyDescent="0.25">
      <c r="A23" t="s">
        <v>573</v>
      </c>
      <c r="B23" s="1" t="s">
        <v>99</v>
      </c>
    </row>
    <row r="24" spans="1:2" x14ac:dyDescent="0.25">
      <c r="A24" t="s">
        <v>477</v>
      </c>
      <c r="B24" s="1" t="s">
        <v>99</v>
      </c>
    </row>
    <row r="25" spans="1:2" x14ac:dyDescent="0.25">
      <c r="A25" s="10" t="s">
        <v>604</v>
      </c>
    </row>
    <row r="26" spans="1:2" x14ac:dyDescent="0.25">
      <c r="A26" s="10" t="s">
        <v>606</v>
      </c>
    </row>
    <row r="27" spans="1:2" x14ac:dyDescent="0.25">
      <c r="A27" s="10" t="s">
        <v>611</v>
      </c>
      <c r="B27" s="1" t="s">
        <v>570</v>
      </c>
    </row>
    <row r="28" spans="1:2" x14ac:dyDescent="0.25">
      <c r="A28" t="s">
        <v>593</v>
      </c>
      <c r="B28" s="1" t="s">
        <v>99</v>
      </c>
    </row>
    <row r="29" spans="1:2" x14ac:dyDescent="0.25">
      <c r="A29" t="s">
        <v>581</v>
      </c>
    </row>
    <row r="30" spans="1:2" x14ac:dyDescent="0.25">
      <c r="A30" t="s">
        <v>52</v>
      </c>
      <c r="B30" s="1" t="s">
        <v>570</v>
      </c>
    </row>
    <row r="31" spans="1:2" x14ac:dyDescent="0.25">
      <c r="A31" t="s">
        <v>603</v>
      </c>
      <c r="B31" s="1" t="s">
        <v>570</v>
      </c>
    </row>
    <row r="32" spans="1:2" x14ac:dyDescent="0.25">
      <c r="A32" t="s">
        <v>597</v>
      </c>
    </row>
    <row r="34" spans="1:1" x14ac:dyDescent="0.25">
      <c r="A34" t="s">
        <v>579</v>
      </c>
    </row>
    <row r="35" spans="1:1" x14ac:dyDescent="0.25">
      <c r="A35" t="s">
        <v>582</v>
      </c>
    </row>
    <row r="36" spans="1:1" x14ac:dyDescent="0.25">
      <c r="A36" t="s">
        <v>583</v>
      </c>
    </row>
    <row r="37" spans="1:1" x14ac:dyDescent="0.25">
      <c r="A37" t="s">
        <v>580</v>
      </c>
    </row>
    <row r="39" spans="1:1" x14ac:dyDescent="0.25">
      <c r="A39" t="s">
        <v>589</v>
      </c>
    </row>
    <row r="41" spans="1:1" x14ac:dyDescent="0.25">
      <c r="A41" t="s">
        <v>605</v>
      </c>
    </row>
    <row r="44" spans="1:1" x14ac:dyDescent="0.25">
      <c r="A44" t="s">
        <v>600</v>
      </c>
    </row>
    <row r="45" spans="1:1" x14ac:dyDescent="0.25">
      <c r="A45" t="s">
        <v>578</v>
      </c>
    </row>
    <row r="46" spans="1:1" x14ac:dyDescent="0.25">
      <c r="A46" t="s">
        <v>602</v>
      </c>
    </row>
    <row r="47" spans="1:1" x14ac:dyDescent="0.25">
      <c r="A47" t="s">
        <v>592</v>
      </c>
    </row>
    <row r="48" spans="1:1" x14ac:dyDescent="0.25">
      <c r="A48" t="s">
        <v>588</v>
      </c>
    </row>
    <row r="49" spans="1:1" x14ac:dyDescent="0.25">
      <c r="A49" t="s">
        <v>599</v>
      </c>
    </row>
    <row r="50" spans="1:1" x14ac:dyDescent="0.25">
      <c r="A50" t="s">
        <v>584</v>
      </c>
    </row>
    <row r="51" spans="1:1" x14ac:dyDescent="0.25">
      <c r="A51" t="s">
        <v>585</v>
      </c>
    </row>
    <row r="52" spans="1:1" x14ac:dyDescent="0.25">
      <c r="A52" t="s">
        <v>586</v>
      </c>
    </row>
  </sheetData>
  <phoneticPr fontId="0" type="noConversion"/>
  <pageMargins left="0.75" right="0.75" top="1" bottom="1" header="0.5" footer="0.5"/>
  <pageSetup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4" sqref="H24"/>
    </sheetView>
  </sheetViews>
  <sheetFormatPr defaultRowHeight="15" x14ac:dyDescent="0.2"/>
  <cols>
    <col min="2" max="2" width="5.21875" bestFit="1" customWidth="1"/>
    <col min="3" max="3" width="7.21875" bestFit="1" customWidth="1"/>
    <col min="4" max="4" width="15.21875" customWidth="1"/>
    <col min="5" max="5" width="7.44140625" bestFit="1" customWidth="1"/>
    <col min="6" max="6" width="10.109375" bestFit="1" customWidth="1"/>
    <col min="7" max="7" width="2.6640625" style="40" customWidth="1"/>
  </cols>
  <sheetData>
    <row r="1" spans="1:6" ht="15.75" x14ac:dyDescent="0.25">
      <c r="A1" s="22" t="s">
        <v>296</v>
      </c>
      <c r="B1" s="22" t="s">
        <v>294</v>
      </c>
      <c r="C1" s="22" t="s">
        <v>552</v>
      </c>
      <c r="D1" s="22" t="s">
        <v>553</v>
      </c>
      <c r="E1" s="22" t="s">
        <v>493</v>
      </c>
      <c r="F1" s="22" t="s">
        <v>554</v>
      </c>
    </row>
    <row r="2" spans="1:6" ht="15.75" x14ac:dyDescent="0.25">
      <c r="A2" s="42">
        <v>5</v>
      </c>
      <c r="B2" s="22">
        <v>8</v>
      </c>
      <c r="C2" s="43">
        <v>1</v>
      </c>
      <c r="D2" s="22">
        <v>168</v>
      </c>
      <c r="E2" s="43">
        <v>72</v>
      </c>
      <c r="F2" s="16">
        <v>96</v>
      </c>
    </row>
    <row r="3" spans="1:6" ht="15.75" x14ac:dyDescent="0.25">
      <c r="A3" s="42">
        <v>3</v>
      </c>
      <c r="B3" s="22">
        <v>7</v>
      </c>
      <c r="C3" s="43">
        <v>2</v>
      </c>
      <c r="D3" s="22">
        <v>151</v>
      </c>
      <c r="E3" s="43">
        <v>125</v>
      </c>
      <c r="F3" s="16">
        <v>26</v>
      </c>
    </row>
    <row r="4" spans="1:6" ht="15.75" x14ac:dyDescent="0.25">
      <c r="A4" s="42">
        <v>10</v>
      </c>
      <c r="B4" s="22">
        <v>7</v>
      </c>
      <c r="C4" s="43">
        <v>2</v>
      </c>
      <c r="D4" s="22">
        <v>173</v>
      </c>
      <c r="E4" s="43">
        <v>109</v>
      </c>
      <c r="F4" s="16">
        <v>64</v>
      </c>
    </row>
    <row r="5" spans="1:6" ht="15.75" x14ac:dyDescent="0.25">
      <c r="A5" s="42">
        <v>7</v>
      </c>
      <c r="B5" s="22">
        <v>5</v>
      </c>
      <c r="C5" s="43">
        <v>4</v>
      </c>
      <c r="D5" s="22">
        <v>156</v>
      </c>
      <c r="E5" s="43">
        <v>146</v>
      </c>
      <c r="F5" s="16">
        <v>10</v>
      </c>
    </row>
    <row r="6" spans="1:6" ht="15.75" x14ac:dyDescent="0.25">
      <c r="A6" s="42">
        <v>8</v>
      </c>
      <c r="B6" s="22">
        <v>5</v>
      </c>
      <c r="C6" s="43">
        <v>4</v>
      </c>
      <c r="D6" s="22">
        <v>151</v>
      </c>
      <c r="E6" s="43">
        <v>143</v>
      </c>
      <c r="F6" s="16">
        <v>8</v>
      </c>
    </row>
    <row r="7" spans="1:6" ht="15.75" x14ac:dyDescent="0.25">
      <c r="A7" s="42">
        <v>2</v>
      </c>
      <c r="B7" s="22">
        <v>4</v>
      </c>
      <c r="C7" s="43">
        <v>5</v>
      </c>
      <c r="D7" s="22">
        <v>148</v>
      </c>
      <c r="E7" s="43">
        <v>156</v>
      </c>
      <c r="F7" s="16">
        <v>-8</v>
      </c>
    </row>
    <row r="8" spans="1:6" ht="15.75" x14ac:dyDescent="0.25">
      <c r="A8" s="42">
        <v>6</v>
      </c>
      <c r="B8" s="22">
        <v>4</v>
      </c>
      <c r="C8" s="43">
        <v>5</v>
      </c>
      <c r="D8" s="22">
        <v>143</v>
      </c>
      <c r="E8" s="43">
        <v>147</v>
      </c>
      <c r="F8" s="16">
        <v>-4</v>
      </c>
    </row>
    <row r="9" spans="1:6" ht="15.75" x14ac:dyDescent="0.25">
      <c r="A9" s="42">
        <v>4</v>
      </c>
      <c r="B9" s="22">
        <v>3</v>
      </c>
      <c r="C9" s="43">
        <v>6</v>
      </c>
      <c r="D9" s="22">
        <v>141</v>
      </c>
      <c r="E9" s="43">
        <v>162</v>
      </c>
      <c r="F9" s="16">
        <v>-21</v>
      </c>
    </row>
    <row r="10" spans="1:6" ht="15.75" x14ac:dyDescent="0.25">
      <c r="A10" s="42">
        <v>1</v>
      </c>
      <c r="B10" s="22">
        <v>1</v>
      </c>
      <c r="C10" s="43">
        <v>8</v>
      </c>
      <c r="D10" s="22">
        <v>122</v>
      </c>
      <c r="E10" s="43">
        <v>185</v>
      </c>
      <c r="F10" s="16">
        <v>-63</v>
      </c>
    </row>
    <row r="11" spans="1:6" ht="15.75" x14ac:dyDescent="0.25">
      <c r="A11" s="42">
        <v>9</v>
      </c>
      <c r="B11" s="22">
        <v>1</v>
      </c>
      <c r="C11" s="43">
        <v>8</v>
      </c>
      <c r="D11" s="22">
        <v>61</v>
      </c>
      <c r="E11" s="43">
        <v>169</v>
      </c>
      <c r="F11" s="16">
        <v>-108</v>
      </c>
    </row>
    <row r="12" spans="1:6" ht="15.75" x14ac:dyDescent="0.25">
      <c r="A12" s="42">
        <v>11</v>
      </c>
      <c r="B12" s="22">
        <v>0</v>
      </c>
      <c r="C12" s="43">
        <v>0</v>
      </c>
      <c r="D12" s="22">
        <v>0</v>
      </c>
      <c r="E12" s="43">
        <v>0</v>
      </c>
      <c r="F12" s="16">
        <v>0</v>
      </c>
    </row>
    <row r="13" spans="1:6" ht="15.75" x14ac:dyDescent="0.25">
      <c r="A13" s="42">
        <v>12</v>
      </c>
      <c r="B13" s="22">
        <v>0</v>
      </c>
      <c r="C13" s="43">
        <v>0</v>
      </c>
      <c r="D13" s="22">
        <v>0</v>
      </c>
      <c r="E13" s="43">
        <v>0</v>
      </c>
      <c r="F13" s="16">
        <v>0</v>
      </c>
    </row>
    <row r="14" spans="1:6" ht="15.75" x14ac:dyDescent="0.25">
      <c r="A14" s="42">
        <v>13</v>
      </c>
      <c r="B14" s="22">
        <v>0</v>
      </c>
      <c r="C14" s="43">
        <v>0</v>
      </c>
      <c r="D14" s="22">
        <v>0</v>
      </c>
      <c r="E14" s="43">
        <v>0</v>
      </c>
      <c r="F14" s="16">
        <v>0</v>
      </c>
    </row>
    <row r="15" spans="1:6" ht="15.75" x14ac:dyDescent="0.25">
      <c r="A15" s="42">
        <v>14</v>
      </c>
      <c r="B15" s="22">
        <v>0</v>
      </c>
      <c r="C15" s="43">
        <v>0</v>
      </c>
      <c r="D15" s="22">
        <v>0</v>
      </c>
      <c r="E15" s="43">
        <v>0</v>
      </c>
      <c r="F15" s="16">
        <v>0</v>
      </c>
    </row>
    <row r="16" spans="1:6" ht="15.75" x14ac:dyDescent="0.25">
      <c r="A16" s="3"/>
      <c r="B16" s="1"/>
      <c r="C16" s="15" t="s">
        <v>555</v>
      </c>
      <c r="D16" s="41">
        <f ca="1">NOW()</f>
        <v>41482.282748379628</v>
      </c>
      <c r="E16" s="15"/>
      <c r="F16" s="2"/>
    </row>
    <row r="17" s="40" customFormat="1" x14ac:dyDescent="0.2"/>
  </sheetData>
  <phoneticPr fontId="0" type="noConversion"/>
  <printOptions gridLines="1"/>
  <pageMargins left="0.75" right="0.75" top="1" bottom="1" header="0.5" footer="0.5"/>
  <pageSetup orientation="portrait" blackAndWhite="1"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topLeftCell="A13" workbookViewId="0">
      <selection activeCell="E23" sqref="E23"/>
    </sheetView>
  </sheetViews>
  <sheetFormatPr defaultRowHeight="15" x14ac:dyDescent="0.2"/>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workbookViewId="0">
      <pane xSplit="1" topLeftCell="B1" activePane="topRight" state="frozen"/>
      <selection pane="topRight" activeCell="G2" sqref="G2"/>
    </sheetView>
  </sheetViews>
  <sheetFormatPr defaultRowHeight="15" x14ac:dyDescent="0.2"/>
  <cols>
    <col min="1" max="1" width="11.5546875" bestFit="1" customWidth="1"/>
    <col min="2" max="2" width="7.109375" bestFit="1" customWidth="1"/>
    <col min="17" max="17" width="12.33203125" bestFit="1" customWidth="1"/>
  </cols>
  <sheetData>
    <row r="1" spans="1:25" x14ac:dyDescent="0.2">
      <c r="I1" t="s">
        <v>94</v>
      </c>
    </row>
    <row r="2" spans="1:25" ht="15.75" x14ac:dyDescent="0.25">
      <c r="A2" s="3" t="s">
        <v>565</v>
      </c>
      <c r="B2" s="3">
        <f>B36</f>
        <v>13</v>
      </c>
      <c r="E2" s="3" t="s">
        <v>558</v>
      </c>
      <c r="G2" s="44">
        <f>C36</f>
        <v>130</v>
      </c>
      <c r="I2" s="44">
        <f>D36</f>
        <v>78</v>
      </c>
    </row>
    <row r="3" spans="1:25" x14ac:dyDescent="0.2">
      <c r="F3" t="s">
        <v>559</v>
      </c>
      <c r="G3" s="44">
        <f>G2*0.7</f>
        <v>91</v>
      </c>
    </row>
    <row r="4" spans="1:25" x14ac:dyDescent="0.2">
      <c r="F4" t="s">
        <v>560</v>
      </c>
      <c r="G4" s="44">
        <f>G2*0.2</f>
        <v>26</v>
      </c>
    </row>
    <row r="5" spans="1:25" x14ac:dyDescent="0.2">
      <c r="F5" t="s">
        <v>561</v>
      </c>
      <c r="G5" s="44">
        <f>G2*0.1</f>
        <v>13</v>
      </c>
    </row>
    <row r="7" spans="1:25" s="3" customFormat="1" ht="15.75" x14ac:dyDescent="0.25">
      <c r="A7" s="3" t="s">
        <v>556</v>
      </c>
      <c r="B7" s="3" t="s">
        <v>557</v>
      </c>
      <c r="C7" s="3" t="s">
        <v>0</v>
      </c>
      <c r="D7" s="3" t="s">
        <v>1</v>
      </c>
      <c r="E7" s="3" t="s">
        <v>2</v>
      </c>
      <c r="F7" s="3" t="s">
        <v>3</v>
      </c>
      <c r="G7" s="3" t="s">
        <v>4</v>
      </c>
      <c r="H7" s="3" t="s">
        <v>5</v>
      </c>
      <c r="I7" s="3" t="s">
        <v>6</v>
      </c>
      <c r="J7" s="3" t="s">
        <v>7</v>
      </c>
      <c r="K7" s="3" t="s">
        <v>8</v>
      </c>
      <c r="L7" s="3" t="s">
        <v>9</v>
      </c>
      <c r="M7" s="3" t="s">
        <v>10</v>
      </c>
      <c r="N7" s="3" t="s">
        <v>11</v>
      </c>
      <c r="O7" s="3" t="s">
        <v>12</v>
      </c>
      <c r="P7" s="3" t="s">
        <v>13</v>
      </c>
      <c r="Q7" s="3" t="s">
        <v>562</v>
      </c>
    </row>
    <row r="8" spans="1:25" x14ac:dyDescent="0.2">
      <c r="A8" t="s">
        <v>48</v>
      </c>
      <c r="B8" t="s">
        <v>99</v>
      </c>
      <c r="Q8" s="2">
        <f>SUM(C8:P8)</f>
        <v>0</v>
      </c>
      <c r="Y8" s="2"/>
    </row>
    <row r="9" spans="1:25" x14ac:dyDescent="0.2">
      <c r="A9" t="s">
        <v>563</v>
      </c>
      <c r="B9" t="s">
        <v>99</v>
      </c>
      <c r="Q9" s="2">
        <f t="shared" ref="Q9:Q27" si="0">SUM(C9:P9)</f>
        <v>0</v>
      </c>
      <c r="Y9" s="2"/>
    </row>
    <row r="10" spans="1:25" ht="15.75" x14ac:dyDescent="0.25">
      <c r="A10" t="s">
        <v>52</v>
      </c>
      <c r="B10" t="s">
        <v>99</v>
      </c>
      <c r="Q10" s="2">
        <f t="shared" si="0"/>
        <v>0</v>
      </c>
      <c r="X10" s="3" t="s">
        <v>556</v>
      </c>
      <c r="Y10" s="3" t="s">
        <v>577</v>
      </c>
    </row>
    <row r="11" spans="1:25" x14ac:dyDescent="0.2">
      <c r="A11" t="s">
        <v>576</v>
      </c>
      <c r="B11" t="s">
        <v>99</v>
      </c>
      <c r="Q11" s="2">
        <f t="shared" si="0"/>
        <v>0</v>
      </c>
      <c r="X11" t="s">
        <v>51</v>
      </c>
      <c r="Y11" s="2">
        <v>37</v>
      </c>
    </row>
    <row r="12" spans="1:25" x14ac:dyDescent="0.2">
      <c r="A12" t="s">
        <v>47</v>
      </c>
      <c r="B12" t="s">
        <v>99</v>
      </c>
      <c r="Q12" s="2">
        <f t="shared" si="0"/>
        <v>0</v>
      </c>
      <c r="X12" t="s">
        <v>563</v>
      </c>
      <c r="Y12" s="2">
        <v>31</v>
      </c>
    </row>
    <row r="13" spans="1:25" x14ac:dyDescent="0.2">
      <c r="A13" t="s">
        <v>51</v>
      </c>
      <c r="B13" t="s">
        <v>99</v>
      </c>
      <c r="Q13" s="2">
        <f t="shared" si="0"/>
        <v>0</v>
      </c>
      <c r="X13" t="s">
        <v>576</v>
      </c>
      <c r="Y13" s="2">
        <v>28</v>
      </c>
    </row>
    <row r="14" spans="1:25" x14ac:dyDescent="0.2">
      <c r="A14" t="s">
        <v>49</v>
      </c>
      <c r="B14" t="s">
        <v>99</v>
      </c>
      <c r="Q14" s="2">
        <f>SUM(C14:P14)</f>
        <v>0</v>
      </c>
      <c r="X14" t="s">
        <v>47</v>
      </c>
      <c r="Y14" s="2">
        <v>23</v>
      </c>
    </row>
    <row r="15" spans="1:25" x14ac:dyDescent="0.2">
      <c r="A15" t="s">
        <v>567</v>
      </c>
      <c r="B15" t="s">
        <v>99</v>
      </c>
      <c r="Q15" s="2">
        <f t="shared" si="0"/>
        <v>0</v>
      </c>
      <c r="X15" t="s">
        <v>567</v>
      </c>
      <c r="Y15" s="2">
        <v>23</v>
      </c>
    </row>
    <row r="16" spans="1:25" x14ac:dyDescent="0.2">
      <c r="A16" t="s">
        <v>477</v>
      </c>
      <c r="B16" t="s">
        <v>99</v>
      </c>
      <c r="Q16" s="2">
        <f t="shared" si="0"/>
        <v>0</v>
      </c>
      <c r="X16" t="s">
        <v>49</v>
      </c>
      <c r="Y16" s="2">
        <v>22</v>
      </c>
    </row>
    <row r="17" spans="1:25" x14ac:dyDescent="0.2">
      <c r="A17" t="s">
        <v>473</v>
      </c>
      <c r="B17" t="s">
        <v>99</v>
      </c>
      <c r="Q17" s="2">
        <f>SUM(D17:P17)</f>
        <v>0</v>
      </c>
      <c r="X17" t="s">
        <v>573</v>
      </c>
      <c r="Y17" s="2">
        <v>21</v>
      </c>
    </row>
    <row r="18" spans="1:25" x14ac:dyDescent="0.2">
      <c r="A18" t="s">
        <v>564</v>
      </c>
      <c r="B18" t="s">
        <v>99</v>
      </c>
      <c r="Q18" s="2">
        <f t="shared" si="0"/>
        <v>0</v>
      </c>
      <c r="X18" t="s">
        <v>48</v>
      </c>
      <c r="Y18" s="2">
        <v>20</v>
      </c>
    </row>
    <row r="19" spans="1:25" x14ac:dyDescent="0.2">
      <c r="A19" t="s">
        <v>490</v>
      </c>
      <c r="B19" t="s">
        <v>99</v>
      </c>
      <c r="Q19" s="2">
        <f t="shared" si="0"/>
        <v>0</v>
      </c>
      <c r="X19" t="s">
        <v>489</v>
      </c>
      <c r="Y19" s="2">
        <v>20</v>
      </c>
    </row>
    <row r="20" spans="1:25" x14ac:dyDescent="0.2">
      <c r="A20" t="s">
        <v>573</v>
      </c>
      <c r="B20" t="s">
        <v>99</v>
      </c>
      <c r="Q20" s="2">
        <f t="shared" si="0"/>
        <v>0</v>
      </c>
      <c r="X20" t="s">
        <v>52</v>
      </c>
      <c r="Y20" s="2">
        <v>17</v>
      </c>
    </row>
    <row r="21" spans="1:25" x14ac:dyDescent="0.2">
      <c r="Q21" s="2">
        <f t="shared" si="0"/>
        <v>0</v>
      </c>
      <c r="X21" t="s">
        <v>473</v>
      </c>
      <c r="Y21" s="2">
        <v>17</v>
      </c>
    </row>
    <row r="22" spans="1:25" x14ac:dyDescent="0.2">
      <c r="Q22" s="2">
        <f t="shared" si="0"/>
        <v>0</v>
      </c>
      <c r="X22" t="s">
        <v>572</v>
      </c>
      <c r="Y22" s="2">
        <v>15</v>
      </c>
    </row>
    <row r="23" spans="1:25" x14ac:dyDescent="0.2">
      <c r="Q23" s="2">
        <f t="shared" si="0"/>
        <v>0</v>
      </c>
      <c r="X23" t="s">
        <v>50</v>
      </c>
      <c r="Y23" s="2">
        <v>14</v>
      </c>
    </row>
    <row r="24" spans="1:25" x14ac:dyDescent="0.2">
      <c r="Q24" s="2">
        <f t="shared" si="0"/>
        <v>0</v>
      </c>
      <c r="X24" t="s">
        <v>564</v>
      </c>
      <c r="Y24" s="2">
        <v>14</v>
      </c>
    </row>
    <row r="25" spans="1:25" x14ac:dyDescent="0.2">
      <c r="Q25" s="2">
        <f t="shared" si="0"/>
        <v>0</v>
      </c>
      <c r="X25" t="s">
        <v>477</v>
      </c>
      <c r="Y25" s="2">
        <v>14</v>
      </c>
    </row>
    <row r="26" spans="1:25" x14ac:dyDescent="0.2">
      <c r="Q26" s="2">
        <f t="shared" si="0"/>
        <v>0</v>
      </c>
      <c r="X26" t="s">
        <v>475</v>
      </c>
      <c r="Y26" s="2">
        <v>11</v>
      </c>
    </row>
    <row r="27" spans="1:25" x14ac:dyDescent="0.2">
      <c r="Q27" s="2">
        <f t="shared" si="0"/>
        <v>0</v>
      </c>
      <c r="X27" t="s">
        <v>490</v>
      </c>
      <c r="Y27" s="2">
        <v>11</v>
      </c>
    </row>
    <row r="28" spans="1:25" x14ac:dyDescent="0.2">
      <c r="X28" t="s">
        <v>476</v>
      </c>
      <c r="Y28" s="2">
        <v>10</v>
      </c>
    </row>
    <row r="29" spans="1:25" x14ac:dyDescent="0.2">
      <c r="A29" t="s">
        <v>575</v>
      </c>
      <c r="X29" t="s">
        <v>575</v>
      </c>
      <c r="Y29" s="2">
        <v>7</v>
      </c>
    </row>
    <row r="30" spans="1:25" x14ac:dyDescent="0.2">
      <c r="A30" t="s">
        <v>574</v>
      </c>
      <c r="X30" t="s">
        <v>574</v>
      </c>
      <c r="Y30" s="2">
        <v>2</v>
      </c>
    </row>
    <row r="31" spans="1:25" x14ac:dyDescent="0.2">
      <c r="A31" t="s">
        <v>489</v>
      </c>
    </row>
    <row r="32" spans="1:25" x14ac:dyDescent="0.2">
      <c r="A32" t="s">
        <v>50</v>
      </c>
    </row>
    <row r="33" spans="1:4" x14ac:dyDescent="0.2">
      <c r="A33" t="s">
        <v>572</v>
      </c>
    </row>
    <row r="34" spans="1:4" x14ac:dyDescent="0.2">
      <c r="A34" t="s">
        <v>475</v>
      </c>
    </row>
    <row r="35" spans="1:4" x14ac:dyDescent="0.2">
      <c r="A35" t="s">
        <v>476</v>
      </c>
    </row>
    <row r="36" spans="1:4" x14ac:dyDescent="0.2">
      <c r="B36">
        <f>COUNTIF(B8:B28,"=!")</f>
        <v>13</v>
      </c>
      <c r="C36" s="44">
        <f>B36*10</f>
        <v>130</v>
      </c>
      <c r="D36">
        <f>B36*6</f>
        <v>78</v>
      </c>
    </row>
  </sheetData>
  <phoneticPr fontId="0" type="noConversion"/>
  <pageMargins left="0.75" right="0.75" top="1" bottom="1" header="0.5" footer="0.5"/>
  <pageSetup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H19"/>
  <sheetViews>
    <sheetView topLeftCell="A4" workbookViewId="0">
      <selection activeCell="H19" sqref="H19"/>
    </sheetView>
  </sheetViews>
  <sheetFormatPr defaultRowHeight="15" x14ac:dyDescent="0.2"/>
  <sheetData>
    <row r="7" spans="4:8" ht="15.75" x14ac:dyDescent="0.25">
      <c r="D7" s="45" t="s">
        <v>296</v>
      </c>
    </row>
    <row r="8" spans="4:8" ht="15.75" x14ac:dyDescent="0.25">
      <c r="D8" s="3">
        <v>1</v>
      </c>
      <c r="G8" s="3" t="s">
        <v>612</v>
      </c>
      <c r="H8" s="3" t="s">
        <v>572</v>
      </c>
    </row>
    <row r="9" spans="4:8" ht="15.75" x14ac:dyDescent="0.25">
      <c r="D9" s="3">
        <v>2</v>
      </c>
      <c r="G9" s="3" t="s">
        <v>489</v>
      </c>
      <c r="H9" s="3" t="s">
        <v>48</v>
      </c>
    </row>
    <row r="10" spans="4:8" ht="15.75" x14ac:dyDescent="0.25">
      <c r="D10" s="3">
        <v>3</v>
      </c>
      <c r="G10" s="3" t="s">
        <v>613</v>
      </c>
      <c r="H10" s="3" t="s">
        <v>490</v>
      </c>
    </row>
    <row r="11" spans="4:8" ht="15.75" x14ac:dyDescent="0.25">
      <c r="D11" s="3">
        <v>4</v>
      </c>
      <c r="G11" s="3" t="s">
        <v>49</v>
      </c>
      <c r="H11" s="3" t="s">
        <v>476</v>
      </c>
    </row>
    <row r="12" spans="4:8" ht="15.75" x14ac:dyDescent="0.25">
      <c r="D12" s="3">
        <v>5</v>
      </c>
      <c r="G12" s="3" t="s">
        <v>563</v>
      </c>
      <c r="H12" s="3" t="s">
        <v>473</v>
      </c>
    </row>
    <row r="13" spans="4:8" ht="15.75" x14ac:dyDescent="0.25">
      <c r="D13" s="3">
        <v>6</v>
      </c>
      <c r="G13" s="3" t="s">
        <v>564</v>
      </c>
      <c r="H13" s="3" t="s">
        <v>477</v>
      </c>
    </row>
    <row r="14" spans="4:8" ht="15.75" x14ac:dyDescent="0.25">
      <c r="D14" s="3">
        <v>7</v>
      </c>
      <c r="G14" s="3" t="s">
        <v>567</v>
      </c>
      <c r="H14" s="3" t="s">
        <v>47</v>
      </c>
    </row>
    <row r="15" spans="4:8" ht="15.75" x14ac:dyDescent="0.25">
      <c r="D15" s="3">
        <v>8</v>
      </c>
      <c r="G15" s="3" t="s">
        <v>573</v>
      </c>
      <c r="H15" s="3" t="s">
        <v>566</v>
      </c>
    </row>
    <row r="16" spans="4:8" ht="15.75" x14ac:dyDescent="0.25">
      <c r="D16" s="3">
        <v>9</v>
      </c>
      <c r="G16" s="3" t="s">
        <v>575</v>
      </c>
      <c r="H16" s="3" t="s">
        <v>574</v>
      </c>
    </row>
    <row r="17" spans="4:8" ht="15.75" x14ac:dyDescent="0.25">
      <c r="D17" s="3">
        <v>10</v>
      </c>
      <c r="G17" s="3" t="s">
        <v>52</v>
      </c>
      <c r="H17" s="3" t="s">
        <v>568</v>
      </c>
    </row>
    <row r="18" spans="4:8" ht="15.75" x14ac:dyDescent="0.25">
      <c r="D18" s="3">
        <v>11</v>
      </c>
      <c r="E18" s="3"/>
      <c r="F18" s="3"/>
      <c r="G18" s="3" t="s">
        <v>474</v>
      </c>
      <c r="H18" s="3" t="s">
        <v>587</v>
      </c>
    </row>
    <row r="19" spans="4:8" ht="15.75" x14ac:dyDescent="0.25">
      <c r="D19" s="3">
        <v>12</v>
      </c>
      <c r="E19" s="3"/>
      <c r="F19" s="3"/>
    </row>
  </sheetData>
  <phoneticPr fontId="0" type="noConversion"/>
  <printOptions gridLines="1"/>
  <pageMargins left="0.75" right="0.75" top="1" bottom="1" header="0.5" footer="0.5"/>
  <pageSetup orientation="portrait" draft="1"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3:L17"/>
  <sheetViews>
    <sheetView workbookViewId="0">
      <selection activeCell="I6" sqref="I6"/>
    </sheetView>
  </sheetViews>
  <sheetFormatPr defaultRowHeight="15" x14ac:dyDescent="0.2"/>
  <cols>
    <col min="1" max="1" width="7.77734375" bestFit="1" customWidth="1"/>
    <col min="2" max="2" width="5.5546875" bestFit="1" customWidth="1"/>
    <col min="3" max="3" width="4.21875" bestFit="1" customWidth="1"/>
    <col min="4" max="4" width="7.77734375" bestFit="1" customWidth="1"/>
    <col min="5" max="5" width="5.5546875" bestFit="1" customWidth="1"/>
    <col min="6" max="6" width="4.21875" bestFit="1" customWidth="1"/>
    <col min="7" max="7" width="1.77734375" customWidth="1"/>
  </cols>
  <sheetData>
    <row r="3" spans="1:12" ht="15.75" x14ac:dyDescent="0.25">
      <c r="C3" s="17" t="s">
        <v>295</v>
      </c>
      <c r="F3" s="17" t="s">
        <v>295</v>
      </c>
    </row>
    <row r="4" spans="1:12" ht="15.75" x14ac:dyDescent="0.25">
      <c r="A4" t="s">
        <v>146</v>
      </c>
      <c r="B4" t="s">
        <v>240</v>
      </c>
      <c r="C4" s="20"/>
      <c r="F4" s="20"/>
      <c r="H4" s="1" t="s">
        <v>292</v>
      </c>
      <c r="I4" s="2"/>
      <c r="J4" s="2"/>
    </row>
    <row r="5" spans="1:12" ht="18" x14ac:dyDescent="0.25">
      <c r="A5" t="s">
        <v>147</v>
      </c>
      <c r="B5" t="s">
        <v>479</v>
      </c>
      <c r="C5" s="20"/>
      <c r="F5" s="20"/>
      <c r="H5" s="1" t="s">
        <v>293</v>
      </c>
      <c r="I5" s="1" t="s">
        <v>294</v>
      </c>
      <c r="J5" s="14" t="s">
        <v>296</v>
      </c>
      <c r="K5" s="15" t="s">
        <v>294</v>
      </c>
    </row>
    <row r="6" spans="1:12" ht="15.75" x14ac:dyDescent="0.25">
      <c r="A6" t="s">
        <v>148</v>
      </c>
      <c r="B6" t="s">
        <v>121</v>
      </c>
      <c r="C6" s="20"/>
      <c r="F6" s="20"/>
      <c r="H6" s="1">
        <v>1</v>
      </c>
      <c r="I6" s="12">
        <f>COUNTIF(C:F,"1")</f>
        <v>0</v>
      </c>
      <c r="J6" s="15">
        <f>VLOOKUP(K6,I6:L18,4,FALSE)</f>
        <v>1</v>
      </c>
      <c r="K6" s="15">
        <f>MAX(I6:I18)</f>
        <v>0</v>
      </c>
      <c r="L6" s="11">
        <v>1</v>
      </c>
    </row>
    <row r="7" spans="1:12" ht="15.75" x14ac:dyDescent="0.25">
      <c r="A7" t="s">
        <v>149</v>
      </c>
      <c r="B7" t="s">
        <v>485</v>
      </c>
      <c r="C7" s="20"/>
      <c r="F7" s="20"/>
      <c r="H7" s="1">
        <v>2</v>
      </c>
      <c r="I7" s="12">
        <f>COUNTIF(C:F,"2")</f>
        <v>0</v>
      </c>
      <c r="J7" s="2"/>
      <c r="L7" s="11">
        <v>2</v>
      </c>
    </row>
    <row r="8" spans="1:12" ht="15.75" x14ac:dyDescent="0.25">
      <c r="A8" t="s">
        <v>150</v>
      </c>
      <c r="B8" t="s">
        <v>356</v>
      </c>
      <c r="C8" s="20"/>
      <c r="F8" s="20"/>
      <c r="H8" s="1">
        <v>3</v>
      </c>
      <c r="I8" s="12">
        <f>COUNTIF(C:F,"3")</f>
        <v>0</v>
      </c>
      <c r="J8" s="2"/>
      <c r="L8" s="11">
        <v>3</v>
      </c>
    </row>
    <row r="9" spans="1:12" ht="15.75" x14ac:dyDescent="0.25">
      <c r="A9" t="s">
        <v>151</v>
      </c>
      <c r="B9" t="s">
        <v>137</v>
      </c>
      <c r="C9" s="20"/>
      <c r="F9" s="20"/>
      <c r="H9" s="1">
        <v>4</v>
      </c>
      <c r="I9" s="12">
        <f>COUNTIF(C:F,"4")</f>
        <v>0</v>
      </c>
      <c r="J9" s="2"/>
      <c r="L9" s="11">
        <v>4</v>
      </c>
    </row>
    <row r="10" spans="1:12" ht="15.75" x14ac:dyDescent="0.25">
      <c r="C10" s="20"/>
      <c r="F10" s="20"/>
      <c r="H10" s="1"/>
      <c r="I10" s="12"/>
      <c r="J10" s="2"/>
      <c r="L10" s="11"/>
    </row>
    <row r="11" spans="1:12" ht="15.75" x14ac:dyDescent="0.25">
      <c r="C11" s="20"/>
      <c r="F11" s="20"/>
      <c r="H11" s="1"/>
      <c r="I11" s="12"/>
      <c r="J11" s="2"/>
      <c r="L11" s="11"/>
    </row>
    <row r="12" spans="1:12" ht="15.75" x14ac:dyDescent="0.25">
      <c r="C12" s="20"/>
      <c r="F12" s="20"/>
      <c r="H12" s="1"/>
      <c r="I12" s="12"/>
      <c r="J12" s="2"/>
      <c r="L12" s="11"/>
    </row>
    <row r="13" spans="1:12" ht="15.75" x14ac:dyDescent="0.25">
      <c r="C13" s="20"/>
      <c r="F13" s="20"/>
      <c r="H13" s="1"/>
      <c r="I13" s="12"/>
      <c r="J13" s="2"/>
      <c r="L13" s="11"/>
    </row>
    <row r="14" spans="1:12" ht="15.75" x14ac:dyDescent="0.25">
      <c r="C14" s="20"/>
      <c r="F14" s="20"/>
      <c r="H14" s="1"/>
      <c r="I14" s="12"/>
      <c r="J14" s="2"/>
      <c r="L14" s="11"/>
    </row>
    <row r="15" spans="1:12" ht="15.75" x14ac:dyDescent="0.25">
      <c r="C15" s="20"/>
      <c r="F15" s="20"/>
      <c r="H15" s="1"/>
      <c r="I15" s="12"/>
      <c r="J15" s="2"/>
      <c r="L15" s="11"/>
    </row>
    <row r="16" spans="1:12" x14ac:dyDescent="0.2">
      <c r="C16" s="20"/>
      <c r="F16" s="20"/>
    </row>
    <row r="17" spans="3:6" x14ac:dyDescent="0.2">
      <c r="C17" s="20"/>
      <c r="F17" s="20"/>
    </row>
  </sheetData>
  <phoneticPr fontId="0" type="noConversion"/>
  <pageMargins left="0.75" right="0.75" top="1" bottom="1" header="0.5" footer="0.5"/>
  <pageSetup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3:L17"/>
  <sheetViews>
    <sheetView workbookViewId="0">
      <selection activeCell="L6" sqref="L6:L10"/>
    </sheetView>
  </sheetViews>
  <sheetFormatPr defaultRowHeight="15" x14ac:dyDescent="0.2"/>
  <cols>
    <col min="1" max="1" width="7.77734375" bestFit="1" customWidth="1"/>
    <col min="2" max="2" width="7.5546875" bestFit="1" customWidth="1"/>
    <col min="3" max="3" width="4.21875" bestFit="1" customWidth="1"/>
    <col min="4" max="4" width="7.77734375" bestFit="1" customWidth="1"/>
    <col min="5" max="5" width="5.5546875" bestFit="1" customWidth="1"/>
    <col min="6" max="6" width="4.21875" bestFit="1" customWidth="1"/>
    <col min="7" max="7" width="1.77734375" customWidth="1"/>
  </cols>
  <sheetData>
    <row r="3" spans="1:12" ht="15.75" x14ac:dyDescent="0.25">
      <c r="C3" s="17" t="s">
        <v>295</v>
      </c>
      <c r="F3" s="17" t="s">
        <v>295</v>
      </c>
    </row>
    <row r="4" spans="1:12" ht="15.75" x14ac:dyDescent="0.25">
      <c r="A4" t="s">
        <v>146</v>
      </c>
      <c r="B4" t="s">
        <v>478</v>
      </c>
      <c r="C4" s="20">
        <v>5</v>
      </c>
      <c r="F4" s="20"/>
      <c r="H4" s="1" t="s">
        <v>292</v>
      </c>
      <c r="I4" s="2"/>
      <c r="J4" s="2"/>
    </row>
    <row r="5" spans="1:12" ht="18" x14ac:dyDescent="0.25">
      <c r="A5" t="s">
        <v>147</v>
      </c>
      <c r="B5" t="s">
        <v>479</v>
      </c>
      <c r="C5" s="20">
        <v>5</v>
      </c>
      <c r="F5" s="20"/>
      <c r="H5" s="1" t="s">
        <v>293</v>
      </c>
      <c r="I5" s="1" t="s">
        <v>294</v>
      </c>
      <c r="J5" s="14" t="s">
        <v>296</v>
      </c>
      <c r="K5" s="15" t="s">
        <v>294</v>
      </c>
    </row>
    <row r="6" spans="1:12" ht="15.75" x14ac:dyDescent="0.25">
      <c r="A6" t="s">
        <v>148</v>
      </c>
      <c r="B6" t="s">
        <v>240</v>
      </c>
      <c r="C6" s="20">
        <v>5</v>
      </c>
      <c r="F6" s="20"/>
      <c r="H6" s="1">
        <v>1</v>
      </c>
      <c r="I6" s="12">
        <f>COUNTIF(C:F,"1")</f>
        <v>0</v>
      </c>
      <c r="J6" s="15">
        <f>VLOOKUP(K6,I6:L18,4,FALSE)</f>
        <v>5</v>
      </c>
      <c r="K6" s="15">
        <f>MAX(I6:I18)</f>
        <v>10</v>
      </c>
      <c r="L6" s="11">
        <v>1</v>
      </c>
    </row>
    <row r="7" spans="1:12" ht="15.75" x14ac:dyDescent="0.25">
      <c r="A7" t="s">
        <v>149</v>
      </c>
      <c r="B7" t="s">
        <v>144</v>
      </c>
      <c r="C7" s="20">
        <v>5</v>
      </c>
      <c r="F7" s="20"/>
      <c r="H7" s="1">
        <v>2</v>
      </c>
      <c r="I7" s="12">
        <f>COUNTIF(C:F,"2")</f>
        <v>0</v>
      </c>
      <c r="J7" s="2"/>
      <c r="L7" s="11">
        <v>2</v>
      </c>
    </row>
    <row r="8" spans="1:12" ht="15.75" x14ac:dyDescent="0.25">
      <c r="A8" t="s">
        <v>150</v>
      </c>
      <c r="B8" t="s">
        <v>245</v>
      </c>
      <c r="C8" s="20">
        <v>5</v>
      </c>
      <c r="F8" s="20"/>
      <c r="H8" s="1">
        <v>3</v>
      </c>
      <c r="I8" s="12">
        <f>COUNTIF(C:F,"3")</f>
        <v>0</v>
      </c>
      <c r="J8" s="2"/>
      <c r="L8" s="11">
        <v>3</v>
      </c>
    </row>
    <row r="9" spans="1:12" ht="15.75" x14ac:dyDescent="0.25">
      <c r="A9" t="s">
        <v>151</v>
      </c>
      <c r="B9" t="s">
        <v>485</v>
      </c>
      <c r="C9" s="20">
        <v>5</v>
      </c>
      <c r="F9" s="20"/>
      <c r="H9" s="1">
        <v>4</v>
      </c>
      <c r="I9" s="12">
        <f>COUNTIF(C:F,"4")</f>
        <v>0</v>
      </c>
      <c r="J9" s="2"/>
      <c r="L9" s="11">
        <v>4</v>
      </c>
    </row>
    <row r="10" spans="1:12" ht="15.75" x14ac:dyDescent="0.25">
      <c r="A10" t="s">
        <v>152</v>
      </c>
      <c r="B10" t="s">
        <v>136</v>
      </c>
      <c r="C10" s="20">
        <v>5</v>
      </c>
      <c r="F10" s="20"/>
      <c r="H10" s="1">
        <v>5</v>
      </c>
      <c r="I10" s="12">
        <f>COUNTIF(C:F,"5")</f>
        <v>10</v>
      </c>
      <c r="J10" s="2"/>
      <c r="L10" s="11">
        <v>5</v>
      </c>
    </row>
    <row r="11" spans="1:12" ht="15.75" x14ac:dyDescent="0.25">
      <c r="A11" t="s">
        <v>153</v>
      </c>
      <c r="B11" t="s">
        <v>486</v>
      </c>
      <c r="C11" s="20">
        <v>5</v>
      </c>
      <c r="F11" s="20"/>
      <c r="H11" s="1"/>
      <c r="I11" s="12"/>
      <c r="J11" s="2"/>
      <c r="L11" s="11"/>
    </row>
    <row r="12" spans="1:12" ht="15.75" x14ac:dyDescent="0.25">
      <c r="A12" t="s">
        <v>154</v>
      </c>
      <c r="B12" t="s">
        <v>121</v>
      </c>
      <c r="C12" s="20">
        <v>5</v>
      </c>
      <c r="F12" s="20"/>
      <c r="H12" s="1"/>
      <c r="I12" s="12"/>
      <c r="J12" s="2"/>
      <c r="L12" s="11"/>
    </row>
    <row r="13" spans="1:12" ht="15.75" x14ac:dyDescent="0.25">
      <c r="A13" t="s">
        <v>155</v>
      </c>
      <c r="B13" t="s">
        <v>358</v>
      </c>
      <c r="C13" s="20">
        <v>5</v>
      </c>
      <c r="F13" s="20"/>
      <c r="H13" s="1"/>
      <c r="I13" s="12"/>
      <c r="J13" s="2"/>
      <c r="L13" s="11"/>
    </row>
    <row r="14" spans="1:12" ht="15.75" x14ac:dyDescent="0.25">
      <c r="C14" s="20"/>
      <c r="F14" s="20"/>
      <c r="H14" s="1"/>
      <c r="I14" s="12"/>
      <c r="J14" s="2"/>
      <c r="L14" s="11"/>
    </row>
    <row r="15" spans="1:12" ht="15.75" x14ac:dyDescent="0.25">
      <c r="C15" s="20"/>
      <c r="F15" s="20"/>
      <c r="H15" s="1"/>
      <c r="I15" s="12"/>
      <c r="J15" s="2"/>
      <c r="L15" s="11"/>
    </row>
    <row r="16" spans="1:12" x14ac:dyDescent="0.2">
      <c r="C16" s="20"/>
      <c r="F16" s="20"/>
    </row>
    <row r="17" spans="3:6" x14ac:dyDescent="0.2">
      <c r="C17" s="20"/>
      <c r="F17" s="20"/>
    </row>
  </sheetData>
  <phoneticPr fontId="0" type="noConversion"/>
  <pageMargins left="0.75" right="0.75" top="1" bottom="1" header="0.5" footer="0.5"/>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N19"/>
  <sheetViews>
    <sheetView workbookViewId="0">
      <selection activeCell="H18" sqref="H18"/>
    </sheetView>
  </sheetViews>
  <sheetFormatPr defaultRowHeight="15" x14ac:dyDescent="0.2"/>
  <cols>
    <col min="1" max="1" width="7.77734375" bestFit="1" customWidth="1"/>
    <col min="2" max="2" width="5.5546875" bestFit="1" customWidth="1"/>
    <col min="3" max="3" width="5.6640625" style="2" bestFit="1" customWidth="1"/>
    <col min="4" max="4" width="5.88671875" bestFit="1" customWidth="1"/>
    <col min="5" max="5" width="6.88671875" bestFit="1" customWidth="1"/>
    <col min="6" max="6" width="6" bestFit="1" customWidth="1"/>
    <col min="7" max="7" width="2.109375" customWidth="1"/>
  </cols>
  <sheetData>
    <row r="3" spans="1:14" ht="15.75" x14ac:dyDescent="0.25">
      <c r="C3" s="1" t="s">
        <v>296</v>
      </c>
      <c r="D3" s="1"/>
      <c r="E3" s="1"/>
    </row>
    <row r="4" spans="1:14" ht="18" x14ac:dyDescent="0.25">
      <c r="C4" s="17" t="s">
        <v>295</v>
      </c>
      <c r="D4" s="1" t="s">
        <v>614</v>
      </c>
      <c r="E4" s="1"/>
      <c r="F4" s="17"/>
      <c r="J4" s="14" t="s">
        <v>499</v>
      </c>
      <c r="K4" s="25"/>
    </row>
    <row r="5" spans="1:14" ht="15.75" x14ac:dyDescent="0.25">
      <c r="A5" t="s">
        <v>146</v>
      </c>
      <c r="B5" t="s">
        <v>478</v>
      </c>
      <c r="C5" s="16"/>
      <c r="F5" s="20"/>
      <c r="H5" s="1" t="s">
        <v>498</v>
      </c>
      <c r="I5" s="2"/>
      <c r="J5" s="15" t="s">
        <v>296</v>
      </c>
      <c r="K5" s="15" t="s">
        <v>294</v>
      </c>
      <c r="M5" s="3"/>
      <c r="N5" s="3"/>
    </row>
    <row r="6" spans="1:14" ht="15.75" x14ac:dyDescent="0.25">
      <c r="A6" t="s">
        <v>147</v>
      </c>
      <c r="B6" t="s">
        <v>127</v>
      </c>
      <c r="C6" s="16"/>
      <c r="F6" s="20"/>
      <c r="H6" s="1" t="s">
        <v>293</v>
      </c>
      <c r="I6" s="1" t="s">
        <v>294</v>
      </c>
      <c r="J6" s="15">
        <f>VLOOKUP(K6,I7:L12,4,FALSE)</f>
        <v>1</v>
      </c>
      <c r="K6" s="15">
        <f>MAX(I7:I12)</f>
        <v>0</v>
      </c>
      <c r="M6" s="27"/>
      <c r="N6" s="27"/>
    </row>
    <row r="7" spans="1:14" ht="15.75" x14ac:dyDescent="0.25">
      <c r="A7" t="s">
        <v>148</v>
      </c>
      <c r="B7" t="s">
        <v>143</v>
      </c>
      <c r="C7" s="16"/>
      <c r="F7" s="20"/>
      <c r="H7" s="1">
        <v>1</v>
      </c>
      <c r="I7" s="12">
        <f>COUNTIF(C:C,"1")</f>
        <v>0</v>
      </c>
      <c r="J7" s="1"/>
      <c r="L7" s="11">
        <v>1</v>
      </c>
      <c r="M7" s="3"/>
      <c r="N7" s="26"/>
    </row>
    <row r="8" spans="1:14" ht="15.75" x14ac:dyDescent="0.25">
      <c r="A8" t="s">
        <v>149</v>
      </c>
      <c r="B8" t="s">
        <v>480</v>
      </c>
      <c r="C8" s="16"/>
      <c r="F8" s="20"/>
      <c r="H8" s="1">
        <v>2</v>
      </c>
      <c r="I8" s="12">
        <f>COUNTIF(C:C,"2")</f>
        <v>0</v>
      </c>
      <c r="J8" s="1"/>
      <c r="L8" s="11">
        <v>2</v>
      </c>
      <c r="M8" s="3"/>
      <c r="N8" s="26"/>
    </row>
    <row r="9" spans="1:14" ht="15.75" x14ac:dyDescent="0.25">
      <c r="A9" t="s">
        <v>150</v>
      </c>
      <c r="B9" t="s">
        <v>358</v>
      </c>
      <c r="C9" s="16"/>
      <c r="F9" s="20"/>
      <c r="H9" s="1">
        <v>3</v>
      </c>
      <c r="I9" s="12">
        <f>COUNTIF(C:C,"3")</f>
        <v>0</v>
      </c>
      <c r="J9" s="1"/>
      <c r="L9" s="11">
        <v>3</v>
      </c>
      <c r="M9" s="3"/>
      <c r="N9" s="26"/>
    </row>
    <row r="10" spans="1:14" ht="15.75" x14ac:dyDescent="0.25">
      <c r="A10" t="s">
        <v>151</v>
      </c>
      <c r="B10" t="s">
        <v>134</v>
      </c>
      <c r="C10" s="16"/>
      <c r="F10" s="20"/>
      <c r="H10" s="1">
        <v>4</v>
      </c>
      <c r="I10" s="12">
        <f>COUNTIF(C:C,"4")</f>
        <v>0</v>
      </c>
      <c r="L10" s="11">
        <v>4</v>
      </c>
      <c r="M10" s="3"/>
      <c r="N10" s="26"/>
    </row>
    <row r="11" spans="1:14" ht="15.75" x14ac:dyDescent="0.25">
      <c r="A11" t="s">
        <v>152</v>
      </c>
      <c r="B11" t="s">
        <v>481</v>
      </c>
      <c r="C11" s="16"/>
      <c r="F11" s="20"/>
      <c r="H11" s="1">
        <v>5</v>
      </c>
      <c r="I11" s="12">
        <f>COUNTIF(C:C,"5")</f>
        <v>0</v>
      </c>
      <c r="L11" s="11">
        <v>5</v>
      </c>
      <c r="M11" s="3"/>
      <c r="N11" s="26"/>
    </row>
    <row r="12" spans="1:14" ht="15.75" x14ac:dyDescent="0.25">
      <c r="A12" t="s">
        <v>153</v>
      </c>
      <c r="B12" t="s">
        <v>245</v>
      </c>
      <c r="C12" s="16"/>
      <c r="F12" s="20"/>
      <c r="H12" s="1">
        <v>6</v>
      </c>
      <c r="I12" s="12">
        <f>COUNTIF(C:C,"6")</f>
        <v>0</v>
      </c>
      <c r="L12" s="11">
        <v>6</v>
      </c>
      <c r="M12" s="3"/>
      <c r="N12" s="26"/>
    </row>
    <row r="13" spans="1:14" ht="15.75" x14ac:dyDescent="0.25">
      <c r="A13" t="s">
        <v>154</v>
      </c>
      <c r="B13" t="s">
        <v>243</v>
      </c>
      <c r="C13" s="16"/>
      <c r="F13" s="20"/>
      <c r="H13" s="1"/>
      <c r="I13" s="12"/>
      <c r="J13" s="2"/>
      <c r="L13" s="11"/>
      <c r="M13" s="3"/>
      <c r="N13" s="26"/>
    </row>
    <row r="14" spans="1:14" ht="15.75" x14ac:dyDescent="0.25">
      <c r="A14" t="s">
        <v>155</v>
      </c>
      <c r="B14" t="s">
        <v>240</v>
      </c>
      <c r="C14" s="16"/>
      <c r="F14" s="20"/>
      <c r="H14" s="1"/>
      <c r="I14" s="12"/>
      <c r="J14" s="2"/>
      <c r="L14" s="11"/>
      <c r="M14" s="3"/>
      <c r="N14" s="26"/>
    </row>
    <row r="15" spans="1:14" ht="15.75" x14ac:dyDescent="0.25">
      <c r="A15" t="s">
        <v>156</v>
      </c>
      <c r="B15" t="s">
        <v>482</v>
      </c>
      <c r="C15" s="16"/>
      <c r="F15" s="20"/>
      <c r="H15" s="1"/>
      <c r="I15" s="12"/>
      <c r="J15" s="2"/>
      <c r="L15" s="11"/>
      <c r="M15" s="3"/>
      <c r="N15" s="26"/>
    </row>
    <row r="16" spans="1:14" ht="15.75" x14ac:dyDescent="0.25">
      <c r="A16" t="s">
        <v>157</v>
      </c>
      <c r="B16" t="s">
        <v>144</v>
      </c>
      <c r="C16" s="16"/>
      <c r="F16" s="20"/>
      <c r="H16" s="1"/>
      <c r="I16" s="12"/>
      <c r="J16" s="2"/>
      <c r="L16" s="11"/>
      <c r="M16" s="3"/>
      <c r="N16" s="26"/>
    </row>
    <row r="17" spans="1:14" ht="15.75" x14ac:dyDescent="0.25">
      <c r="A17" t="s">
        <v>158</v>
      </c>
      <c r="B17" t="s">
        <v>356</v>
      </c>
      <c r="C17" s="16"/>
      <c r="F17" s="20"/>
      <c r="M17" s="3"/>
      <c r="N17" s="26"/>
    </row>
    <row r="18" spans="1:14" ht="15.75" x14ac:dyDescent="0.25">
      <c r="A18" t="s">
        <v>159</v>
      </c>
      <c r="B18" t="s">
        <v>483</v>
      </c>
      <c r="C18" s="16"/>
      <c r="F18" s="20"/>
      <c r="M18" s="3"/>
      <c r="N18" s="26"/>
    </row>
    <row r="19" spans="1:14" ht="15.75" x14ac:dyDescent="0.25">
      <c r="A19" t="s">
        <v>160</v>
      </c>
      <c r="B19" t="s">
        <v>484</v>
      </c>
      <c r="C19" s="16"/>
      <c r="F19" s="20"/>
      <c r="M19" s="3"/>
      <c r="N19" s="26"/>
    </row>
  </sheetData>
  <phoneticPr fontId="0" type="noConversion"/>
  <pageMargins left="0.75" right="0.75" top="1" bottom="1" header="0.5" footer="0.5"/>
  <pageSetup scale="8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3:M17"/>
  <sheetViews>
    <sheetView workbookViewId="0">
      <selection activeCell="G10" sqref="G10"/>
    </sheetView>
  </sheetViews>
  <sheetFormatPr defaultRowHeight="15" x14ac:dyDescent="0.2"/>
  <cols>
    <col min="1" max="1" width="7.77734375" bestFit="1" customWidth="1"/>
    <col min="2" max="2" width="5.5546875" bestFit="1" customWidth="1"/>
    <col min="3" max="3" width="4.21875" bestFit="1" customWidth="1"/>
    <col min="4" max="4" width="4.21875" customWidth="1"/>
    <col min="5" max="5" width="7.77734375" bestFit="1" customWidth="1"/>
    <col min="6" max="6" width="5.5546875" bestFit="1" customWidth="1"/>
    <col min="7" max="7" width="4.21875" bestFit="1" customWidth="1"/>
    <col min="8" max="8" width="3.77734375" customWidth="1"/>
  </cols>
  <sheetData>
    <row r="3" spans="1:13" ht="15.75" x14ac:dyDescent="0.25">
      <c r="C3" s="17" t="s">
        <v>295</v>
      </c>
      <c r="D3" s="17" t="s">
        <v>571</v>
      </c>
      <c r="G3" s="17" t="s">
        <v>295</v>
      </c>
      <c r="H3" s="17" t="s">
        <v>571</v>
      </c>
    </row>
    <row r="4" spans="1:13" ht="15.75" x14ac:dyDescent="0.25">
      <c r="A4" t="s">
        <v>146</v>
      </c>
      <c r="B4" t="s">
        <v>126</v>
      </c>
      <c r="C4" s="20"/>
      <c r="D4" s="20"/>
      <c r="E4" t="s">
        <v>160</v>
      </c>
      <c r="F4" t="s">
        <v>119</v>
      </c>
      <c r="G4" s="20"/>
      <c r="I4" s="1" t="s">
        <v>292</v>
      </c>
      <c r="J4" s="2"/>
      <c r="K4" s="2"/>
    </row>
    <row r="5" spans="1:13" ht="18" x14ac:dyDescent="0.25">
      <c r="A5" t="s">
        <v>147</v>
      </c>
      <c r="B5" t="s">
        <v>127</v>
      </c>
      <c r="C5" s="20"/>
      <c r="D5" s="20"/>
      <c r="E5" t="s">
        <v>161</v>
      </c>
      <c r="F5" t="s">
        <v>359</v>
      </c>
      <c r="G5" s="20"/>
      <c r="I5" s="1" t="s">
        <v>293</v>
      </c>
      <c r="J5" s="1" t="s">
        <v>294</v>
      </c>
      <c r="K5" s="14" t="s">
        <v>296</v>
      </c>
      <c r="L5" s="15" t="s">
        <v>294</v>
      </c>
    </row>
    <row r="6" spans="1:13" ht="15.75" x14ac:dyDescent="0.25">
      <c r="A6" t="s">
        <v>148</v>
      </c>
      <c r="B6" t="s">
        <v>354</v>
      </c>
      <c r="C6" s="20"/>
      <c r="D6" s="20"/>
      <c r="E6" t="s">
        <v>162</v>
      </c>
      <c r="F6" t="s">
        <v>245</v>
      </c>
      <c r="G6" s="20"/>
      <c r="I6" s="1">
        <v>1</v>
      </c>
      <c r="J6" s="12">
        <f>COUNTIF(C:G,"1")</f>
        <v>0</v>
      </c>
      <c r="K6" s="15">
        <f>VLOOKUP(L6,J6:M18,4,FALSE)</f>
        <v>1</v>
      </c>
      <c r="L6" s="15">
        <f>MAX(J6:J18)</f>
        <v>0</v>
      </c>
      <c r="M6" s="11">
        <v>1</v>
      </c>
    </row>
    <row r="7" spans="1:13" ht="15.75" x14ac:dyDescent="0.25">
      <c r="A7" t="s">
        <v>149</v>
      </c>
      <c r="B7" t="s">
        <v>142</v>
      </c>
      <c r="C7" s="20"/>
      <c r="D7" s="20"/>
      <c r="E7" t="s">
        <v>163</v>
      </c>
      <c r="F7" t="s">
        <v>243</v>
      </c>
      <c r="G7" s="20"/>
      <c r="I7" s="1">
        <v>2</v>
      </c>
      <c r="J7" s="12">
        <f>COUNTIF(C:G,"2")</f>
        <v>0</v>
      </c>
      <c r="K7" s="2"/>
      <c r="M7" s="11">
        <v>2</v>
      </c>
    </row>
    <row r="8" spans="1:13" ht="15.75" x14ac:dyDescent="0.25">
      <c r="A8" t="s">
        <v>150</v>
      </c>
      <c r="B8" t="s">
        <v>143</v>
      </c>
      <c r="C8" s="20"/>
      <c r="D8" s="20"/>
      <c r="E8" t="s">
        <v>164</v>
      </c>
      <c r="F8" t="s">
        <v>121</v>
      </c>
      <c r="G8" s="20"/>
      <c r="I8" s="1">
        <v>3</v>
      </c>
      <c r="J8" s="12">
        <f>COUNTIF(C:G,"3")</f>
        <v>0</v>
      </c>
      <c r="K8" s="2"/>
      <c r="M8" s="11">
        <v>3</v>
      </c>
    </row>
    <row r="9" spans="1:13" ht="15.75" x14ac:dyDescent="0.25">
      <c r="A9" t="s">
        <v>151</v>
      </c>
      <c r="B9" t="s">
        <v>144</v>
      </c>
      <c r="C9" s="20"/>
      <c r="D9" s="20"/>
      <c r="E9" t="s">
        <v>165</v>
      </c>
      <c r="F9" t="s">
        <v>488</v>
      </c>
      <c r="G9" s="20"/>
      <c r="I9" s="1">
        <v>4</v>
      </c>
      <c r="J9" s="12">
        <f>COUNTIF(C:G,"4")</f>
        <v>0</v>
      </c>
      <c r="K9" s="2"/>
      <c r="M9" s="11">
        <v>4</v>
      </c>
    </row>
    <row r="10" spans="1:13" ht="15.75" x14ac:dyDescent="0.25">
      <c r="A10" t="s">
        <v>152</v>
      </c>
      <c r="B10" t="s">
        <v>356</v>
      </c>
      <c r="C10" s="20"/>
      <c r="D10" s="20"/>
      <c r="E10" t="s">
        <v>166</v>
      </c>
      <c r="F10" t="s">
        <v>134</v>
      </c>
      <c r="G10" s="20"/>
      <c r="I10" s="1">
        <v>5</v>
      </c>
      <c r="J10" s="12">
        <f>COUNTIF(C:G,"5")</f>
        <v>0</v>
      </c>
      <c r="K10" s="2"/>
      <c r="M10" s="11">
        <v>5</v>
      </c>
    </row>
    <row r="11" spans="1:13" ht="15.75" x14ac:dyDescent="0.25">
      <c r="A11" t="s">
        <v>153</v>
      </c>
      <c r="B11" t="s">
        <v>486</v>
      </c>
      <c r="C11" s="20"/>
      <c r="D11" s="20"/>
      <c r="G11" s="20"/>
      <c r="I11" s="1">
        <v>6</v>
      </c>
      <c r="J11" s="12">
        <f>COUNTIF(C:G,"6")</f>
        <v>0</v>
      </c>
      <c r="K11" s="2"/>
      <c r="M11" s="11">
        <v>6</v>
      </c>
    </row>
    <row r="12" spans="1:13" ht="15.75" x14ac:dyDescent="0.25">
      <c r="A12" t="s">
        <v>154</v>
      </c>
      <c r="B12" t="s">
        <v>124</v>
      </c>
      <c r="C12" s="20"/>
      <c r="D12" s="20"/>
      <c r="G12" s="20"/>
      <c r="I12" s="1">
        <v>7</v>
      </c>
      <c r="J12" s="12">
        <f>COUNTIF(C:G,"7")</f>
        <v>0</v>
      </c>
      <c r="K12" s="2"/>
      <c r="M12" s="11">
        <v>7</v>
      </c>
    </row>
    <row r="13" spans="1:13" ht="15.75" x14ac:dyDescent="0.25">
      <c r="A13" t="s">
        <v>155</v>
      </c>
      <c r="B13" t="s">
        <v>108</v>
      </c>
      <c r="C13" s="20"/>
      <c r="D13" s="20"/>
      <c r="G13" s="20"/>
      <c r="I13" s="1"/>
      <c r="J13" s="12"/>
      <c r="K13" s="2"/>
      <c r="M13" s="11"/>
    </row>
    <row r="14" spans="1:13" ht="15.75" x14ac:dyDescent="0.25">
      <c r="A14" t="s">
        <v>156</v>
      </c>
      <c r="B14" t="s">
        <v>109</v>
      </c>
      <c r="C14" s="20"/>
      <c r="D14" s="20"/>
      <c r="G14" s="20"/>
      <c r="I14" s="1"/>
      <c r="J14" s="12"/>
      <c r="K14" s="2"/>
      <c r="M14" s="11"/>
    </row>
    <row r="15" spans="1:13" ht="15.75" x14ac:dyDescent="0.25">
      <c r="A15" t="s">
        <v>157</v>
      </c>
      <c r="B15" t="s">
        <v>358</v>
      </c>
      <c r="C15" s="20"/>
      <c r="D15" s="20"/>
      <c r="G15" s="20"/>
      <c r="I15" s="1"/>
      <c r="J15" s="12"/>
      <c r="K15" s="2"/>
      <c r="M15" s="11"/>
    </row>
    <row r="16" spans="1:13" x14ac:dyDescent="0.2">
      <c r="A16" t="s">
        <v>158</v>
      </c>
      <c r="B16" t="s">
        <v>240</v>
      </c>
      <c r="C16" s="20"/>
      <c r="D16" s="20"/>
      <c r="G16" s="20"/>
    </row>
    <row r="17" spans="1:7" x14ac:dyDescent="0.2">
      <c r="A17" t="s">
        <v>159</v>
      </c>
      <c r="B17" t="s">
        <v>487</v>
      </c>
      <c r="C17" s="20"/>
      <c r="D17" s="20"/>
      <c r="G17" s="20"/>
    </row>
  </sheetData>
  <phoneticPr fontId="0" type="noConversion"/>
  <pageMargins left="0.75" right="0.75" top="1" bottom="1" header="0.5" footer="0.5"/>
  <pageSetup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M17"/>
  <sheetViews>
    <sheetView workbookViewId="0">
      <selection activeCell="G4" sqref="G4:G11"/>
    </sheetView>
  </sheetViews>
  <sheetFormatPr defaultRowHeight="15" x14ac:dyDescent="0.2"/>
  <cols>
    <col min="1" max="1" width="7.77734375" bestFit="1" customWidth="1"/>
    <col min="2" max="2" width="5.5546875" bestFit="1" customWidth="1"/>
    <col min="3" max="3" width="4.21875" bestFit="1" customWidth="1"/>
    <col min="4" max="4" width="4.21875" customWidth="1"/>
    <col min="5" max="5" width="7.77734375" bestFit="1" customWidth="1"/>
    <col min="6" max="6" width="5.5546875" bestFit="1" customWidth="1"/>
    <col min="7" max="7" width="4.21875" bestFit="1" customWidth="1"/>
    <col min="8" max="8" width="4.88671875" customWidth="1"/>
  </cols>
  <sheetData>
    <row r="3" spans="1:13" ht="15.75" x14ac:dyDescent="0.25">
      <c r="C3" s="17" t="s">
        <v>295</v>
      </c>
      <c r="D3" s="17" t="s">
        <v>571</v>
      </c>
      <c r="G3" s="17" t="s">
        <v>295</v>
      </c>
      <c r="H3" s="17" t="s">
        <v>571</v>
      </c>
    </row>
    <row r="4" spans="1:13" ht="15.75" x14ac:dyDescent="0.25">
      <c r="A4" t="s">
        <v>146</v>
      </c>
      <c r="B4" t="s">
        <v>121</v>
      </c>
      <c r="C4" s="20"/>
      <c r="D4" s="20"/>
      <c r="E4" t="s">
        <v>160</v>
      </c>
      <c r="F4" t="s">
        <v>243</v>
      </c>
      <c r="G4" s="20"/>
      <c r="I4" s="1" t="s">
        <v>292</v>
      </c>
      <c r="J4" s="2"/>
      <c r="K4" s="2"/>
    </row>
    <row r="5" spans="1:13" ht="18" x14ac:dyDescent="0.25">
      <c r="A5" t="s">
        <v>147</v>
      </c>
      <c r="B5" t="s">
        <v>237</v>
      </c>
      <c r="C5" s="20"/>
      <c r="D5" s="20"/>
      <c r="E5" t="s">
        <v>161</v>
      </c>
      <c r="F5" t="s">
        <v>124</v>
      </c>
      <c r="G5" s="20"/>
      <c r="I5" s="1" t="s">
        <v>293</v>
      </c>
      <c r="J5" s="1" t="s">
        <v>294</v>
      </c>
      <c r="K5" s="14" t="s">
        <v>296</v>
      </c>
      <c r="L5" s="15" t="s">
        <v>294</v>
      </c>
    </row>
    <row r="6" spans="1:13" ht="15.75" x14ac:dyDescent="0.25">
      <c r="A6" t="s">
        <v>148</v>
      </c>
      <c r="B6" t="s">
        <v>238</v>
      </c>
      <c r="C6" s="20"/>
      <c r="D6" s="20"/>
      <c r="E6" t="s">
        <v>162</v>
      </c>
      <c r="F6" t="s">
        <v>244</v>
      </c>
      <c r="G6" s="20"/>
      <c r="I6" s="1">
        <v>1</v>
      </c>
      <c r="J6" s="12">
        <f>COUNTIF(C:C,"1")+(COUNTIF(G:G,1))</f>
        <v>0</v>
      </c>
      <c r="K6" s="15">
        <f>VLOOKUP(L6,J6:M18,4,FALSE)</f>
        <v>1</v>
      </c>
      <c r="L6" s="15">
        <f>MAX(J6:J18)</f>
        <v>0</v>
      </c>
      <c r="M6" s="11">
        <v>1</v>
      </c>
    </row>
    <row r="7" spans="1:13" ht="15.75" x14ac:dyDescent="0.25">
      <c r="A7" t="s">
        <v>149</v>
      </c>
      <c r="B7" t="s">
        <v>119</v>
      </c>
      <c r="C7" s="20"/>
      <c r="D7" s="20"/>
      <c r="E7" t="s">
        <v>163</v>
      </c>
      <c r="F7" t="s">
        <v>245</v>
      </c>
      <c r="G7" s="20"/>
      <c r="I7" s="1">
        <v>2</v>
      </c>
      <c r="J7" s="12">
        <f>COUNTIF(C:C,"2")+(COUNTIF(G:G,2))</f>
        <v>0</v>
      </c>
      <c r="K7" s="2"/>
      <c r="M7" s="11">
        <v>2</v>
      </c>
    </row>
    <row r="8" spans="1:13" ht="15.75" x14ac:dyDescent="0.25">
      <c r="A8" t="s">
        <v>150</v>
      </c>
      <c r="B8" t="s">
        <v>126</v>
      </c>
      <c r="C8" s="20"/>
      <c r="D8" s="20"/>
      <c r="E8" t="s">
        <v>164</v>
      </c>
      <c r="F8" t="s">
        <v>355</v>
      </c>
      <c r="G8" s="20"/>
      <c r="I8" s="1">
        <v>3</v>
      </c>
      <c r="J8" s="12">
        <f>COUNTIF(C:C,"3")+(COUNTIF(G:G,3))</f>
        <v>0</v>
      </c>
      <c r="K8" s="2"/>
      <c r="M8" s="11">
        <v>3</v>
      </c>
    </row>
    <row r="9" spans="1:13" ht="15.75" x14ac:dyDescent="0.25">
      <c r="A9" t="s">
        <v>151</v>
      </c>
      <c r="B9" t="s">
        <v>239</v>
      </c>
      <c r="C9" s="20"/>
      <c r="D9" s="20"/>
      <c r="E9" t="s">
        <v>165</v>
      </c>
      <c r="F9" t="s">
        <v>134</v>
      </c>
      <c r="G9" s="20"/>
      <c r="I9" s="1">
        <v>4</v>
      </c>
      <c r="J9" s="12">
        <f>COUNTIF(C:C,"4")+(COUNTIF(G:G,4))</f>
        <v>0</v>
      </c>
      <c r="K9" s="2"/>
      <c r="M9" s="11">
        <v>4</v>
      </c>
    </row>
    <row r="10" spans="1:13" ht="15.75" x14ac:dyDescent="0.25">
      <c r="A10" t="s">
        <v>152</v>
      </c>
      <c r="B10" t="s">
        <v>143</v>
      </c>
      <c r="C10" s="20"/>
      <c r="D10" s="20"/>
      <c r="E10" t="s">
        <v>166</v>
      </c>
      <c r="F10" t="s">
        <v>356</v>
      </c>
      <c r="G10" s="20"/>
      <c r="I10" s="1">
        <v>5</v>
      </c>
      <c r="J10" s="12">
        <f>COUNTIF(C:C,"5")+(COUNTIF(G:G,5))</f>
        <v>0</v>
      </c>
      <c r="K10" s="2"/>
      <c r="M10" s="11">
        <v>5</v>
      </c>
    </row>
    <row r="11" spans="1:13" ht="15.75" x14ac:dyDescent="0.25">
      <c r="A11" t="s">
        <v>153</v>
      </c>
      <c r="B11" t="s">
        <v>129</v>
      </c>
      <c r="C11" s="20"/>
      <c r="D11" s="20"/>
      <c r="E11" t="s">
        <v>167</v>
      </c>
      <c r="F11" t="s">
        <v>137</v>
      </c>
      <c r="G11" s="20"/>
      <c r="I11" s="1">
        <v>6</v>
      </c>
      <c r="J11" s="12">
        <f>COUNTIF(C:C,"6")+(COUNTIF(G:G,6))</f>
        <v>0</v>
      </c>
      <c r="K11" s="2"/>
      <c r="M11" s="11">
        <v>6</v>
      </c>
    </row>
    <row r="12" spans="1:13" ht="15.75" x14ac:dyDescent="0.25">
      <c r="A12" t="s">
        <v>154</v>
      </c>
      <c r="B12" t="s">
        <v>240</v>
      </c>
      <c r="C12" s="20"/>
      <c r="D12" s="20"/>
      <c r="E12" t="s">
        <v>168</v>
      </c>
      <c r="F12" t="s">
        <v>246</v>
      </c>
      <c r="G12" s="20"/>
      <c r="I12" s="1">
        <v>7</v>
      </c>
      <c r="J12" s="12">
        <f>COUNTIF(C:C,"7")+(COUNTIF(G:G,7))</f>
        <v>0</v>
      </c>
      <c r="K12" s="2"/>
      <c r="M12" s="11">
        <v>7</v>
      </c>
    </row>
    <row r="13" spans="1:13" ht="15.75" x14ac:dyDescent="0.25">
      <c r="A13" t="s">
        <v>155</v>
      </c>
      <c r="B13" t="s">
        <v>241</v>
      </c>
      <c r="C13" s="20"/>
      <c r="D13" s="20"/>
      <c r="E13" t="s">
        <v>169</v>
      </c>
      <c r="F13" t="s">
        <v>354</v>
      </c>
      <c r="G13" s="20"/>
      <c r="I13" s="1">
        <v>8</v>
      </c>
      <c r="J13" s="12">
        <f>COUNTIF(C:C,"8")+(COUNTIF(G:G,8))</f>
        <v>0</v>
      </c>
      <c r="K13" s="2"/>
      <c r="M13" s="11">
        <v>8</v>
      </c>
    </row>
    <row r="14" spans="1:13" ht="15.75" x14ac:dyDescent="0.25">
      <c r="A14" t="s">
        <v>156</v>
      </c>
      <c r="B14" t="s">
        <v>144</v>
      </c>
      <c r="C14" s="20"/>
      <c r="D14" s="20"/>
      <c r="E14" t="s">
        <v>170</v>
      </c>
      <c r="F14" t="s">
        <v>247</v>
      </c>
      <c r="G14" s="20"/>
      <c r="I14" s="1"/>
      <c r="J14" s="12"/>
      <c r="K14" s="2"/>
      <c r="M14" s="11"/>
    </row>
    <row r="15" spans="1:13" ht="15.75" x14ac:dyDescent="0.25">
      <c r="A15" t="s">
        <v>157</v>
      </c>
      <c r="B15" t="s">
        <v>139</v>
      </c>
      <c r="C15" s="20"/>
      <c r="D15" s="20"/>
      <c r="E15" t="s">
        <v>171</v>
      </c>
      <c r="F15" t="s">
        <v>109</v>
      </c>
      <c r="G15" s="20"/>
      <c r="I15" s="1"/>
      <c r="J15" s="12"/>
      <c r="K15" s="2"/>
      <c r="M15" s="11"/>
    </row>
    <row r="16" spans="1:13" x14ac:dyDescent="0.2">
      <c r="A16" t="s">
        <v>158</v>
      </c>
      <c r="B16" t="s">
        <v>242</v>
      </c>
      <c r="C16" s="20"/>
      <c r="D16" s="20"/>
      <c r="E16" t="s">
        <v>172</v>
      </c>
      <c r="F16" t="s">
        <v>110</v>
      </c>
      <c r="G16" s="20"/>
    </row>
    <row r="17" spans="1:7" x14ac:dyDescent="0.2">
      <c r="A17" t="s">
        <v>159</v>
      </c>
      <c r="B17" t="s">
        <v>132</v>
      </c>
      <c r="C17" s="20"/>
      <c r="D17" s="20"/>
      <c r="E17" t="s">
        <v>173</v>
      </c>
      <c r="F17" t="s">
        <v>123</v>
      </c>
      <c r="G17" s="20"/>
    </row>
  </sheetData>
  <phoneticPr fontId="0"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 of games </vt:lpstr>
      <vt:lpstr>The People</vt:lpstr>
      <vt:lpstr>Paid,Ringers</vt:lpstr>
      <vt:lpstr>Teams</vt:lpstr>
      <vt:lpstr>4 Teams  </vt:lpstr>
      <vt:lpstr>5 Teams </vt:lpstr>
      <vt:lpstr>6 Teams</vt:lpstr>
      <vt:lpstr>7 Teams </vt:lpstr>
      <vt:lpstr>8 Teams</vt:lpstr>
      <vt:lpstr>9 Teams</vt:lpstr>
      <vt:lpstr>10 teams</vt:lpstr>
      <vt:lpstr>11 Teams</vt:lpstr>
      <vt:lpstr>12 Teams</vt:lpstr>
      <vt:lpstr>13 Teams</vt:lpstr>
      <vt:lpstr>14 Teams</vt:lpstr>
      <vt:lpstr>15 Teams</vt:lpstr>
      <vt:lpstr>16or More</vt:lpstr>
      <vt:lpstr>All Teams New</vt:lpstr>
      <vt:lpstr>Stats</vt:lpstr>
      <vt:lpstr>Stats-Live</vt:lpstr>
      <vt:lpstr>INFO</vt:lpstr>
      <vt:lpstr>'# of games '!Print_Area</vt:lpstr>
      <vt:lpstr>'12 Teams'!Print_Area</vt:lpstr>
      <vt:lpstr>'Paid,Ringers'!Print_Area</vt:lpstr>
      <vt:lpstr>'Stats-Live'!Print_Area</vt:lpstr>
      <vt:lpstr>Teams!Print_Area</vt:lpstr>
      <vt:lpstr>'The People'!Print_Area</vt:lpstr>
    </vt:vector>
  </TitlesOfParts>
  <Company>Acorn Machine &amp; Tool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O'Connor</dc:creator>
  <cp:lastModifiedBy>Don O'Connor</cp:lastModifiedBy>
  <cp:lastPrinted>2012-08-26T01:10:57Z</cp:lastPrinted>
  <dcterms:created xsi:type="dcterms:W3CDTF">2001-07-18T00:00:47Z</dcterms:created>
  <dcterms:modified xsi:type="dcterms:W3CDTF">2013-07-27T10:47:13Z</dcterms:modified>
</cp:coreProperties>
</file>