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A\Desktop\기업\Assets\05.DataTable\"/>
    </mc:Choice>
  </mc:AlternateContent>
  <bookViews>
    <workbookView xWindow="0" yWindow="0" windowWidth="28545" windowHeight="13515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Training" sheetId="8" r:id="rId7"/>
    <sheet name="Training_Selection_Description" sheetId="9" r:id="rId8"/>
    <sheet name="Equipment_Selection_Description" sheetId="7" r:id="rId9"/>
  </sheets>
  <calcPr calcId="162913"/>
</workbook>
</file>

<file path=xl/calcChain.xml><?xml version="1.0" encoding="utf-8"?>
<calcChain xmlns="http://schemas.openxmlformats.org/spreadsheetml/2006/main"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7" i="7" l="1"/>
  <c r="D18" i="7"/>
  <c r="D19" i="7"/>
  <c r="D20" i="7"/>
  <c r="D21" i="7"/>
  <c r="D16" i="7"/>
  <c r="D12" i="7"/>
  <c r="D13" i="7"/>
  <c r="D14" i="7"/>
  <c r="D15" i="7"/>
  <c r="D11" i="7"/>
  <c r="D10" i="7"/>
  <c r="D8" i="7"/>
  <c r="D9" i="7"/>
  <c r="D7" i="7"/>
  <c r="D6" i="7"/>
  <c r="D5" i="7"/>
  <c r="D4" i="7"/>
  <c r="H41" i="5" l="1"/>
  <c r="H42" i="5"/>
  <c r="H43" i="5"/>
  <c r="H44" i="5"/>
  <c r="H45" i="5"/>
  <c r="H40" i="5"/>
  <c r="H11" i="5"/>
  <c r="H12" i="5"/>
  <c r="H13" i="5"/>
  <c r="H14" i="5"/>
  <c r="H15" i="5"/>
  <c r="H10" i="5"/>
  <c r="G6" i="8" l="1"/>
  <c r="G5" i="8"/>
  <c r="G4" i="8"/>
  <c r="F6" i="6"/>
  <c r="F5" i="6"/>
  <c r="F4" i="6"/>
  <c r="H63" i="5"/>
  <c r="E63" i="5"/>
  <c r="H62" i="5"/>
  <c r="E62" i="5"/>
  <c r="H61" i="5"/>
  <c r="E61" i="5"/>
  <c r="H60" i="5"/>
  <c r="E60" i="5"/>
  <c r="H59" i="5"/>
  <c r="E59" i="5"/>
  <c r="H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E15" i="5"/>
  <c r="E14" i="5"/>
  <c r="E13" i="5"/>
  <c r="E12" i="5"/>
  <c r="E11" i="5"/>
  <c r="E10" i="5"/>
  <c r="G9" i="5"/>
  <c r="F9" i="5"/>
  <c r="G8" i="5"/>
  <c r="F8" i="5"/>
  <c r="G7" i="5"/>
  <c r="F7" i="5"/>
  <c r="G6" i="5"/>
  <c r="F6" i="5"/>
  <c r="G5" i="5"/>
  <c r="F5" i="5"/>
  <c r="G4" i="5"/>
  <c r="F4" i="5"/>
  <c r="H8" i="3"/>
  <c r="H7" i="3"/>
  <c r="H6" i="3"/>
  <c r="H5" i="3"/>
  <c r="H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<sst xmlns="http://schemas.openxmlformats.org/spreadsheetml/2006/main" count="477" uniqueCount="239">
  <si>
    <t>지속 시간 동안 일정 확률로 적의 공격을 무효화할 수 있는 방어 시전</t>
  </si>
  <si>
    <t>character_grade</t>
  </si>
  <si>
    <t>skill_possed2</t>
  </si>
  <si>
    <t>Attack_Speed</t>
  </si>
  <si>
    <t>Training_type</t>
  </si>
  <si>
    <t>skill_possed1</t>
  </si>
  <si>
    <t>Skill_Cooldown</t>
  </si>
  <si>
    <t>character_ID</t>
  </si>
  <si>
    <t>character_class</t>
  </si>
  <si>
    <t>기본 크리티컬 발동 확률</t>
  </si>
  <si>
    <t>character_name</t>
  </si>
  <si>
    <t>Skill_character</t>
  </si>
  <si>
    <t>효과 발동 확률 (%)</t>
  </si>
  <si>
    <t>Damage_Increase</t>
  </si>
  <si>
    <t>Skill_Buff_Type</t>
  </si>
  <si>
    <t>Critical_Damage</t>
  </si>
  <si>
    <t xml:space="preserve">Skill_Damage </t>
  </si>
  <si>
    <t>Selection_ID</t>
  </si>
  <si>
    <t>Equipment_LvUP</t>
  </si>
  <si>
    <t>Traning_Name</t>
  </si>
  <si>
    <t>Critical_Rate</t>
  </si>
  <si>
    <t>Skill_Duration</t>
  </si>
  <si>
    <t>Equipment_HP</t>
  </si>
  <si>
    <t>Training_LvUP</t>
  </si>
  <si>
    <t>HP_LV_Up_Effect</t>
  </si>
  <si>
    <t>Selection_Level</t>
  </si>
  <si>
    <t>초기 크리티컬 확률 (%)</t>
  </si>
  <si>
    <t>훈련 최대치 레벨</t>
  </si>
  <si>
    <t>Training_ID</t>
  </si>
  <si>
    <t>초기 공격 속도</t>
  </si>
  <si>
    <t>훈련 최소 레벨</t>
  </si>
  <si>
    <t xml:space="preserve">장비 최대 레벨 </t>
  </si>
  <si>
    <t>장비 최소 레벨</t>
  </si>
  <si>
    <t>레벨 당 스킬 데미지 증가량 (%)</t>
  </si>
  <si>
    <t>레벨 당 스킬 쿨타임 감소량 (s)</t>
  </si>
  <si>
    <t>초기 크리티컬 데미지 배울 (%)</t>
  </si>
  <si>
    <t>Buff_Description</t>
  </si>
  <si>
    <t>레벨 별 쿨타임 감소량 (s)</t>
  </si>
  <si>
    <t>Equipment_Type_ID</t>
  </si>
  <si>
    <t>Equipment_Type_Name</t>
  </si>
  <si>
    <t>Skill_Range_width</t>
  </si>
  <si>
    <t>장비 레벨 업 시 공격력 증가량</t>
  </si>
  <si>
    <t>초기 장비로 인한 공격력 증가량</t>
  </si>
  <si>
    <t>장비 레벨 업 시 체력 증가량</t>
  </si>
  <si>
    <t>공격 속도 레벨 별 상승량 (%)</t>
  </si>
  <si>
    <t>Skill_Range_height</t>
  </si>
  <si>
    <t>Skill__Buff_Type_ID</t>
  </si>
  <si>
    <t>Skill_Minimum_LV</t>
  </si>
  <si>
    <t>Cooldown_Reduction</t>
  </si>
  <si>
    <t>Training_Minimum_LV</t>
  </si>
  <si>
    <t>Training_Maximum_LV</t>
  </si>
  <si>
    <t>초기 장비로 인한 체력 증가량</t>
  </si>
  <si>
    <t>Skill_Maximum_LV</t>
  </si>
  <si>
    <t>레벨 별 지속 시간 증가량 (%)</t>
  </si>
  <si>
    <t>Skill_Attack_Count</t>
  </si>
  <si>
    <t>Duration_Increase</t>
  </si>
  <si>
    <t>Equipment_Attack</t>
  </si>
  <si>
    <t>설명</t>
  </si>
  <si>
    <t>유니크</t>
  </si>
  <si>
    <t>에픽</t>
  </si>
  <si>
    <t>노말</t>
  </si>
  <si>
    <t>레어</t>
  </si>
  <si>
    <t>신화</t>
  </si>
  <si>
    <t>사비나</t>
  </si>
  <si>
    <t>레전드</t>
  </si>
  <si>
    <t>마법사</t>
  </si>
  <si>
    <t>int</t>
  </si>
  <si>
    <t>쿠아</t>
  </si>
  <si>
    <t>str</t>
  </si>
  <si>
    <t>S</t>
  </si>
  <si>
    <t>전사</t>
  </si>
  <si>
    <t>디노</t>
  </si>
  <si>
    <t>궁수</t>
  </si>
  <si>
    <t>A</t>
  </si>
  <si>
    <t>아이언</t>
  </si>
  <si>
    <t>타 캐릭터 적용 여부</t>
  </si>
  <si>
    <t>스킬 지속 시간</t>
  </si>
  <si>
    <t>Wide_Area</t>
  </si>
  <si>
    <r>
      <t>Skil</t>
    </r>
    <r>
      <rPr>
        <b/>
        <sz val="11"/>
        <color rgb="FF000000"/>
        <rFont val="맑은 고딕"/>
        <family val="3"/>
        <charset val="129"/>
      </rPr>
      <t>l_Type</t>
    </r>
  </si>
  <si>
    <t xml:space="preserve">스킬 사용 직업 </t>
  </si>
  <si>
    <t>스킬 사용 캐릭터</t>
  </si>
  <si>
    <t>스킬 버프 타입 ID</t>
  </si>
  <si>
    <t>스킬 버프 타입 이름</t>
  </si>
  <si>
    <r>
      <t>Skil</t>
    </r>
    <r>
      <rPr>
        <b/>
        <sz val="11"/>
        <color rgb="FF000000"/>
        <rFont val="맑은 고딕"/>
        <family val="3"/>
        <charset val="129"/>
      </rPr>
      <t>l_Name</t>
    </r>
  </si>
  <si>
    <t>Skill_Range</t>
  </si>
  <si>
    <t>Skill_Class</t>
  </si>
  <si>
    <t>Description</t>
  </si>
  <si>
    <t>공격_속도_증가</t>
  </si>
  <si>
    <t>Skill_LvUP</t>
  </si>
  <si>
    <t>데미지 증가량 (%)</t>
  </si>
  <si>
    <t>훈련 적용 분류</t>
  </si>
  <si>
    <t>장비 적용 분류</t>
  </si>
  <si>
    <t>기본 공격 속도(s)</t>
  </si>
  <si>
    <t>equip_item</t>
  </si>
  <si>
    <t>float (S)</t>
  </si>
  <si>
    <t>float (%)</t>
  </si>
  <si>
    <t>스킬 최소 레벨</t>
  </si>
  <si>
    <t>Skill_ID</t>
  </si>
  <si>
    <r>
      <t>Skil</t>
    </r>
    <r>
      <rPr>
        <b/>
        <sz val="11"/>
        <color rgb="FF000000"/>
        <rFont val="Arial"/>
        <family val="2"/>
      </rPr>
      <t>l_Name</t>
    </r>
  </si>
  <si>
    <t>스킬 데미지 (%)</t>
  </si>
  <si>
    <t>스킬 공격 횟수</t>
  </si>
  <si>
    <t>범위 공격 여부</t>
  </si>
  <si>
    <t>스킬 최대 레벨</t>
  </si>
  <si>
    <t>지속 시간 동안 적의 공격 데미지의 40%를 경감해서 받음</t>
  </si>
  <si>
    <t>스킬 분류</t>
  </si>
  <si>
    <t>캐릭터 ID</t>
  </si>
  <si>
    <t>스킬 적용 2</t>
  </si>
  <si>
    <t>기본 체력</t>
  </si>
  <si>
    <t>스킬 적용 1</t>
  </si>
  <si>
    <t>범위 - 가로</t>
  </si>
  <si>
    <t>스킬 쿨타임</t>
  </si>
  <si>
    <t>enum</t>
  </si>
  <si>
    <t>Health</t>
  </si>
  <si>
    <t>캐릭터 직업</t>
  </si>
  <si>
    <t>float</t>
  </si>
  <si>
    <t>bool</t>
  </si>
  <si>
    <t>기본_궁수</t>
  </si>
  <si>
    <t>스킬 ID</t>
  </si>
  <si>
    <t>캐릭터 등급</t>
  </si>
  <si>
    <t>기본 공격력</t>
  </si>
  <si>
    <t>캐릭터 이름</t>
  </si>
  <si>
    <t>스킬 이름</t>
  </si>
  <si>
    <t>Attack</t>
  </si>
  <si>
    <t>선택지 등급</t>
  </si>
  <si>
    <t>공격_방어</t>
  </si>
  <si>
    <t>버프 설명</t>
  </si>
  <si>
    <t>범위 - 세로</t>
  </si>
  <si>
    <t>훈련 ID</t>
  </si>
  <si>
    <t>buff</t>
  </si>
  <si>
    <t>데미지_경감</t>
  </si>
  <si>
    <t xml:space="preserve">스킬 이름 </t>
  </si>
  <si>
    <t>장비 레벨</t>
  </si>
  <si>
    <t>버프 타입</t>
  </si>
  <si>
    <t>Null</t>
  </si>
  <si>
    <t xml:space="preserve">float </t>
  </si>
  <si>
    <t>장비 ID</t>
  </si>
  <si>
    <t>기운_증폭</t>
  </si>
  <si>
    <t>스킬 레벨</t>
  </si>
  <si>
    <t>선택지 ID</t>
  </si>
  <si>
    <t>연속_공격</t>
  </si>
  <si>
    <t>장비 이름</t>
  </si>
  <si>
    <t>active</t>
  </si>
  <si>
    <t>훈련 이름</t>
  </si>
  <si>
    <t>훈련 레벨</t>
  </si>
  <si>
    <t>지속 시간 동안 1회 공격에 2번 타격을 가함</t>
  </si>
  <si>
    <t>Critical_Damage_Increase</t>
  </si>
  <si>
    <t>Activation_Rate_Increase</t>
  </si>
  <si>
    <t>Attack_Speed_Increase</t>
  </si>
  <si>
    <t>Skill_Activation_Rate</t>
  </si>
  <si>
    <t>Skill_Buff_Type_Name</t>
  </si>
  <si>
    <t>크리티컬 데미지 레벨 별 상승량 (%)</t>
  </si>
  <si>
    <t>크리티컬 확률 레벨 별 상승량 (%)</t>
  </si>
  <si>
    <t>Equipment_Minimum_LV</t>
  </si>
  <si>
    <t>Critical_Rate_Increase</t>
  </si>
  <si>
    <t>레벨 별 효과 발동 확률 증가량 (%)</t>
  </si>
  <si>
    <t>Equipment_Maximum_LV</t>
  </si>
  <si>
    <t>Attatck_LV_Up_Effect</t>
  </si>
  <si>
    <t>Critical_Probability</t>
  </si>
  <si>
    <t>지속 시간 동안 기본 공격력 200% 증가</t>
  </si>
  <si>
    <t>지속 시간 동안 공격 속도가 200%가 됨</t>
  </si>
  <si>
    <t>방패의 가호</t>
    <phoneticPr fontId="10" type="noConversion"/>
  </si>
  <si>
    <t>마법사의 강한 의지</t>
    <phoneticPr fontId="10" type="noConversion"/>
  </si>
  <si>
    <t>방패의 가호 스킬의 재사용 대기시간이 0.2초 감소하고, 버프 지속 시간이 5% 증가하며, 방패 발동 확률이 1% 증가합니다.</t>
    <phoneticPr fontId="10" type="noConversion"/>
  </si>
  <si>
    <t>방패의 가호 스킬의 재사용 대기시간이 0.4초 감소하고, 버프 지속 시간이 10% 증가하며, 방패 발동 확률이 2% 증가합니다.</t>
    <phoneticPr fontId="10" type="noConversion"/>
  </si>
  <si>
    <t>방패의 가호 스킬의 재사용 대기시간이 0.6초 감소하고, 버프 지속 시간이 15% 증가하며, 방패 발동 확률이 3% 증가합니다.</t>
    <phoneticPr fontId="10" type="noConversion"/>
  </si>
  <si>
    <t>방패의 가호 스킬의 재사용 대기시간이 0.8초 감소하고, 버프 지속 시간이 20% 증가하며, 방패 발동 확률이 4% 증가합니다.</t>
    <phoneticPr fontId="10" type="noConversion"/>
  </si>
  <si>
    <t>방패의 가호 스킬의 재사용 대기시간이 1.2초 감소하고, 버프 지속 시간이 30% 증가하며, 방패 발동 확률이 6% 증가합니다.</t>
    <phoneticPr fontId="10" type="noConversion"/>
  </si>
  <si>
    <t>방패의 가호 스킬의 재사용 대기시간이 1.6초 감소하고, 버프 지속 시간이 40% 증가하며, 방패 발동 확률이 8% 증가합니다.</t>
    <phoneticPr fontId="10" type="noConversion"/>
  </si>
  <si>
    <t>전사의 강한 의지</t>
    <phoneticPr fontId="10" type="noConversion"/>
  </si>
  <si>
    <t>전사의 강한 의지 스킬의 재사용 대기시간이 0.1초 감소하고, 1타 당 데미지가 5% 증가합니다.</t>
    <phoneticPr fontId="10" type="noConversion"/>
  </si>
  <si>
    <t>전사의 강한 의지 스킬의 재사용 대기시간이 0.2초 감소하고, 1타 당 데미지가 10% 증가합니다.</t>
    <phoneticPr fontId="10" type="noConversion"/>
  </si>
  <si>
    <t>전사의 강한 의지 스킬의 재사용 대기시간이 0.3초 감소하고, 1타 당 데미지가 15% 증가합니다.</t>
    <phoneticPr fontId="10" type="noConversion"/>
  </si>
  <si>
    <t>전사의 강한 의지 스킬의 재사용 대기시간이 0.4초 감소하고, 1타 당 데미지가 20% 증가합니다.</t>
    <phoneticPr fontId="10" type="noConversion"/>
  </si>
  <si>
    <t>전사의 강한 의지 스킬의 재사용 대기시간이 0.6초 감소하고, 1타 당 데미지가 30% 증가합니다.</t>
    <phoneticPr fontId="10" type="noConversion"/>
  </si>
  <si>
    <t>전사의 강한 의지 스킬의 재사용 대기시간이 0.8초 감소하고, 1타 당 데미지가 40% 증가합니다.</t>
    <phoneticPr fontId="10" type="noConversion"/>
  </si>
  <si>
    <t>강철 실드</t>
    <phoneticPr fontId="10" type="noConversion"/>
  </si>
  <si>
    <t>강철 실드 스킬의 재사용 대기시간이 0.2초 감소하고 버프 지속 시간이 5% 증가합니다.</t>
    <phoneticPr fontId="10" type="noConversion"/>
  </si>
  <si>
    <t>강철 실드 스킬의 재사용 대기시간이 0.4초 감소하고 버프 지속 시간이 10% 증가합니다.</t>
    <phoneticPr fontId="10" type="noConversion"/>
  </si>
  <si>
    <t>강철 실드 스킬의 재사용 대기시간이 0.6초 감소하고 버프 지속 시간이 15% 증가합니다.</t>
    <phoneticPr fontId="10" type="noConversion"/>
  </si>
  <si>
    <t>강철 실드 스킬의 재사용 대기시간이 0.8초 감소하고 버프 지속 시간이 20% 증가합니다.</t>
    <phoneticPr fontId="10" type="noConversion"/>
  </si>
  <si>
    <t>강철 실드 스킬의 재사용 대기시간이 1.2초 감소하고 버프 지속 시간이 30% 증가합니다.</t>
    <phoneticPr fontId="10" type="noConversion"/>
  </si>
  <si>
    <t>강철 실드 스킬의 재사용 대기시간이 1.6초 감소하고 버프 지속 시간이 40% 증가합니다.</t>
    <phoneticPr fontId="10" type="noConversion"/>
  </si>
  <si>
    <t>거대한 발자국</t>
    <phoneticPr fontId="10" type="noConversion"/>
  </si>
  <si>
    <t>거대한 발자국 스킬의 재사용 대기시간이 0.1초 감소하고 스킬 데미지가 10% 증가합니다.</t>
    <phoneticPr fontId="10" type="noConversion"/>
  </si>
  <si>
    <t>거대한 발자국 스킬의 재사용 대기시간이 0.2초 감소하고 스킬 데미지가 20% 증가합니다.</t>
    <phoneticPr fontId="10" type="noConversion"/>
  </si>
  <si>
    <t>거대한 발자국 스킬의 재사용 대기시간이 0.3초 감소하고 스킬 데미지가 30% 증가합니다.</t>
    <phoneticPr fontId="10" type="noConversion"/>
  </si>
  <si>
    <t>거대한 발자국 스킬의 재사용 대기시간이 0.4초 감소하고 스킬 데미지가 40% 증가합니다.</t>
    <phoneticPr fontId="10" type="noConversion"/>
  </si>
  <si>
    <t>거대한 발자국 스킬의 재사용 대기시간이 0.6초 감소하고 스킬 데미지가 60% 증가합니다.</t>
    <phoneticPr fontId="10" type="noConversion"/>
  </si>
  <si>
    <t>거대한 발자국 스킬의 재사용 대기시간이 0.8초 감소하고 스킬 데미지가 80% 증가합니다.</t>
    <phoneticPr fontId="10" type="noConversion"/>
  </si>
  <si>
    <t>투사체 명중</t>
    <phoneticPr fontId="10" type="noConversion"/>
  </si>
  <si>
    <t>투사체 명중 스킬의 재사용 대기시간이 0.2초 감소하고, 버프 지속 시간이 5% 증가합니다.</t>
    <phoneticPr fontId="10" type="noConversion"/>
  </si>
  <si>
    <t>투사체 명중 스킬의 재사용 대기시간이 0.4초 감소하고, 버프 지속 시간이 10% 증가합니다.</t>
    <phoneticPr fontId="10" type="noConversion"/>
  </si>
  <si>
    <t>투사체 명중 스킬의 재사용 대기시간이 0.6초 감소하고, 버프 지속 시간이 15% 증가합니다.</t>
    <phoneticPr fontId="10" type="noConversion"/>
  </si>
  <si>
    <t>투사체 명중 스킬의 재사용 대기시간이 0.8초 감소하고, 버프 지속 시간이 20% 증가합니다.</t>
    <phoneticPr fontId="10" type="noConversion"/>
  </si>
  <si>
    <t>투사체 명중 스킬의 재사용 대기시간이 1.2초 감소하고, 버프 지속 시간이 30% 증가합니다.</t>
    <phoneticPr fontId="10" type="noConversion"/>
  </si>
  <si>
    <t>투사체 명중 스킬의 재사용 대기시간이 1.6초 감소하고, 버프 지속 시간이 40% 증가합니다.</t>
    <phoneticPr fontId="10" type="noConversion"/>
  </si>
  <si>
    <t>궁수의 강한 의지</t>
    <phoneticPr fontId="10" type="noConversion"/>
  </si>
  <si>
    <t>궁수의 강한 의지 스킬의 재사용 대기시간이 0.2초 감소하고, 버프 지속 시간이 5% 증가합니다.</t>
    <phoneticPr fontId="10" type="noConversion"/>
  </si>
  <si>
    <t>궁수의 강한 의지 스킬의 재사용 대기시간이 0.4초 감소하고, 버프 지속 시간이 10% 증가합니다.</t>
    <phoneticPr fontId="10" type="noConversion"/>
  </si>
  <si>
    <t>궁수의 강한 의지 스킬의 재사용 대기시간이 0.6초 감소하고, 버프 지속 시간이 15% 증가합니다.</t>
    <phoneticPr fontId="10" type="noConversion"/>
  </si>
  <si>
    <t>궁수의 강한 의지 스킬의 재사용 대기시간이 0.8초 감소하고, 버프 지속 시간이 20% 증가합니다.</t>
    <phoneticPr fontId="10" type="noConversion"/>
  </si>
  <si>
    <t>궁수의 강한 의지 스킬의 재사용 대기시간이 1.2초 감소하고, 버프 지속 시간이 30% 증가합니다.</t>
    <phoneticPr fontId="10" type="noConversion"/>
  </si>
  <si>
    <t>궁수의 강한 의지 스킬의 재사용 대기시간이 1.6초 감소하고, 버프 지속 시간이 40% 증가합니다.</t>
    <phoneticPr fontId="10" type="noConversion"/>
  </si>
  <si>
    <t>야수의 발톱</t>
    <phoneticPr fontId="10" type="noConversion"/>
  </si>
  <si>
    <t>야수의 발톱 스킬의 스킬 데미지가 5% 증가합니다.</t>
    <phoneticPr fontId="10" type="noConversion"/>
  </si>
  <si>
    <t>야수의 발톱 스킬의 스킬 데미지가 10% 증가합니다.</t>
    <phoneticPr fontId="10" type="noConversion"/>
  </si>
  <si>
    <t>야수의 발톱 스킬의 스킬 데미지가 15% 증가합니다.</t>
    <phoneticPr fontId="10" type="noConversion"/>
  </si>
  <si>
    <t>야수의 발톱 스킬의 스킬 데미지가 20% 증가합니다.</t>
    <phoneticPr fontId="10" type="noConversion"/>
  </si>
  <si>
    <t>야수의 발톱 스킬의 스킬 데미지가 30% 증가합니다.</t>
    <phoneticPr fontId="10" type="noConversion"/>
  </si>
  <si>
    <t>야수의 발톱 스킬의 스킬 데미지가 40% 증가합니다.</t>
    <phoneticPr fontId="10" type="noConversion"/>
  </si>
  <si>
    <t>마법 폭발</t>
    <phoneticPr fontId="10" type="noConversion"/>
  </si>
  <si>
    <t>마법 폭발 스킬의 재사용 대기시간이 0.1초 감소하고 데미지가 10% 증가합니다.</t>
    <phoneticPr fontId="10" type="noConversion"/>
  </si>
  <si>
    <t>마법 폭발 스킬의 재사용 대기시간이 0.2초 감소하고 데미지가 20% 증가합니다.</t>
    <phoneticPr fontId="10" type="noConversion"/>
  </si>
  <si>
    <t>마법 폭발 스킬의 재사용 대기시간이 0.3초 감소하고 데미지가 30% 증가합니다.</t>
    <phoneticPr fontId="10" type="noConversion"/>
  </si>
  <si>
    <t>마법 폭발 스킬의 재사용 대기시간이 0.4초 감소하고 데미지가 40% 증가합니다.</t>
    <phoneticPr fontId="10" type="noConversion"/>
  </si>
  <si>
    <t>마법 폭발 스킬의 재사용 대기시간이 0.6초 감소하고 데미지가 60% 증가합니다.</t>
    <phoneticPr fontId="10" type="noConversion"/>
  </si>
  <si>
    <t>마법 폭발 스킬의 재사용 대기시간이 0.8초 감소하고 데미지가 80% 증가합니다.</t>
    <phoneticPr fontId="10" type="noConversion"/>
  </si>
  <si>
    <t>마법사의 강한 의지 스킬의 재사용 대기시간이 0.2초 감소하고 버프 지속 시간이 10% 증가합니다.</t>
    <phoneticPr fontId="10" type="noConversion"/>
  </si>
  <si>
    <t>마법사의 강한 의지 스킬의 재사용 대기시간이 0.4초 감소하고 버프 지속 시간이 20% 증가합니다.</t>
    <phoneticPr fontId="10" type="noConversion"/>
  </si>
  <si>
    <t>마법사의 강한 의지 스킬의 재사용 대기시간이 0.6초 감소하고 버프 지속 시간이 30% 증가합니다.</t>
    <phoneticPr fontId="10" type="noConversion"/>
  </si>
  <si>
    <t>마법사의 강한 의지 스킬의 재사용 대기시간이 0.8초 감소하고 버프 지속 시간이 40% 증가합니다.</t>
    <phoneticPr fontId="10" type="noConversion"/>
  </si>
  <si>
    <t>마법사의 강한 의지 스킬의 재사용 대기시간이 1.2초 감소하고 버프 지속 시간이 60% 증가합니다.</t>
    <phoneticPr fontId="10" type="noConversion"/>
  </si>
  <si>
    <t>마법사의 강한 의지 스킬의 재사용 대기시간이 1.6초 감소하고 버프 지속 시간이 80% 증가합니다.</t>
    <phoneticPr fontId="10" type="noConversion"/>
  </si>
  <si>
    <t>아쿠아 볼</t>
    <phoneticPr fontId="10" type="noConversion"/>
  </si>
  <si>
    <t>아쿠아 볼 스킬의 재사용 대기시간이 0.2초 감소하고, 데미지가 20% 증가합니다.</t>
    <phoneticPr fontId="10" type="noConversion"/>
  </si>
  <si>
    <t>아쿠아 볼 스킬의 재사용 대기시간이 0.4초 감소하고, 데미지가 40% 증가합니다.</t>
    <phoneticPr fontId="10" type="noConversion"/>
  </si>
  <si>
    <t>아쿠아 볼 스킬의 재사용 대기시간이 0.6초 감소하고, 데미지가 60% 증가합니다.</t>
    <phoneticPr fontId="10" type="noConversion"/>
  </si>
  <si>
    <t>아쿠아 볼 스킬의 재사용 대기시간이 0.8초 감소하고, 데미지가 80% 증가합니다.</t>
    <phoneticPr fontId="10" type="noConversion"/>
  </si>
  <si>
    <t>아쿠아 볼 스킬의 재사용 대기시간이 1.2초 감소하고, 데미지가 120% 증가합니다.</t>
    <phoneticPr fontId="10" type="noConversion"/>
  </si>
  <si>
    <t>아쿠아 볼 스킬의 재사용 대기시간이 1.6초 감소하고, 데미지가 160% 증가합니다.</t>
    <phoneticPr fontId="10" type="noConversion"/>
  </si>
  <si>
    <t>검과 방패</t>
    <phoneticPr fontId="10" type="noConversion"/>
  </si>
  <si>
    <t>활과 갑옷</t>
    <phoneticPr fontId="10" type="noConversion"/>
  </si>
  <si>
    <t>지팡이와 마법서</t>
    <phoneticPr fontId="10" type="noConversion"/>
  </si>
  <si>
    <t>강인한 전사의 비기</t>
    <phoneticPr fontId="10" type="noConversion"/>
  </si>
  <si>
    <t>날렵한 궁수의 비기</t>
    <phoneticPr fontId="10" type="noConversion"/>
  </si>
  <si>
    <t>고고한 마법사의 비기</t>
    <phoneticPr fontId="10" type="noConversion"/>
  </si>
  <si>
    <t>기본_전사</t>
    <phoneticPr fontId="10" type="noConversion"/>
  </si>
  <si>
    <t>기본_궁수</t>
    <phoneticPr fontId="10" type="noConversion"/>
  </si>
  <si>
    <t>기본_마법사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</si>
</sst>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b/>
      <sz val="11"/>
      <color rgb="FF000000"/>
      <name val="Calibri"/>
      <family val="2"/>
    </font>
    <font>
      <b/>
      <sz val="11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2"/>
      <color rgb="FF000000"/>
      <name val="Arial"/>
      <family val="2"/>
    </font>
    <font>
      <sz val="12"/>
      <color rgb="FF000000"/>
      <name val="Malgun Gothic"/>
      <family val="3"/>
      <charset val="129"/>
    </font>
    <font>
      <b/>
      <sz val="12"/>
      <color rgb="FF000000"/>
      <name val="Calibri"/>
      <family val="2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5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46</xdr:row>
      <xdr:rowOff>205740</xdr:rowOff>
    </xdr:from>
    <xdr:to>
      <xdr:col>12</xdr:col>
      <xdr:colOff>784860</xdr:colOff>
      <xdr:row>52</xdr:row>
      <xdr:rowOff>99060</xdr:rowOff>
    </xdr:to>
    <xdr:sp macro="" textlink="">
      <xdr:nvSpPr>
        <xdr:cNvPr id="3" name="Shape 3"/>
        <xdr:cNvSpPr/>
      </xdr:nvSpPr>
      <xdr:spPr>
        <a:xfrm>
          <a:off x="26631898" y="13401675"/>
          <a:ext cx="3267075" cy="1581150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1"/>
  <sheetViews>
    <sheetView tabSelected="1" zoomScaleNormal="100" zoomScaleSheetLayoutView="75" workbookViewId="0">
      <selection activeCell="G16" sqref="G16"/>
    </sheetView>
  </sheetViews>
  <sheetFormatPr defaultColWidth="14.42578125" defaultRowHeight="15" customHeight="1"/>
  <cols>
    <col min="1" max="1" width="13.5703125" style="1" customWidth="1"/>
    <col min="3" max="3" width="15.5703125" style="1" customWidth="1"/>
    <col min="4" max="4" width="15.42578125" style="1" customWidth="1"/>
    <col min="5" max="5" width="13.140625" style="1" customWidth="1"/>
    <col min="6" max="6" width="10.7109375" style="1" customWidth="1"/>
    <col min="7" max="7" width="19" style="1" customWidth="1"/>
    <col min="8" max="8" width="26.140625" style="1" customWidth="1"/>
    <col min="9" max="9" width="16" style="1" customWidth="1"/>
    <col min="10" max="10" width="17" style="1" customWidth="1"/>
    <col min="11" max="11" width="17.85546875" style="1" customWidth="1"/>
    <col min="12" max="12" width="18.7109375" style="1" customWidth="1"/>
    <col min="13" max="26" width="8.7109375" style="1" customWidth="1"/>
  </cols>
  <sheetData>
    <row r="1" spans="1:12" ht="16.5" customHeight="1">
      <c r="A1" s="2" t="s">
        <v>68</v>
      </c>
      <c r="B1" s="2" t="s">
        <v>111</v>
      </c>
      <c r="C1" s="2" t="s">
        <v>111</v>
      </c>
      <c r="D1" s="2" t="s">
        <v>111</v>
      </c>
      <c r="E1" s="2" t="s">
        <v>114</v>
      </c>
      <c r="F1" s="2" t="s">
        <v>114</v>
      </c>
      <c r="G1" s="2" t="s">
        <v>114</v>
      </c>
      <c r="H1" s="2" t="s">
        <v>114</v>
      </c>
      <c r="I1" s="2" t="s">
        <v>68</v>
      </c>
      <c r="J1" s="2" t="s">
        <v>68</v>
      </c>
      <c r="K1" s="2" t="s">
        <v>68</v>
      </c>
      <c r="L1" s="2" t="s">
        <v>68</v>
      </c>
    </row>
    <row r="2" spans="1:12" ht="16.5" customHeight="1">
      <c r="A2" s="3" t="s">
        <v>105</v>
      </c>
      <c r="B2" s="4" t="s">
        <v>113</v>
      </c>
      <c r="C2" s="4" t="s">
        <v>120</v>
      </c>
      <c r="D2" s="4" t="s">
        <v>118</v>
      </c>
      <c r="E2" s="4" t="s">
        <v>119</v>
      </c>
      <c r="F2" s="4" t="s">
        <v>107</v>
      </c>
      <c r="G2" s="4" t="s">
        <v>92</v>
      </c>
      <c r="H2" s="4" t="s">
        <v>9</v>
      </c>
      <c r="I2" s="4" t="s">
        <v>90</v>
      </c>
      <c r="J2" s="4" t="s">
        <v>91</v>
      </c>
      <c r="K2" s="4" t="s">
        <v>108</v>
      </c>
      <c r="L2" s="4" t="s">
        <v>106</v>
      </c>
    </row>
    <row r="3" spans="1:12" ht="16.5" customHeight="1">
      <c r="A3" s="5" t="s">
        <v>7</v>
      </c>
      <c r="B3" s="6" t="s">
        <v>8</v>
      </c>
      <c r="C3" s="6" t="s">
        <v>10</v>
      </c>
      <c r="D3" s="6" t="s">
        <v>1</v>
      </c>
      <c r="E3" s="7" t="s">
        <v>122</v>
      </c>
      <c r="F3" s="8" t="s">
        <v>112</v>
      </c>
      <c r="G3" s="8" t="s">
        <v>3</v>
      </c>
      <c r="H3" s="8" t="s">
        <v>157</v>
      </c>
      <c r="I3" s="9" t="s">
        <v>4</v>
      </c>
      <c r="J3" s="9" t="s">
        <v>93</v>
      </c>
      <c r="K3" s="9" t="s">
        <v>5</v>
      </c>
      <c r="L3" s="9" t="s">
        <v>2</v>
      </c>
    </row>
    <row r="4" spans="1:12" ht="16.5" customHeight="1">
      <c r="A4" s="10">
        <v>100001</v>
      </c>
      <c r="B4" s="11" t="s">
        <v>70</v>
      </c>
      <c r="C4" s="12" t="s">
        <v>236</v>
      </c>
      <c r="D4" s="11" t="s">
        <v>73</v>
      </c>
      <c r="E4" s="15">
        <v>67</v>
      </c>
      <c r="F4" s="13">
        <v>80</v>
      </c>
      <c r="G4" s="13">
        <v>1</v>
      </c>
      <c r="H4" s="13">
        <v>0</v>
      </c>
      <c r="I4" s="13">
        <v>500001</v>
      </c>
      <c r="J4" s="13">
        <v>400001</v>
      </c>
      <c r="K4" s="14">
        <v>100011</v>
      </c>
      <c r="L4" s="14">
        <v>100012</v>
      </c>
    </row>
    <row r="5" spans="1:12" ht="16.5" customHeight="1">
      <c r="A5" s="10">
        <v>100002</v>
      </c>
      <c r="B5" s="11" t="s">
        <v>70</v>
      </c>
      <c r="C5" s="11" t="s">
        <v>74</v>
      </c>
      <c r="D5" s="11" t="s">
        <v>69</v>
      </c>
      <c r="E5" s="15">
        <v>64</v>
      </c>
      <c r="F5" s="13">
        <v>90</v>
      </c>
      <c r="G5" s="13">
        <v>1</v>
      </c>
      <c r="H5" s="13">
        <v>0</v>
      </c>
      <c r="I5" s="13">
        <v>500001</v>
      </c>
      <c r="J5" s="13">
        <v>400001</v>
      </c>
      <c r="K5" s="14">
        <v>100011</v>
      </c>
      <c r="L5" s="14">
        <v>100013</v>
      </c>
    </row>
    <row r="6" spans="1:12" ht="16.5" customHeight="1">
      <c r="A6" s="10">
        <v>100003</v>
      </c>
      <c r="B6" s="11" t="s">
        <v>70</v>
      </c>
      <c r="C6" s="11" t="s">
        <v>71</v>
      </c>
      <c r="D6" s="11" t="s">
        <v>69</v>
      </c>
      <c r="E6" s="15">
        <v>70</v>
      </c>
      <c r="F6" s="13">
        <v>100</v>
      </c>
      <c r="G6" s="13">
        <v>1</v>
      </c>
      <c r="H6" s="13">
        <v>0</v>
      </c>
      <c r="I6" s="13">
        <v>500001</v>
      </c>
      <c r="J6" s="13">
        <v>400001</v>
      </c>
      <c r="K6" s="14">
        <v>100011</v>
      </c>
      <c r="L6" s="14">
        <v>100014</v>
      </c>
    </row>
    <row r="7" spans="1:12" ht="16.5" customHeight="1">
      <c r="A7" s="10">
        <v>100004</v>
      </c>
      <c r="B7" s="11" t="s">
        <v>72</v>
      </c>
      <c r="C7" s="12" t="s">
        <v>237</v>
      </c>
      <c r="D7" s="11" t="s">
        <v>73</v>
      </c>
      <c r="E7" s="15">
        <v>67</v>
      </c>
      <c r="F7" s="13">
        <v>70</v>
      </c>
      <c r="G7" s="13">
        <v>1</v>
      </c>
      <c r="H7" s="13">
        <v>0</v>
      </c>
      <c r="I7" s="13">
        <v>500002</v>
      </c>
      <c r="J7" s="13">
        <v>400002</v>
      </c>
      <c r="K7" s="14">
        <v>100015</v>
      </c>
      <c r="L7" s="14">
        <v>100016</v>
      </c>
    </row>
    <row r="8" spans="1:12" ht="16.5" customHeight="1">
      <c r="A8" s="10">
        <v>100005</v>
      </c>
      <c r="B8" s="11" t="s">
        <v>72</v>
      </c>
      <c r="C8" s="11" t="s">
        <v>63</v>
      </c>
      <c r="D8" s="11" t="s">
        <v>69</v>
      </c>
      <c r="E8" s="15">
        <v>70</v>
      </c>
      <c r="F8" s="13">
        <v>80</v>
      </c>
      <c r="G8" s="13">
        <v>1</v>
      </c>
      <c r="H8" s="13">
        <v>0</v>
      </c>
      <c r="I8" s="13">
        <v>500002</v>
      </c>
      <c r="J8" s="13">
        <v>400002</v>
      </c>
      <c r="K8" s="14">
        <v>100015</v>
      </c>
      <c r="L8" s="14">
        <v>100017</v>
      </c>
    </row>
    <row r="9" spans="1:12" ht="16.5" customHeight="1">
      <c r="A9" s="10">
        <v>100006</v>
      </c>
      <c r="B9" s="11" t="s">
        <v>65</v>
      </c>
      <c r="C9" s="12" t="s">
        <v>238</v>
      </c>
      <c r="D9" s="11" t="s">
        <v>73</v>
      </c>
      <c r="E9" s="15">
        <v>67</v>
      </c>
      <c r="F9" s="13">
        <v>70</v>
      </c>
      <c r="G9" s="13">
        <v>0.5</v>
      </c>
      <c r="H9" s="13">
        <v>0</v>
      </c>
      <c r="I9" s="13">
        <v>500003</v>
      </c>
      <c r="J9" s="15">
        <v>400003</v>
      </c>
      <c r="K9" s="14">
        <v>100018</v>
      </c>
      <c r="L9" s="14">
        <v>100019</v>
      </c>
    </row>
    <row r="10" spans="1:12" ht="16.5" customHeight="1">
      <c r="A10" s="10">
        <v>100007</v>
      </c>
      <c r="B10" s="11" t="s">
        <v>65</v>
      </c>
      <c r="C10" s="11" t="s">
        <v>67</v>
      </c>
      <c r="D10" s="11" t="s">
        <v>69</v>
      </c>
      <c r="E10" s="15">
        <v>70</v>
      </c>
      <c r="F10" s="13">
        <v>80</v>
      </c>
      <c r="G10" s="13">
        <v>0.5</v>
      </c>
      <c r="H10" s="13">
        <v>0</v>
      </c>
      <c r="I10" s="13">
        <v>500003</v>
      </c>
      <c r="J10" s="13">
        <v>400003</v>
      </c>
      <c r="K10" s="14">
        <v>100018</v>
      </c>
      <c r="L10" s="14">
        <v>100020</v>
      </c>
    </row>
    <row r="12" spans="1:12" ht="16.5" customHeight="1">
      <c r="B12" s="16"/>
      <c r="C12" s="16"/>
      <c r="D12" s="16"/>
    </row>
    <row r="13" spans="1:12" ht="16.5" customHeight="1">
      <c r="B13" s="16"/>
      <c r="C13" s="16"/>
      <c r="D13" s="16"/>
    </row>
    <row r="14" spans="1:12" ht="16.5" customHeight="1">
      <c r="B14" s="16"/>
      <c r="C14" s="16"/>
      <c r="D14" s="16"/>
    </row>
    <row r="15" spans="1:12" ht="16.5" customHeight="1">
      <c r="B15" s="16"/>
      <c r="C15" s="16"/>
      <c r="D15" s="16"/>
    </row>
    <row r="16" spans="1:12" ht="16.5" customHeight="1">
      <c r="B16" s="16"/>
      <c r="C16" s="16"/>
      <c r="D16" s="16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10" type="noConversion"/>
  <pageMargins left="0.69999998807907104" right="0.69999998807907104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996"/>
  <sheetViews>
    <sheetView zoomScaleNormal="100" zoomScaleSheetLayoutView="75" workbookViewId="0">
      <selection activeCell="B8" sqref="B8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4" width="18" style="1" customWidth="1"/>
    <col min="5" max="5" width="18.28515625" style="1" customWidth="1"/>
    <col min="6" max="6" width="16.7109375" style="1" customWidth="1"/>
    <col min="7" max="7" width="20.5703125" style="1" customWidth="1"/>
    <col min="8" max="8" width="19.85546875" style="1" customWidth="1"/>
    <col min="9" max="9" width="18.140625" style="1" customWidth="1"/>
    <col min="10" max="10" width="21.85546875" style="1" customWidth="1"/>
    <col min="11" max="11" width="22.85546875" style="1" customWidth="1"/>
    <col min="12" max="12" width="36.7109375" style="1" customWidth="1"/>
    <col min="13" max="13" width="37.7109375" style="1" customWidth="1"/>
    <col min="14" max="22" width="13" style="1" customWidth="1"/>
  </cols>
  <sheetData>
    <row r="1" spans="1:22" ht="17.25" customHeight="1">
      <c r="A1" s="17" t="s">
        <v>68</v>
      </c>
      <c r="B1" s="17" t="s">
        <v>111</v>
      </c>
      <c r="C1" s="17" t="s">
        <v>111</v>
      </c>
      <c r="D1" s="17" t="s">
        <v>66</v>
      </c>
      <c r="E1" s="17" t="s">
        <v>66</v>
      </c>
      <c r="F1" s="17" t="s">
        <v>114</v>
      </c>
      <c r="G1" s="17" t="s">
        <v>114</v>
      </c>
      <c r="H1" s="17" t="s">
        <v>66</v>
      </c>
      <c r="I1" s="17" t="s">
        <v>115</v>
      </c>
      <c r="J1" s="17" t="s">
        <v>66</v>
      </c>
      <c r="K1" s="17" t="s">
        <v>66</v>
      </c>
      <c r="L1" s="17" t="s">
        <v>94</v>
      </c>
      <c r="M1" s="17" t="s">
        <v>95</v>
      </c>
      <c r="N1" s="18"/>
      <c r="O1" s="18"/>
      <c r="P1" s="18"/>
      <c r="Q1" s="18"/>
      <c r="R1" s="18"/>
      <c r="S1" s="18"/>
      <c r="T1" s="18"/>
      <c r="U1" s="18"/>
      <c r="V1" s="18"/>
    </row>
    <row r="2" spans="1:22" ht="17.25" customHeight="1">
      <c r="A2" s="19" t="s">
        <v>117</v>
      </c>
      <c r="B2" s="20" t="s">
        <v>121</v>
      </c>
      <c r="C2" s="20" t="s">
        <v>104</v>
      </c>
      <c r="D2" s="20" t="s">
        <v>96</v>
      </c>
      <c r="E2" s="20" t="s">
        <v>102</v>
      </c>
      <c r="F2" s="20" t="s">
        <v>110</v>
      </c>
      <c r="G2" s="20" t="s">
        <v>99</v>
      </c>
      <c r="H2" s="20" t="s">
        <v>100</v>
      </c>
      <c r="I2" s="20" t="s">
        <v>101</v>
      </c>
      <c r="J2" s="20" t="s">
        <v>109</v>
      </c>
      <c r="K2" s="20" t="s">
        <v>126</v>
      </c>
      <c r="L2" s="20" t="s">
        <v>34</v>
      </c>
      <c r="M2" s="20" t="s">
        <v>33</v>
      </c>
      <c r="N2" s="18"/>
      <c r="O2" s="18"/>
      <c r="P2" s="18"/>
      <c r="Q2" s="18"/>
      <c r="R2" s="18"/>
      <c r="S2" s="18"/>
      <c r="T2" s="18"/>
      <c r="U2" s="18"/>
      <c r="V2" s="18"/>
    </row>
    <row r="3" spans="1:22" ht="17.25" customHeight="1">
      <c r="A3" s="5" t="s">
        <v>97</v>
      </c>
      <c r="B3" s="21" t="s">
        <v>98</v>
      </c>
      <c r="C3" s="6" t="s">
        <v>78</v>
      </c>
      <c r="D3" s="6" t="s">
        <v>47</v>
      </c>
      <c r="E3" s="6" t="s">
        <v>52</v>
      </c>
      <c r="F3" s="22" t="s">
        <v>6</v>
      </c>
      <c r="G3" s="22" t="s">
        <v>16</v>
      </c>
      <c r="H3" s="22" t="s">
        <v>54</v>
      </c>
      <c r="I3" s="22" t="s">
        <v>77</v>
      </c>
      <c r="J3" s="22" t="s">
        <v>40</v>
      </c>
      <c r="K3" s="22" t="s">
        <v>45</v>
      </c>
      <c r="L3" s="22" t="s">
        <v>48</v>
      </c>
      <c r="M3" s="22" t="s">
        <v>13</v>
      </c>
      <c r="N3" s="18"/>
      <c r="O3" s="18"/>
      <c r="P3" s="18"/>
      <c r="Q3" s="18"/>
      <c r="R3" s="18"/>
      <c r="S3" s="18"/>
      <c r="T3" s="18"/>
      <c r="U3" s="18"/>
      <c r="V3" s="18"/>
    </row>
    <row r="4" spans="1:22" ht="17.25" customHeight="1">
      <c r="A4" s="23">
        <v>100012</v>
      </c>
      <c r="B4" s="24" t="s">
        <v>168</v>
      </c>
      <c r="C4" s="14" t="s">
        <v>141</v>
      </c>
      <c r="D4" s="14">
        <v>1</v>
      </c>
      <c r="E4" s="14">
        <f t="shared" ref="E4:E8" si="0">2^10</f>
        <v>1024</v>
      </c>
      <c r="F4" s="14">
        <v>6</v>
      </c>
      <c r="G4" s="11">
        <v>1</v>
      </c>
      <c r="H4" s="14">
        <v>3</v>
      </c>
      <c r="I4" s="14" t="b">
        <v>0</v>
      </c>
      <c r="J4" s="14">
        <v>1</v>
      </c>
      <c r="K4" s="14">
        <v>1</v>
      </c>
      <c r="L4" s="14">
        <v>0.1</v>
      </c>
      <c r="M4" s="14">
        <v>0.1</v>
      </c>
      <c r="N4" s="18"/>
      <c r="O4" s="18"/>
      <c r="P4" s="18"/>
      <c r="Q4" s="18"/>
      <c r="R4" s="18"/>
      <c r="S4" s="18"/>
      <c r="T4" s="18"/>
      <c r="U4" s="18"/>
      <c r="V4" s="18"/>
    </row>
    <row r="5" spans="1:22" ht="17.25" customHeight="1">
      <c r="A5" s="23">
        <v>100014</v>
      </c>
      <c r="B5" s="24" t="s">
        <v>182</v>
      </c>
      <c r="C5" s="14" t="s">
        <v>141</v>
      </c>
      <c r="D5" s="14">
        <v>1</v>
      </c>
      <c r="E5" s="14">
        <f t="shared" si="0"/>
        <v>1024</v>
      </c>
      <c r="F5" s="14">
        <v>12</v>
      </c>
      <c r="G5" s="11">
        <v>5</v>
      </c>
      <c r="H5" s="14">
        <v>1</v>
      </c>
      <c r="I5" s="14" t="b">
        <v>1</v>
      </c>
      <c r="J5" s="14">
        <v>3</v>
      </c>
      <c r="K5" s="14">
        <v>3</v>
      </c>
      <c r="L5" s="14">
        <v>0.1</v>
      </c>
      <c r="M5" s="14">
        <v>0.1</v>
      </c>
      <c r="N5" s="18"/>
      <c r="O5" s="18"/>
      <c r="P5" s="18"/>
      <c r="Q5" s="18"/>
      <c r="R5" s="18"/>
      <c r="S5" s="18"/>
      <c r="T5" s="18"/>
      <c r="U5" s="18"/>
      <c r="V5" s="18"/>
    </row>
    <row r="6" spans="1:22" ht="17.25" customHeight="1">
      <c r="A6" s="23">
        <v>100017</v>
      </c>
      <c r="B6" s="24" t="s">
        <v>203</v>
      </c>
      <c r="C6" s="14" t="s">
        <v>141</v>
      </c>
      <c r="D6" s="14">
        <v>1</v>
      </c>
      <c r="E6" s="14">
        <f t="shared" si="0"/>
        <v>1024</v>
      </c>
      <c r="F6" s="14">
        <v>2</v>
      </c>
      <c r="G6" s="11">
        <v>0.5</v>
      </c>
      <c r="H6" s="14">
        <v>3</v>
      </c>
      <c r="I6" s="14" t="b">
        <v>0</v>
      </c>
      <c r="J6" s="14">
        <v>1</v>
      </c>
      <c r="K6" s="14">
        <v>1</v>
      </c>
      <c r="L6" s="14">
        <v>0</v>
      </c>
      <c r="M6" s="14">
        <v>0.1</v>
      </c>
      <c r="N6" s="18"/>
      <c r="O6" s="18"/>
      <c r="P6" s="18"/>
      <c r="Q6" s="18"/>
      <c r="R6" s="18"/>
      <c r="S6" s="18"/>
      <c r="T6" s="18"/>
      <c r="U6" s="18"/>
      <c r="V6" s="18"/>
    </row>
    <row r="7" spans="1:22" ht="17.25" customHeight="1">
      <c r="A7" s="23">
        <v>100018</v>
      </c>
      <c r="B7" s="24" t="s">
        <v>210</v>
      </c>
      <c r="C7" s="14" t="s">
        <v>141</v>
      </c>
      <c r="D7" s="14">
        <v>1</v>
      </c>
      <c r="E7" s="14">
        <f t="shared" si="0"/>
        <v>1024</v>
      </c>
      <c r="F7" s="14">
        <v>3</v>
      </c>
      <c r="G7" s="11">
        <v>2</v>
      </c>
      <c r="H7" s="14">
        <v>1</v>
      </c>
      <c r="I7" s="14" t="b">
        <v>1</v>
      </c>
      <c r="J7" s="14">
        <v>3</v>
      </c>
      <c r="K7" s="14">
        <v>3</v>
      </c>
      <c r="L7" s="14">
        <v>0.1</v>
      </c>
      <c r="M7" s="14">
        <v>0.1</v>
      </c>
      <c r="N7" s="18"/>
      <c r="O7" s="18"/>
      <c r="P7" s="18"/>
      <c r="Q7" s="18"/>
      <c r="R7" s="18"/>
      <c r="S7" s="18"/>
      <c r="T7" s="18"/>
      <c r="U7" s="18"/>
      <c r="V7" s="18"/>
    </row>
    <row r="8" spans="1:22" ht="17.25" customHeight="1">
      <c r="A8" s="23">
        <v>100020</v>
      </c>
      <c r="B8" s="24" t="s">
        <v>223</v>
      </c>
      <c r="C8" s="14" t="s">
        <v>141</v>
      </c>
      <c r="D8" s="14">
        <v>1</v>
      </c>
      <c r="E8" s="14">
        <f t="shared" si="0"/>
        <v>1024</v>
      </c>
      <c r="F8" s="14">
        <v>20</v>
      </c>
      <c r="G8" s="11">
        <v>10</v>
      </c>
      <c r="H8" s="14">
        <v>1</v>
      </c>
      <c r="I8" s="14" t="b">
        <v>1</v>
      </c>
      <c r="J8" s="14">
        <v>3</v>
      </c>
      <c r="K8" s="14">
        <v>3</v>
      </c>
      <c r="L8" s="14">
        <v>0.2</v>
      </c>
      <c r="M8" s="14">
        <v>0.2</v>
      </c>
      <c r="N8" s="18"/>
      <c r="O8" s="18"/>
      <c r="P8" s="18"/>
      <c r="Q8" s="18"/>
      <c r="R8" s="18"/>
      <c r="S8" s="18"/>
      <c r="T8" s="18"/>
      <c r="U8" s="18"/>
      <c r="V8" s="18"/>
    </row>
    <row r="10" spans="1:22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17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17.25" customHeight="1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17.25" customHeight="1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17.25" customHeight="1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2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2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2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2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spans="1:22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spans="1:22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spans="1:22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2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spans="1:22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spans="1:22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spans="1:22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spans="1:22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spans="1:22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spans="1:22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2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2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1:22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1:22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2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2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2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2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2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2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spans="1:22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 ht="17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 ht="17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 ht="17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 ht="17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 ht="17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 ht="17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 ht="17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 ht="17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 ht="17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 ht="17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 ht="17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 ht="17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 ht="17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 ht="17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 ht="17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 ht="17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 ht="17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 ht="17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 ht="17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ht="17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ht="17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 ht="17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ht="17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ht="17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 ht="17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ht="17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ht="17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 ht="17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ht="17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ht="17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 ht="17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ht="17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ht="17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 ht="17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ht="17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ht="17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ht="17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ht="17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ht="17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ht="17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ht="17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ht="17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 ht="17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ht="17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ht="17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 ht="17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ht="17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ht="17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 ht="17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ht="17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ht="17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 ht="17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ht="17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ht="17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 ht="17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ht="17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ht="17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spans="1:22" ht="17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ht="17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ht="17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spans="1:22" ht="17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ht="17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ht="17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spans="1:22" ht="17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ht="17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ht="17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spans="1:22" ht="17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ht="17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ht="17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spans="1:22" ht="17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ht="17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ht="17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spans="1:22" ht="17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ht="17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ht="17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ht="17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ht="17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ht="17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spans="1:22" ht="17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ht="17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ht="17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spans="1:22" ht="17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ht="17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ht="17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spans="1:22" ht="17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ht="17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ht="17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spans="1:22" ht="17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ht="17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ht="17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spans="1:22" ht="17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ht="17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ht="17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spans="1:22" ht="17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ht="17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ht="17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spans="1:22" ht="17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ht="17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ht="17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spans="1:22" ht="17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ht="17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ht="17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ht="17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ht="17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ht="17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spans="1:22" ht="17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ht="17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ht="17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ht="17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ht="17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ht="17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spans="1:22" ht="17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ht="17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ht="17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ht="17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2" ht="17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ht="17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ht="17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ht="17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2" ht="17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ht="17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2" ht="17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ht="17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spans="1:22" ht="17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ht="17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ht="17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ht="17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ht="17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ht="17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spans="1:22" ht="17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ht="17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spans="1:22" ht="17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ht="17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spans="1:22" ht="17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ht="17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spans="1:22" ht="17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ht="17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spans="1:22" ht="17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ht="17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spans="1:22" ht="17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ht="17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spans="1:22" ht="17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ht="17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spans="1:22" ht="17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ht="17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spans="1:22" ht="17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ht="17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spans="1:22" ht="17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2" ht="17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spans="1:22" ht="17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2" ht="17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spans="1:22" ht="17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2" ht="17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spans="1:22" ht="17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2" ht="17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spans="1:22" ht="17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2" ht="17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spans="1:22" ht="17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spans="1:22" ht="17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spans="1:22" ht="17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spans="1:22" ht="17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spans="1:22" ht="17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spans="1:22" ht="17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spans="1:22" ht="17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spans="1:22" ht="17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ht="17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ht="17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spans="1:22" ht="17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ht="17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spans="1:22" ht="17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ht="17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spans="1:22" ht="17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ht="17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spans="1:22" ht="17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spans="1:22" ht="17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spans="1:22" ht="17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spans="1:22" ht="17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spans="1:22" ht="17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spans="1:22" ht="17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spans="1:22" ht="17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spans="1:22" ht="17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spans="1:22" ht="17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spans="1:22" ht="17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spans="1:22" ht="17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spans="1:22" ht="17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spans="1:22" ht="17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spans="1:22" ht="17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spans="1:22" ht="17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spans="1:22" ht="17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spans="1:22" ht="17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spans="1:22" ht="17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spans="1:22" ht="17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spans="1:22" ht="17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spans="1:22" ht="17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ht="17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spans="1:22" ht="17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spans="1:22" ht="17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spans="1:22" ht="17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ht="17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spans="1:22" ht="17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spans="1:22" ht="17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spans="1:22" ht="17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spans="1:22" ht="17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spans="1:22" ht="17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spans="1:22" ht="17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spans="1:22" ht="17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spans="1:22" ht="17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spans="1:22" ht="17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spans="1:22" ht="17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spans="1:22" ht="17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spans="1:22" ht="17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spans="1:22" ht="17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spans="1:22" ht="17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spans="1:22" ht="17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spans="1:22" ht="17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spans="1:22" ht="17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spans="1:22" ht="17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spans="1:22" ht="17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ht="17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spans="1:22" ht="17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spans="1:22" ht="17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spans="1:22" ht="17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spans="1:22" ht="17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spans="1:22" ht="17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spans="1:22" ht="17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spans="1:22" ht="17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spans="1:22" ht="17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spans="1:22" ht="17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spans="1:22" ht="17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spans="1:22" ht="17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spans="1:22" ht="17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spans="1:22" ht="17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spans="1:22" ht="17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spans="1:22" ht="17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spans="1:22" ht="17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spans="1:22" ht="17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spans="1:22" ht="17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spans="1:22" ht="17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spans="1:22" ht="17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spans="1:22" ht="17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spans="1:22" ht="17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spans="1:22" ht="17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spans="1:22" ht="17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spans="1:22" ht="17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spans="1:22" ht="17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spans="1:22" ht="17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spans="1:22" ht="17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spans="1:22" ht="17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spans="1:22" ht="17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spans="1:22" ht="17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spans="1:22" ht="17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spans="1:22" ht="17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spans="1:22" ht="17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spans="1:22" ht="17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spans="1:22" ht="17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spans="1:22" ht="17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spans="1:22" ht="17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spans="1:22" ht="17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spans="1:22" ht="17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spans="1:22" ht="17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spans="1:22" ht="17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spans="1:22" ht="17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spans="1:22" ht="17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spans="1:22" ht="17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spans="1:22" ht="17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spans="1:22" ht="17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spans="1:22" ht="17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spans="1:22" ht="17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spans="1:22" ht="17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ht="17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spans="1:22" ht="17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spans="1:22" ht="17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spans="1:22" ht="17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spans="1:22" ht="17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spans="1:22" ht="17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spans="1:22" ht="17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spans="1:22" ht="17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spans="1:22" ht="17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spans="1:22" ht="17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spans="1:22" ht="17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spans="1:22" ht="17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spans="1:22" ht="17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spans="1:22" ht="17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spans="1:22" ht="17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spans="1:22" ht="17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spans="1:22" ht="17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spans="1:22" ht="17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spans="1:22" ht="17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spans="1:22" ht="17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spans="1:22" ht="17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spans="1:22" ht="17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ht="17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spans="1:22" ht="17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spans="1:22" ht="17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spans="1:22" ht="17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spans="1:22" ht="17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spans="1:22" ht="17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spans="1:22" ht="17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spans="1:22" ht="17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spans="1:22" ht="17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spans="1:22" ht="17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spans="1:22" ht="17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spans="1:22" ht="17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spans="1:22" ht="17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spans="1:22" ht="17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spans="1:22" ht="17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spans="1:22" ht="17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spans="1:22" ht="17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spans="1:22" ht="17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spans="1:22" ht="17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spans="1:22" ht="17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spans="1:22" ht="17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spans="1:22" ht="17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spans="1:22" ht="17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spans="1:22" ht="17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spans="1:22" ht="17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spans="1:22" ht="17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spans="1:22" ht="17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spans="1:22" ht="17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spans="1:22" ht="17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spans="1:22" ht="17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spans="1:22" ht="17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spans="1:22" ht="17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spans="1:22" ht="17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spans="1:22" ht="17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ht="17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spans="1:22" ht="17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spans="1:22" ht="17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spans="1:22" ht="17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spans="1:22" ht="17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spans="1:22" ht="17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spans="1:22" ht="17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spans="1:22" ht="17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spans="1:22" ht="17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spans="1:22" ht="17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spans="1:22" ht="17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spans="1:22" ht="17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spans="1:22" ht="17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spans="1:22" ht="17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spans="1:22" ht="17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spans="1:22" ht="17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spans="1:22" ht="17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spans="1:22" ht="17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spans="1:22" ht="17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spans="1:22" ht="17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spans="1:22" ht="17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spans="1:22" ht="17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spans="1:22" ht="17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spans="1:22" ht="17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spans="1:22" ht="17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spans="1:22" ht="17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spans="1:22" ht="17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spans="1:22" ht="17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spans="1:22" ht="17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spans="1:22" ht="17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spans="1:22" ht="17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spans="1:22" ht="17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spans="1:22" ht="17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ht="17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spans="1:22" ht="17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spans="1:22" ht="17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spans="1:22" ht="17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spans="1:22" ht="17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spans="1:22" ht="17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spans="1:22" ht="17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spans="1:22" ht="17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spans="1:22" ht="17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spans="1:22" ht="17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spans="1:22" ht="17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spans="1:22" ht="17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spans="1:22" ht="17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spans="1:22" ht="17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spans="1:22" ht="17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spans="1:22" ht="17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spans="1:22" ht="17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ht="17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spans="1:22" ht="17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spans="1:22" ht="17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spans="1:22" ht="17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spans="1:22" ht="17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spans="1:22" ht="17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spans="1:22" ht="17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spans="1:22" ht="17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spans="1:22" ht="17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spans="1:22" ht="17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spans="1:22" ht="17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spans="1:22" ht="17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spans="1:22" ht="17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spans="1:22" ht="17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spans="1:22" ht="17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spans="1:22" ht="17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spans="1:22" ht="17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spans="1:22" ht="17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spans="1:22" ht="17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spans="1:22" ht="17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spans="1:22" ht="17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spans="1:22" ht="17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spans="1:22" ht="17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spans="1:22" ht="17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spans="1:22" ht="17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spans="1:22" ht="17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spans="1:22" ht="17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spans="1:22" ht="17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spans="1:22" ht="17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spans="1:22" ht="17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spans="1:22" ht="17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spans="1:22" ht="17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spans="1:22" ht="17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spans="1:22" ht="17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spans="1:22" ht="17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spans="1:22" ht="17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spans="1:22" ht="17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spans="1:22" ht="17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spans="1:22" ht="17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spans="1:22" ht="17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spans="1:22" ht="17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ht="17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spans="1:22" ht="17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spans="1:22" ht="17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spans="1:22" ht="17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spans="1:22" ht="17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spans="1:22" ht="17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spans="1:22" ht="17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spans="1:22" ht="17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spans="1:22" ht="17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spans="1:22" ht="17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spans="1:22" ht="17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spans="1:22" ht="17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spans="1:22" ht="17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spans="1:22" ht="17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spans="1:22" ht="17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spans="1:22" ht="17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ht="17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spans="1:22" ht="17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spans="1:22" ht="17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spans="1:22" ht="17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spans="1:22" ht="17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spans="1:22" ht="17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spans="1:22" ht="17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spans="1:22" ht="17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spans="1:22" ht="17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spans="1:22" ht="17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spans="1:22" ht="17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spans="1:22" ht="17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spans="1:22" ht="17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spans="1:22" ht="17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spans="1:22" ht="17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spans="1:22" ht="17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spans="1:22" ht="17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spans="1:22" ht="17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spans="1:22" ht="17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spans="1:22" ht="17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spans="1:22" ht="17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spans="1:22" ht="17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spans="1:22" ht="17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spans="1:22" ht="17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spans="1:22" ht="17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spans="1:22" ht="17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spans="1:22" ht="17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spans="1:22" ht="17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spans="1:22" ht="17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spans="1:22" ht="17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spans="1:22" ht="17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spans="1:22" ht="17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spans="1:22" ht="17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spans="1:22" ht="17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spans="1:22" ht="17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spans="1:22" ht="17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spans="1:22" ht="17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spans="1:22" ht="17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spans="1:22" ht="17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spans="1:22" ht="17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spans="1:22" ht="17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spans="1:22" ht="17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ht="17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spans="1:22" ht="17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spans="1:22" ht="17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spans="1:22" ht="17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spans="1:22" ht="17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spans="1:22" ht="17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spans="1:22" ht="17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spans="1:22" ht="17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spans="1:22" ht="17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spans="1:22" ht="17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spans="1:22" ht="17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spans="1:22" ht="17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spans="1:22" ht="17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spans="1:22" ht="17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spans="1:22" ht="17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spans="1:22" ht="17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ht="17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spans="1:22" ht="17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spans="1:22" ht="17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spans="1:22" ht="17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spans="1:22" ht="17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spans="1:22" ht="17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spans="1:22" ht="17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spans="1:22" ht="17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spans="1:22" ht="17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spans="1:22" ht="17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spans="1:22" ht="17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spans="1:22" ht="17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spans="1:22" ht="17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spans="1:22" ht="17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spans="1:22" ht="17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spans="1:22" ht="17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spans="1:22" ht="17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spans="1:22" ht="17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spans="1:22" ht="17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spans="1:22" ht="17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spans="1:22" ht="17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spans="1:22" ht="17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spans="1:22" ht="17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spans="1:22" ht="17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spans="1:22" ht="17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spans="1:22" ht="17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spans="1:22" ht="17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spans="1:22" ht="17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spans="1:22" ht="17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spans="1:22" ht="17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spans="1:22" ht="17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spans="1:22" ht="17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spans="1:22" ht="17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spans="1:22" ht="17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spans="1:22" ht="17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spans="1:22" ht="17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spans="1:22" ht="17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spans="1:22" ht="17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spans="1:22" ht="17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spans="1:22" ht="17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spans="1:22" ht="17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spans="1:22" ht="17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spans="1:22" ht="17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spans="1:22" ht="17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spans="1:22" ht="17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spans="1:22" ht="17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spans="1:22" ht="17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spans="1:22" ht="17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ht="17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spans="1:22" ht="17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spans="1:22" ht="17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spans="1:22" ht="17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spans="1:22" ht="17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spans="1:22" ht="17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spans="1:22" ht="17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spans="1:22" ht="17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spans="1:22" ht="17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spans="1:22" ht="17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spans="1:22" ht="17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spans="1:22" ht="17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ht="17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spans="1:22" ht="17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spans="1:22" ht="17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spans="1:22" ht="17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spans="1:22" ht="17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spans="1:22" ht="17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spans="1:22" ht="17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spans="1:22" ht="17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spans="1:22" ht="17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spans="1:22" ht="17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spans="1:22" ht="17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spans="1:22" ht="17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spans="1:22" ht="17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spans="1:22" ht="17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spans="1:22" ht="17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spans="1:22" ht="17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ht="17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spans="1:22" ht="17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spans="1:22" ht="17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spans="1:22" ht="17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spans="1:22" ht="17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spans="1:22" ht="17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spans="1:22" ht="17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spans="1:22" ht="17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spans="1:22" ht="17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spans="1:22" ht="17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spans="1:22" ht="17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spans="1:22" ht="17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spans="1:22" ht="17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spans="1:22" ht="17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spans="1:22" ht="17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spans="1:22" ht="17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spans="1:22" ht="17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spans="1:22" ht="17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spans="1:22" ht="17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spans="1:22" ht="17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spans="1:22" ht="17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spans="1:22" ht="17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spans="1:22" ht="17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spans="1:22" ht="17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spans="1:22" ht="17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spans="1:22" ht="17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spans="1:22" ht="17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spans="1:22" ht="17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spans="1:22" ht="17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spans="1:22" ht="17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spans="1:22" ht="17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spans="1:22" ht="17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spans="1:22" ht="17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spans="1:22" ht="17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spans="1:22" ht="17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ht="17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spans="1:22" ht="17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spans="1:22" ht="17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spans="1:22" ht="17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spans="1:22" ht="17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spans="1:22" ht="17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spans="1:22" ht="17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spans="1:22" ht="17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spans="1:22" ht="17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spans="1:22" ht="17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spans="1:22" ht="17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spans="1:22" ht="17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spans="1:22" ht="17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spans="1:22" ht="17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spans="1:22" ht="17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spans="1:22" ht="17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spans="1:22" ht="17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ht="17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spans="1:22" ht="17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spans="1:22" ht="17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spans="1:22" ht="17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spans="1:22" ht="17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spans="1:22" ht="17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spans="1:22" ht="17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spans="1:22" ht="17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spans="1:22" ht="17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spans="1:22" ht="17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spans="1:22" ht="17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spans="1:22" ht="17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spans="1:22" ht="17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spans="1:22" ht="17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spans="1:22" ht="17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spans="1:22" ht="17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spans="1:22" ht="17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spans="1:22" ht="17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ht="17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spans="1:22" ht="17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spans="1:22" ht="17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spans="1:22" ht="17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spans="1:22" ht="17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spans="1:22" ht="17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spans="1:22" ht="17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spans="1:22" ht="17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spans="1:22" ht="17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spans="1:22" ht="17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spans="1:22" ht="17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spans="1:22" ht="17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spans="1:22" ht="17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spans="1:22" ht="17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spans="1:22" ht="17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spans="1:22" ht="17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spans="1:22" ht="17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spans="1:22" ht="17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spans="1:22" ht="17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spans="1:22" ht="17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spans="1:22" ht="17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spans="1:22" ht="17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spans="1:22" ht="17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spans="1:22" ht="17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spans="1:22" ht="17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spans="1:22" ht="17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spans="1:22" ht="17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spans="1:22" ht="17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spans="1:22" ht="17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spans="1:22" ht="17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spans="1:22" ht="17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spans="1:22" ht="17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spans="1:22" ht="17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spans="1:22" ht="17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ht="17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spans="1:22" ht="17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spans="1:22" ht="17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spans="1:22" ht="17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spans="1:22" ht="17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spans="1:22" ht="17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spans="1:22" ht="17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spans="1:22" ht="17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spans="1:22" ht="17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spans="1:22" ht="17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spans="1:22" ht="17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spans="1:22" ht="17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spans="1:22" ht="17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spans="1:22" ht="17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spans="1:22" ht="17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spans="1:22" ht="17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spans="1:22" ht="17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spans="1:22" ht="17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spans="1:22" ht="17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ht="17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spans="1:22" ht="17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spans="1:22" ht="17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spans="1:22" ht="17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spans="1:22" ht="17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spans="1:22" ht="17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spans="1:22" ht="17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spans="1:22" ht="17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spans="1:22" ht="17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spans="1:22" ht="17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spans="1:22" ht="17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spans="1:22" ht="17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spans="1:22" ht="17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spans="1:22" ht="17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spans="1:22" ht="17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spans="1:22" ht="17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spans="1:22" ht="17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spans="1:22" ht="17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spans="1:22" ht="17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spans="1:22" ht="17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spans="1:22" ht="17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spans="1:22" ht="17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spans="1:22" ht="17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spans="1:22" ht="17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spans="1:22" ht="17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spans="1:22" ht="17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spans="1:22" ht="17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spans="1:22" ht="17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spans="1:22" ht="17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spans="1:22" ht="17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spans="1:22" ht="17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spans="1:22" ht="17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spans="1:22" ht="17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spans="1:22" ht="17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spans="1:22" ht="17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spans="1:22" ht="17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spans="1:22" ht="17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spans="1:22" ht="17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spans="1:22" ht="17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spans="1:22" ht="17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spans="1:22" ht="17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ht="17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spans="1:22" ht="17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spans="1:22" ht="17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spans="1:22" ht="17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spans="1:22" ht="17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spans="1:22" ht="17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spans="1:22" ht="17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spans="1:22" ht="17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spans="1:22" ht="17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spans="1:22" ht="17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spans="1:22" ht="17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spans="1:22" ht="17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spans="1:22" ht="17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spans="1:22" ht="17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spans="1:22" ht="17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spans="1:22" ht="17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spans="1:22" ht="17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spans="1:22" ht="17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spans="1:22" ht="17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spans="1:22" ht="17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spans="1:22" ht="17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spans="1:22" ht="17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spans="1:22" ht="17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spans="1:22" ht="17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spans="1:22" ht="17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spans="1:22" ht="17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spans="1:22" ht="17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spans="1:22" ht="17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spans="1:22" ht="17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spans="1:22" ht="17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spans="1:22" ht="17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spans="1:22" ht="17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spans="1:22" ht="17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spans="1:22" ht="17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spans="1:22" ht="17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spans="1:22" ht="17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spans="1:22" ht="17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ht="17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spans="1:22" ht="17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spans="1:22" ht="17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spans="1:22" ht="17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spans="1:22" ht="17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spans="1:22" ht="17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spans="1:22" ht="17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spans="1:22" ht="17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</sheetData>
  <phoneticPr fontId="10" type="noConversion"/>
  <pageMargins left="0.69999998807907104" right="0.69999998807907104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001"/>
  <sheetViews>
    <sheetView zoomScaleNormal="100" zoomScaleSheetLayoutView="75" workbookViewId="0">
      <selection activeCell="B8" sqref="B8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6" width="20.42578125" style="1" customWidth="1"/>
    <col min="7" max="7" width="26.85546875" style="1" customWidth="1"/>
    <col min="8" max="8" width="18.28515625" style="1" customWidth="1"/>
    <col min="9" max="9" width="16.7109375" style="1" customWidth="1"/>
    <col min="10" max="10" width="18.140625" style="1" customWidth="1"/>
    <col min="11" max="11" width="16.42578125" style="1" customWidth="1"/>
    <col min="12" max="12" width="25" style="1" customWidth="1"/>
    <col min="13" max="13" width="32.42578125" style="1" customWidth="1"/>
    <col min="14" max="14" width="35.140625" style="1" customWidth="1"/>
    <col min="15" max="15" width="36.5703125" style="1" customWidth="1"/>
    <col min="16" max="24" width="13" style="1" customWidth="1"/>
  </cols>
  <sheetData>
    <row r="1" spans="1:24" ht="17.25" customHeight="1">
      <c r="A1" s="17" t="s">
        <v>68</v>
      </c>
      <c r="B1" s="17" t="s">
        <v>68</v>
      </c>
      <c r="C1" s="17" t="s">
        <v>111</v>
      </c>
      <c r="D1" s="17" t="s">
        <v>66</v>
      </c>
      <c r="E1" s="17" t="s">
        <v>111</v>
      </c>
      <c r="F1" s="17" t="s">
        <v>111</v>
      </c>
      <c r="G1" s="17" t="s">
        <v>115</v>
      </c>
      <c r="H1" s="17" t="s">
        <v>66</v>
      </c>
      <c r="I1" s="17" t="s">
        <v>114</v>
      </c>
      <c r="J1" s="17" t="s">
        <v>114</v>
      </c>
      <c r="K1" s="17" t="s">
        <v>68</v>
      </c>
      <c r="L1" s="17" t="s">
        <v>114</v>
      </c>
      <c r="M1" s="17" t="s">
        <v>134</v>
      </c>
      <c r="N1" s="17" t="s">
        <v>114</v>
      </c>
      <c r="O1" s="17" t="s">
        <v>134</v>
      </c>
      <c r="P1" s="18"/>
      <c r="Q1" s="18"/>
      <c r="R1" s="18"/>
      <c r="S1" s="18"/>
      <c r="T1" s="18"/>
      <c r="U1" s="18"/>
      <c r="V1" s="18"/>
      <c r="W1" s="18"/>
      <c r="X1" s="18"/>
    </row>
    <row r="2" spans="1:24" ht="17.25" customHeight="1">
      <c r="A2" s="19" t="s">
        <v>117</v>
      </c>
      <c r="B2" s="20" t="s">
        <v>130</v>
      </c>
      <c r="C2" s="20" t="s">
        <v>104</v>
      </c>
      <c r="D2" s="20" t="s">
        <v>96</v>
      </c>
      <c r="E2" s="20" t="s">
        <v>79</v>
      </c>
      <c r="F2" s="20" t="s">
        <v>80</v>
      </c>
      <c r="G2" s="20" t="s">
        <v>75</v>
      </c>
      <c r="H2" s="20" t="s">
        <v>102</v>
      </c>
      <c r="I2" s="20" t="s">
        <v>110</v>
      </c>
      <c r="J2" s="20" t="s">
        <v>76</v>
      </c>
      <c r="K2" s="20" t="s">
        <v>132</v>
      </c>
      <c r="L2" s="20" t="s">
        <v>12</v>
      </c>
      <c r="M2" s="20" t="s">
        <v>37</v>
      </c>
      <c r="N2" s="20" t="s">
        <v>53</v>
      </c>
      <c r="O2" s="20" t="s">
        <v>154</v>
      </c>
      <c r="P2" s="18"/>
      <c r="Q2" s="18"/>
      <c r="R2" s="18"/>
      <c r="S2" s="18"/>
      <c r="T2" s="18"/>
      <c r="U2" s="18"/>
      <c r="V2" s="18"/>
      <c r="W2" s="18"/>
      <c r="X2" s="18"/>
    </row>
    <row r="3" spans="1:24" ht="17.25" customHeight="1">
      <c r="A3" s="5" t="s">
        <v>97</v>
      </c>
      <c r="B3" s="6" t="s">
        <v>83</v>
      </c>
      <c r="C3" s="6" t="s">
        <v>78</v>
      </c>
      <c r="D3" s="6" t="s">
        <v>47</v>
      </c>
      <c r="E3" s="6" t="s">
        <v>85</v>
      </c>
      <c r="F3" s="6" t="s">
        <v>11</v>
      </c>
      <c r="G3" s="6" t="s">
        <v>84</v>
      </c>
      <c r="H3" s="6" t="s">
        <v>52</v>
      </c>
      <c r="I3" s="22" t="s">
        <v>6</v>
      </c>
      <c r="J3" s="22" t="s">
        <v>21</v>
      </c>
      <c r="K3" s="22" t="s">
        <v>14</v>
      </c>
      <c r="L3" s="22" t="s">
        <v>148</v>
      </c>
      <c r="M3" s="22" t="s">
        <v>48</v>
      </c>
      <c r="N3" s="22" t="s">
        <v>55</v>
      </c>
      <c r="O3" s="22" t="s">
        <v>146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ht="17.25" customHeight="1">
      <c r="A4" s="23">
        <v>100011</v>
      </c>
      <c r="B4" s="24" t="s">
        <v>160</v>
      </c>
      <c r="C4" s="14" t="s">
        <v>128</v>
      </c>
      <c r="D4" s="14">
        <v>1</v>
      </c>
      <c r="E4" s="14" t="s">
        <v>70</v>
      </c>
      <c r="F4" s="24" t="s">
        <v>133</v>
      </c>
      <c r="G4" s="14" t="b">
        <v>0</v>
      </c>
      <c r="H4" s="14">
        <f t="shared" ref="H4:H8" si="0">2^10</f>
        <v>1024</v>
      </c>
      <c r="I4" s="14">
        <v>8</v>
      </c>
      <c r="J4" s="14">
        <v>4</v>
      </c>
      <c r="K4" s="14">
        <v>300001</v>
      </c>
      <c r="L4" s="14">
        <v>0.4</v>
      </c>
      <c r="M4" s="14">
        <v>0.2</v>
      </c>
      <c r="N4" s="14">
        <v>0.05</v>
      </c>
      <c r="O4" s="14">
        <v>0.01</v>
      </c>
      <c r="P4" s="18"/>
      <c r="Q4" s="18"/>
      <c r="R4" s="18"/>
      <c r="S4" s="18"/>
      <c r="T4" s="18"/>
      <c r="U4" s="18"/>
      <c r="V4" s="18"/>
      <c r="W4" s="18"/>
      <c r="X4" s="18"/>
    </row>
    <row r="5" spans="1:24" ht="17.25" customHeight="1">
      <c r="A5" s="23">
        <v>100013</v>
      </c>
      <c r="B5" s="24" t="s">
        <v>175</v>
      </c>
      <c r="C5" s="14" t="s">
        <v>128</v>
      </c>
      <c r="D5" s="14">
        <v>1</v>
      </c>
      <c r="E5" s="24" t="s">
        <v>133</v>
      </c>
      <c r="F5" s="14" t="s">
        <v>74</v>
      </c>
      <c r="G5" s="14" t="b">
        <v>0</v>
      </c>
      <c r="H5" s="14">
        <f t="shared" si="0"/>
        <v>1024</v>
      </c>
      <c r="I5" s="14">
        <v>10</v>
      </c>
      <c r="J5" s="14">
        <v>4</v>
      </c>
      <c r="K5" s="14">
        <v>300002</v>
      </c>
      <c r="L5" s="14">
        <v>1</v>
      </c>
      <c r="M5" s="14">
        <v>0.2</v>
      </c>
      <c r="N5" s="14">
        <v>0.05</v>
      </c>
      <c r="O5" s="14">
        <v>0</v>
      </c>
      <c r="P5" s="18"/>
      <c r="Q5" s="18"/>
      <c r="R5" s="18"/>
      <c r="S5" s="18"/>
      <c r="T5" s="18"/>
      <c r="U5" s="18"/>
      <c r="V5" s="18"/>
      <c r="W5" s="18"/>
      <c r="X5" s="18"/>
    </row>
    <row r="6" spans="1:24" ht="17.25" customHeight="1">
      <c r="A6" s="23">
        <v>100015</v>
      </c>
      <c r="B6" s="24" t="s">
        <v>189</v>
      </c>
      <c r="C6" s="14" t="s">
        <v>128</v>
      </c>
      <c r="D6" s="14">
        <v>1</v>
      </c>
      <c r="E6" s="14" t="s">
        <v>72</v>
      </c>
      <c r="F6" s="24" t="s">
        <v>133</v>
      </c>
      <c r="G6" s="14" t="b">
        <v>0</v>
      </c>
      <c r="H6" s="14">
        <f t="shared" si="0"/>
        <v>1024</v>
      </c>
      <c r="I6" s="14">
        <v>8</v>
      </c>
      <c r="J6" s="14">
        <v>2</v>
      </c>
      <c r="K6" s="14">
        <v>300003</v>
      </c>
      <c r="L6" s="14">
        <v>1</v>
      </c>
      <c r="M6" s="14">
        <v>0.2</v>
      </c>
      <c r="N6" s="14">
        <v>0.05</v>
      </c>
      <c r="O6" s="14">
        <v>0</v>
      </c>
      <c r="P6" s="18"/>
      <c r="Q6" s="18"/>
      <c r="R6" s="18"/>
      <c r="S6" s="18"/>
      <c r="T6" s="18"/>
      <c r="U6" s="18"/>
      <c r="V6" s="18"/>
      <c r="W6" s="18"/>
      <c r="X6" s="18"/>
    </row>
    <row r="7" spans="1:24" ht="17.25" customHeight="1">
      <c r="A7" s="23">
        <v>100016</v>
      </c>
      <c r="B7" s="24" t="s">
        <v>196</v>
      </c>
      <c r="C7" s="14" t="s">
        <v>128</v>
      </c>
      <c r="D7" s="14">
        <v>1</v>
      </c>
      <c r="E7" s="24" t="s">
        <v>133</v>
      </c>
      <c r="F7" s="24" t="s">
        <v>116</v>
      </c>
      <c r="G7" s="14" t="b">
        <v>0</v>
      </c>
      <c r="H7" s="14">
        <f t="shared" si="0"/>
        <v>1024</v>
      </c>
      <c r="I7" s="14">
        <v>8</v>
      </c>
      <c r="J7" s="14">
        <v>2</v>
      </c>
      <c r="K7" s="14">
        <v>300004</v>
      </c>
      <c r="L7" s="14">
        <v>1</v>
      </c>
      <c r="M7" s="14">
        <v>0.2</v>
      </c>
      <c r="N7" s="14">
        <v>0.05</v>
      </c>
      <c r="O7" s="14">
        <v>0</v>
      </c>
      <c r="P7" s="18"/>
      <c r="Q7" s="18"/>
      <c r="R7" s="18"/>
      <c r="S7" s="18"/>
      <c r="T7" s="18"/>
      <c r="U7" s="18"/>
      <c r="V7" s="18"/>
      <c r="W7" s="18"/>
      <c r="X7" s="18"/>
    </row>
    <row r="8" spans="1:24" ht="17.25" customHeight="1">
      <c r="A8" s="23">
        <v>100019</v>
      </c>
      <c r="B8" s="24" t="s">
        <v>161</v>
      </c>
      <c r="C8" s="14" t="s">
        <v>128</v>
      </c>
      <c r="D8" s="14">
        <v>1</v>
      </c>
      <c r="E8" s="14" t="s">
        <v>65</v>
      </c>
      <c r="F8" s="24" t="s">
        <v>133</v>
      </c>
      <c r="G8" s="14" t="b">
        <v>0</v>
      </c>
      <c r="H8" s="14">
        <f t="shared" si="0"/>
        <v>1024</v>
      </c>
      <c r="I8" s="14">
        <v>10</v>
      </c>
      <c r="J8" s="14">
        <v>3</v>
      </c>
      <c r="K8" s="14">
        <v>300005</v>
      </c>
      <c r="L8" s="14">
        <v>1</v>
      </c>
      <c r="M8" s="14">
        <v>0.2</v>
      </c>
      <c r="N8" s="14">
        <v>0.1</v>
      </c>
      <c r="O8" s="14">
        <v>0</v>
      </c>
      <c r="P8" s="18"/>
      <c r="Q8" s="18"/>
      <c r="R8" s="18"/>
      <c r="S8" s="18"/>
      <c r="T8" s="18"/>
      <c r="U8" s="18"/>
      <c r="V8" s="18"/>
      <c r="W8" s="18"/>
      <c r="X8" s="18"/>
    </row>
    <row r="10" spans="1:24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7.25" customHeigh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7.25" customHeight="1">
      <c r="B12" s="18"/>
      <c r="C12" s="18"/>
      <c r="D12" s="18"/>
      <c r="E12" s="18"/>
      <c r="F12" s="18"/>
      <c r="G12" s="18"/>
      <c r="H12" s="2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7.2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7.2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1"/>
  <sheetViews>
    <sheetView zoomScaleNormal="100" zoomScaleSheetLayoutView="75" workbookViewId="0">
      <selection activeCell="C8" sqref="C8"/>
    </sheetView>
  </sheetViews>
  <sheetFormatPr defaultColWidth="14.42578125" defaultRowHeight="15" customHeight="1"/>
  <cols>
    <col min="1" max="1" width="20.85546875" style="1" customWidth="1"/>
    <col min="2" max="2" width="23.7109375" style="1" customWidth="1"/>
    <col min="3" max="3" width="76.85546875" style="1" customWidth="1"/>
    <col min="4" max="26" width="8.7109375" style="1" customWidth="1"/>
  </cols>
  <sheetData>
    <row r="1" spans="1:3" ht="17.25">
      <c r="A1" s="17" t="s">
        <v>68</v>
      </c>
      <c r="B1" s="17" t="s">
        <v>111</v>
      </c>
      <c r="C1" s="17" t="s">
        <v>68</v>
      </c>
    </row>
    <row r="2" spans="1:3" ht="17.25">
      <c r="A2" s="19" t="s">
        <v>81</v>
      </c>
      <c r="B2" s="19" t="s">
        <v>82</v>
      </c>
      <c r="C2" s="19" t="s">
        <v>125</v>
      </c>
    </row>
    <row r="3" spans="1:3" ht="17.25">
      <c r="A3" s="26" t="s">
        <v>46</v>
      </c>
      <c r="B3" s="22" t="s">
        <v>149</v>
      </c>
      <c r="C3" s="22" t="s">
        <v>36</v>
      </c>
    </row>
    <row r="4" spans="1:3" ht="17.25">
      <c r="A4" s="23">
        <v>300001</v>
      </c>
      <c r="B4" s="24" t="s">
        <v>124</v>
      </c>
      <c r="C4" s="24" t="s">
        <v>0</v>
      </c>
    </row>
    <row r="5" spans="1:3" ht="17.25">
      <c r="A5" s="23">
        <v>300002</v>
      </c>
      <c r="B5" s="24" t="s">
        <v>129</v>
      </c>
      <c r="C5" s="24" t="s">
        <v>103</v>
      </c>
    </row>
    <row r="6" spans="1:3" ht="17.25">
      <c r="A6" s="23">
        <v>300003</v>
      </c>
      <c r="B6" s="24" t="s">
        <v>87</v>
      </c>
      <c r="C6" s="24" t="s">
        <v>159</v>
      </c>
    </row>
    <row r="7" spans="1:3" ht="17.25">
      <c r="A7" s="23">
        <v>300004</v>
      </c>
      <c r="B7" s="24" t="s">
        <v>139</v>
      </c>
      <c r="C7" s="24" t="s">
        <v>144</v>
      </c>
    </row>
    <row r="8" spans="1:3" ht="17.25">
      <c r="A8" s="23">
        <v>300005</v>
      </c>
      <c r="B8" s="24" t="s">
        <v>136</v>
      </c>
      <c r="C8" s="24" t="s">
        <v>158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3"/>
  <sheetViews>
    <sheetView zoomScaleNormal="100" zoomScaleSheetLayoutView="75" workbookViewId="0">
      <selection activeCell="D62" sqref="D62"/>
    </sheetView>
  </sheetViews>
  <sheetFormatPr defaultColWidth="14.42578125" defaultRowHeight="15" customHeight="1"/>
  <cols>
    <col min="1" max="1" width="13.5703125" style="1" customWidth="1"/>
    <col min="2" max="2" width="8.85546875" style="1" customWidth="1"/>
    <col min="3" max="3" width="16.7109375" style="1" customWidth="1"/>
    <col min="4" max="4" width="125.140625" style="1" customWidth="1"/>
    <col min="5" max="5" width="27.5703125" style="1" customWidth="1"/>
    <col min="6" max="6" width="31.7109375" style="1" customWidth="1"/>
    <col min="7" max="7" width="37" style="1" customWidth="1"/>
    <col min="8" max="8" width="19.140625" style="1" customWidth="1"/>
  </cols>
  <sheetData>
    <row r="1" spans="1:9" ht="17.25">
      <c r="A1" s="27"/>
      <c r="B1" s="27" t="s">
        <v>68</v>
      </c>
      <c r="C1" s="27" t="s">
        <v>111</v>
      </c>
      <c r="D1" s="27" t="s">
        <v>68</v>
      </c>
      <c r="E1" s="28" t="s">
        <v>134</v>
      </c>
      <c r="F1" s="28" t="s">
        <v>114</v>
      </c>
      <c r="G1" s="28" t="s">
        <v>134</v>
      </c>
      <c r="H1" s="28" t="s">
        <v>95</v>
      </c>
      <c r="I1" s="29" t="s">
        <v>66</v>
      </c>
    </row>
    <row r="2" spans="1:9" ht="17.25">
      <c r="A2" s="19" t="s">
        <v>138</v>
      </c>
      <c r="B2" s="19" t="s">
        <v>117</v>
      </c>
      <c r="C2" s="19" t="s">
        <v>123</v>
      </c>
      <c r="D2" s="19" t="s">
        <v>57</v>
      </c>
      <c r="E2" s="20" t="s">
        <v>37</v>
      </c>
      <c r="F2" s="20" t="s">
        <v>53</v>
      </c>
      <c r="G2" s="20" t="s">
        <v>154</v>
      </c>
      <c r="H2" s="30" t="s">
        <v>89</v>
      </c>
      <c r="I2" s="31" t="s">
        <v>137</v>
      </c>
    </row>
    <row r="3" spans="1:9" ht="17.25">
      <c r="A3" s="32" t="s">
        <v>17</v>
      </c>
      <c r="B3" s="33" t="s">
        <v>97</v>
      </c>
      <c r="C3" s="33" t="s">
        <v>25</v>
      </c>
      <c r="D3" s="33" t="s">
        <v>86</v>
      </c>
      <c r="E3" s="34" t="s">
        <v>48</v>
      </c>
      <c r="F3" s="34" t="s">
        <v>55</v>
      </c>
      <c r="G3" s="34" t="s">
        <v>146</v>
      </c>
      <c r="H3" s="34" t="s">
        <v>13</v>
      </c>
      <c r="I3" s="35" t="s">
        <v>88</v>
      </c>
    </row>
    <row r="4" spans="1:9" ht="17.25">
      <c r="A4" s="36">
        <v>620001</v>
      </c>
      <c r="B4" s="14">
        <v>100011</v>
      </c>
      <c r="C4" s="14" t="s">
        <v>60</v>
      </c>
      <c r="D4" s="37" t="s">
        <v>162</v>
      </c>
      <c r="E4" s="38">
        <v>0.2</v>
      </c>
      <c r="F4" s="38">
        <f t="shared" ref="F4:F9" si="0">0.05*I4</f>
        <v>0.05</v>
      </c>
      <c r="G4" s="39">
        <f t="shared" ref="G4:G9" si="1">0.01*I4</f>
        <v>0.01</v>
      </c>
      <c r="H4" s="38">
        <v>0</v>
      </c>
      <c r="I4" s="38">
        <v>1</v>
      </c>
    </row>
    <row r="5" spans="1:9" ht="17.25">
      <c r="A5" s="36">
        <v>620002</v>
      </c>
      <c r="B5" s="14">
        <v>100011</v>
      </c>
      <c r="C5" s="14" t="s">
        <v>61</v>
      </c>
      <c r="D5" s="37" t="s">
        <v>163</v>
      </c>
      <c r="E5" s="38">
        <v>0.4</v>
      </c>
      <c r="F5" s="38">
        <f t="shared" si="0"/>
        <v>0.1</v>
      </c>
      <c r="G5" s="39">
        <f t="shared" si="1"/>
        <v>0.02</v>
      </c>
      <c r="H5" s="38">
        <v>0</v>
      </c>
      <c r="I5" s="38">
        <v>2</v>
      </c>
    </row>
    <row r="6" spans="1:9" ht="17.25">
      <c r="A6" s="36">
        <v>620003</v>
      </c>
      <c r="B6" s="14">
        <v>100011</v>
      </c>
      <c r="C6" s="14" t="s">
        <v>59</v>
      </c>
      <c r="D6" s="37" t="s">
        <v>164</v>
      </c>
      <c r="E6" s="38">
        <v>0.6</v>
      </c>
      <c r="F6" s="38">
        <f t="shared" si="0"/>
        <v>0.15000000000000002</v>
      </c>
      <c r="G6" s="39">
        <f t="shared" si="1"/>
        <v>0.03</v>
      </c>
      <c r="H6" s="38">
        <v>0</v>
      </c>
      <c r="I6" s="38">
        <v>3</v>
      </c>
    </row>
    <row r="7" spans="1:9" ht="17.25">
      <c r="A7" s="36">
        <v>620004</v>
      </c>
      <c r="B7" s="14">
        <v>100011</v>
      </c>
      <c r="C7" s="14" t="s">
        <v>58</v>
      </c>
      <c r="D7" s="37" t="s">
        <v>165</v>
      </c>
      <c r="E7" s="38">
        <v>0.8</v>
      </c>
      <c r="F7" s="38">
        <f t="shared" si="0"/>
        <v>0.2</v>
      </c>
      <c r="G7" s="39">
        <f t="shared" si="1"/>
        <v>0.04</v>
      </c>
      <c r="H7" s="38">
        <v>0</v>
      </c>
      <c r="I7" s="38">
        <v>4</v>
      </c>
    </row>
    <row r="8" spans="1:9" ht="17.25">
      <c r="A8" s="36">
        <v>620005</v>
      </c>
      <c r="B8" s="14">
        <v>100011</v>
      </c>
      <c r="C8" s="14" t="s">
        <v>64</v>
      </c>
      <c r="D8" s="37" t="s">
        <v>166</v>
      </c>
      <c r="E8" s="38">
        <v>1.2</v>
      </c>
      <c r="F8" s="38">
        <f t="shared" si="0"/>
        <v>0.30000000000000004</v>
      </c>
      <c r="G8" s="39">
        <f t="shared" si="1"/>
        <v>0.06</v>
      </c>
      <c r="H8" s="38">
        <v>0</v>
      </c>
      <c r="I8" s="38">
        <v>6</v>
      </c>
    </row>
    <row r="9" spans="1:9" ht="17.25">
      <c r="A9" s="36">
        <v>620006</v>
      </c>
      <c r="B9" s="14">
        <v>100011</v>
      </c>
      <c r="C9" s="14" t="s">
        <v>62</v>
      </c>
      <c r="D9" s="37" t="s">
        <v>167</v>
      </c>
      <c r="E9" s="38">
        <v>1.6</v>
      </c>
      <c r="F9" s="38">
        <f t="shared" si="0"/>
        <v>0.4</v>
      </c>
      <c r="G9" s="39">
        <f t="shared" si="1"/>
        <v>0.08</v>
      </c>
      <c r="H9" s="38">
        <v>0</v>
      </c>
      <c r="I9" s="38">
        <v>8</v>
      </c>
    </row>
    <row r="10" spans="1:9" ht="17.25">
      <c r="A10" s="36">
        <v>620007</v>
      </c>
      <c r="B10" s="14">
        <v>100012</v>
      </c>
      <c r="C10" s="14" t="s">
        <v>60</v>
      </c>
      <c r="D10" s="37" t="s">
        <v>169</v>
      </c>
      <c r="E10" s="39">
        <f t="shared" ref="E10:E15" si="2">0.1*I10</f>
        <v>0.1</v>
      </c>
      <c r="F10" s="38">
        <v>0</v>
      </c>
      <c r="G10" s="38">
        <v>0</v>
      </c>
      <c r="H10" s="39">
        <f>0.1*I10</f>
        <v>0.1</v>
      </c>
      <c r="I10" s="38">
        <v>1</v>
      </c>
    </row>
    <row r="11" spans="1:9" ht="17.25">
      <c r="A11" s="36">
        <v>620008</v>
      </c>
      <c r="B11" s="14">
        <v>100012</v>
      </c>
      <c r="C11" s="14" t="s">
        <v>61</v>
      </c>
      <c r="D11" s="37" t="s">
        <v>170</v>
      </c>
      <c r="E11" s="39">
        <f t="shared" si="2"/>
        <v>0.2</v>
      </c>
      <c r="F11" s="38">
        <v>0</v>
      </c>
      <c r="G11" s="38">
        <v>0</v>
      </c>
      <c r="H11" s="41">
        <f t="shared" ref="H11:H15" si="3">0.1*I11</f>
        <v>0.2</v>
      </c>
      <c r="I11" s="38">
        <v>2</v>
      </c>
    </row>
    <row r="12" spans="1:9" ht="17.25">
      <c r="A12" s="36">
        <v>620009</v>
      </c>
      <c r="B12" s="14">
        <v>100012</v>
      </c>
      <c r="C12" s="14" t="s">
        <v>59</v>
      </c>
      <c r="D12" s="37" t="s">
        <v>171</v>
      </c>
      <c r="E12" s="39">
        <f t="shared" si="2"/>
        <v>0.30000000000000004</v>
      </c>
      <c r="F12" s="38">
        <v>0</v>
      </c>
      <c r="G12" s="38">
        <v>0</v>
      </c>
      <c r="H12" s="41">
        <f t="shared" si="3"/>
        <v>0.30000000000000004</v>
      </c>
      <c r="I12" s="38">
        <v>3</v>
      </c>
    </row>
    <row r="13" spans="1:9" ht="17.25">
      <c r="A13" s="36">
        <v>620010</v>
      </c>
      <c r="B13" s="14">
        <v>100012</v>
      </c>
      <c r="C13" s="14" t="s">
        <v>58</v>
      </c>
      <c r="D13" s="37" t="s">
        <v>172</v>
      </c>
      <c r="E13" s="39">
        <f t="shared" si="2"/>
        <v>0.4</v>
      </c>
      <c r="F13" s="38">
        <v>0</v>
      </c>
      <c r="G13" s="38">
        <v>0</v>
      </c>
      <c r="H13" s="41">
        <f t="shared" si="3"/>
        <v>0.4</v>
      </c>
      <c r="I13" s="38">
        <v>4</v>
      </c>
    </row>
    <row r="14" spans="1:9" ht="17.25">
      <c r="A14" s="36">
        <v>620011</v>
      </c>
      <c r="B14" s="14">
        <v>100012</v>
      </c>
      <c r="C14" s="14" t="s">
        <v>64</v>
      </c>
      <c r="D14" s="37" t="s">
        <v>173</v>
      </c>
      <c r="E14" s="39">
        <f t="shared" si="2"/>
        <v>0.60000000000000009</v>
      </c>
      <c r="F14" s="38">
        <v>0</v>
      </c>
      <c r="G14" s="38">
        <v>0</v>
      </c>
      <c r="H14" s="41">
        <f t="shared" si="3"/>
        <v>0.60000000000000009</v>
      </c>
      <c r="I14" s="38">
        <v>6</v>
      </c>
    </row>
    <row r="15" spans="1:9" ht="17.25">
      <c r="A15" s="36">
        <v>620012</v>
      </c>
      <c r="B15" s="14">
        <v>100012</v>
      </c>
      <c r="C15" s="14" t="s">
        <v>62</v>
      </c>
      <c r="D15" s="37" t="s">
        <v>174</v>
      </c>
      <c r="E15" s="39">
        <f t="shared" si="2"/>
        <v>0.8</v>
      </c>
      <c r="F15" s="38">
        <v>0</v>
      </c>
      <c r="G15" s="38">
        <v>0</v>
      </c>
      <c r="H15" s="41">
        <f t="shared" si="3"/>
        <v>0.8</v>
      </c>
      <c r="I15" s="38">
        <v>8</v>
      </c>
    </row>
    <row r="16" spans="1:9" ht="17.25">
      <c r="A16" s="36">
        <v>620013</v>
      </c>
      <c r="B16" s="14">
        <v>100013</v>
      </c>
      <c r="C16" s="14" t="s">
        <v>60</v>
      </c>
      <c r="D16" s="37" t="s">
        <v>176</v>
      </c>
      <c r="E16" s="40">
        <f t="shared" ref="E16:E21" si="4">0.02*I16</f>
        <v>0.02</v>
      </c>
      <c r="F16" s="41">
        <f t="shared" ref="F16:F21" si="5">0.05*I16</f>
        <v>0.05</v>
      </c>
      <c r="G16" s="38">
        <v>0</v>
      </c>
      <c r="H16" s="38">
        <v>0</v>
      </c>
      <c r="I16" s="38">
        <v>1</v>
      </c>
    </row>
    <row r="17" spans="1:10" ht="17.25">
      <c r="A17" s="36">
        <v>620014</v>
      </c>
      <c r="B17" s="14">
        <v>100013</v>
      </c>
      <c r="C17" s="14" t="s">
        <v>61</v>
      </c>
      <c r="D17" s="37" t="s">
        <v>177</v>
      </c>
      <c r="E17" s="40">
        <f t="shared" si="4"/>
        <v>0.04</v>
      </c>
      <c r="F17" s="41">
        <f t="shared" si="5"/>
        <v>0.1</v>
      </c>
      <c r="G17" s="38">
        <v>0</v>
      </c>
      <c r="H17" s="38">
        <v>0</v>
      </c>
      <c r="I17" s="38">
        <v>2</v>
      </c>
    </row>
    <row r="18" spans="1:10" ht="17.25">
      <c r="A18" s="36">
        <v>620015</v>
      </c>
      <c r="B18" s="14">
        <v>100013</v>
      </c>
      <c r="C18" s="14" t="s">
        <v>59</v>
      </c>
      <c r="D18" s="37" t="s">
        <v>178</v>
      </c>
      <c r="E18" s="40">
        <f t="shared" si="4"/>
        <v>0.06</v>
      </c>
      <c r="F18" s="41">
        <f t="shared" si="5"/>
        <v>0.15000000000000002</v>
      </c>
      <c r="G18" s="38">
        <v>0</v>
      </c>
      <c r="H18" s="38">
        <v>0</v>
      </c>
      <c r="I18" s="38">
        <v>3</v>
      </c>
    </row>
    <row r="19" spans="1:10" ht="17.25">
      <c r="A19" s="36">
        <v>620016</v>
      </c>
      <c r="B19" s="14">
        <v>100013</v>
      </c>
      <c r="C19" s="14" t="s">
        <v>58</v>
      </c>
      <c r="D19" s="37" t="s">
        <v>179</v>
      </c>
      <c r="E19" s="40">
        <f t="shared" si="4"/>
        <v>0.08</v>
      </c>
      <c r="F19" s="41">
        <f t="shared" si="5"/>
        <v>0.2</v>
      </c>
      <c r="G19" s="38">
        <v>0</v>
      </c>
      <c r="H19" s="38">
        <v>0</v>
      </c>
      <c r="I19" s="38">
        <v>4</v>
      </c>
    </row>
    <row r="20" spans="1:10" ht="17.25">
      <c r="A20" s="36">
        <v>620017</v>
      </c>
      <c r="B20" s="14">
        <v>100013</v>
      </c>
      <c r="C20" s="14" t="s">
        <v>64</v>
      </c>
      <c r="D20" s="37" t="s">
        <v>180</v>
      </c>
      <c r="E20" s="40">
        <f t="shared" si="4"/>
        <v>0.12</v>
      </c>
      <c r="F20" s="41">
        <f t="shared" si="5"/>
        <v>0.30000000000000004</v>
      </c>
      <c r="G20" s="38">
        <v>0</v>
      </c>
      <c r="H20" s="38">
        <v>0</v>
      </c>
      <c r="I20" s="38">
        <v>6</v>
      </c>
    </row>
    <row r="21" spans="1:10" ht="17.25">
      <c r="A21" s="36">
        <v>620018</v>
      </c>
      <c r="B21" s="14">
        <v>100013</v>
      </c>
      <c r="C21" s="14" t="s">
        <v>62</v>
      </c>
      <c r="D21" s="37" t="s">
        <v>181</v>
      </c>
      <c r="E21" s="40">
        <f t="shared" si="4"/>
        <v>0.16</v>
      </c>
      <c r="F21" s="41">
        <f t="shared" si="5"/>
        <v>0.4</v>
      </c>
      <c r="G21" s="38">
        <v>0</v>
      </c>
      <c r="H21" s="38">
        <v>0</v>
      </c>
      <c r="I21" s="38">
        <v>8</v>
      </c>
    </row>
    <row r="22" spans="1:10" ht="17.25">
      <c r="A22" s="36">
        <v>620019</v>
      </c>
      <c r="B22" s="14">
        <v>100014</v>
      </c>
      <c r="C22" s="14" t="s">
        <v>60</v>
      </c>
      <c r="D22" s="37" t="s">
        <v>183</v>
      </c>
      <c r="E22" s="41">
        <f t="shared" ref="E22:E27" si="6">0.1*I22</f>
        <v>0.1</v>
      </c>
      <c r="F22" s="40">
        <v>0</v>
      </c>
      <c r="G22" s="38">
        <v>0</v>
      </c>
      <c r="H22" s="38">
        <f t="shared" ref="H22:H27" si="7">0.1*I22</f>
        <v>0.1</v>
      </c>
      <c r="I22" s="38">
        <v>1</v>
      </c>
    </row>
    <row r="23" spans="1:10" ht="17.25">
      <c r="A23" s="36">
        <v>620020</v>
      </c>
      <c r="B23" s="14">
        <v>100014</v>
      </c>
      <c r="C23" s="14" t="s">
        <v>61</v>
      </c>
      <c r="D23" s="37" t="s">
        <v>184</v>
      </c>
      <c r="E23" s="41">
        <f t="shared" si="6"/>
        <v>0.2</v>
      </c>
      <c r="F23" s="40">
        <v>0</v>
      </c>
      <c r="G23" s="38">
        <v>0</v>
      </c>
      <c r="H23" s="38">
        <f t="shared" si="7"/>
        <v>0.2</v>
      </c>
      <c r="I23" s="38">
        <v>2</v>
      </c>
    </row>
    <row r="24" spans="1:10" ht="17.25">
      <c r="A24" s="36">
        <v>620021</v>
      </c>
      <c r="B24" s="14">
        <v>100014</v>
      </c>
      <c r="C24" s="14" t="s">
        <v>59</v>
      </c>
      <c r="D24" s="37" t="s">
        <v>185</v>
      </c>
      <c r="E24" s="41">
        <f t="shared" si="6"/>
        <v>0.30000000000000004</v>
      </c>
      <c r="F24" s="40">
        <v>0</v>
      </c>
      <c r="G24" s="38">
        <v>0</v>
      </c>
      <c r="H24" s="38">
        <f t="shared" si="7"/>
        <v>0.30000000000000004</v>
      </c>
      <c r="I24" s="38">
        <v>3</v>
      </c>
    </row>
    <row r="25" spans="1:10" ht="17.25">
      <c r="A25" s="36">
        <v>620022</v>
      </c>
      <c r="B25" s="14">
        <v>100014</v>
      </c>
      <c r="C25" s="14" t="s">
        <v>58</v>
      </c>
      <c r="D25" s="37" t="s">
        <v>186</v>
      </c>
      <c r="E25" s="41">
        <f t="shared" si="6"/>
        <v>0.4</v>
      </c>
      <c r="F25" s="40">
        <v>0</v>
      </c>
      <c r="G25" s="38">
        <v>0</v>
      </c>
      <c r="H25" s="38">
        <f t="shared" si="7"/>
        <v>0.4</v>
      </c>
      <c r="I25" s="38">
        <v>4</v>
      </c>
    </row>
    <row r="26" spans="1:10" ht="17.25">
      <c r="A26" s="36">
        <v>620023</v>
      </c>
      <c r="B26" s="14">
        <v>100014</v>
      </c>
      <c r="C26" s="14" t="s">
        <v>64</v>
      </c>
      <c r="D26" s="37" t="s">
        <v>187</v>
      </c>
      <c r="E26" s="41">
        <f t="shared" si="6"/>
        <v>0.60000000000000009</v>
      </c>
      <c r="F26" s="40">
        <v>0</v>
      </c>
      <c r="G26" s="38">
        <v>0</v>
      </c>
      <c r="H26" s="38">
        <f t="shared" si="7"/>
        <v>0.60000000000000009</v>
      </c>
      <c r="I26" s="38">
        <v>6</v>
      </c>
    </row>
    <row r="27" spans="1:10" ht="17.25">
      <c r="A27" s="36">
        <v>620024</v>
      </c>
      <c r="B27" s="14">
        <v>100014</v>
      </c>
      <c r="C27" s="14" t="s">
        <v>62</v>
      </c>
      <c r="D27" s="37" t="s">
        <v>188</v>
      </c>
      <c r="E27" s="41">
        <f t="shared" si="6"/>
        <v>0.8</v>
      </c>
      <c r="F27" s="40">
        <v>0</v>
      </c>
      <c r="G27" s="38">
        <v>0</v>
      </c>
      <c r="H27" s="38">
        <f t="shared" si="7"/>
        <v>0.8</v>
      </c>
      <c r="I27" s="38">
        <v>8</v>
      </c>
    </row>
    <row r="28" spans="1:10" ht="17.25">
      <c r="A28" s="36">
        <v>620025</v>
      </c>
      <c r="B28" s="14">
        <v>100015</v>
      </c>
      <c r="C28" s="14" t="s">
        <v>60</v>
      </c>
      <c r="D28" s="37" t="s">
        <v>190</v>
      </c>
      <c r="E28" s="41">
        <f t="shared" ref="E28:E39" si="8">0.2*I28</f>
        <v>0.2</v>
      </c>
      <c r="F28" s="41">
        <f t="shared" ref="F28:F39" si="9">0.05*I28</f>
        <v>0.05</v>
      </c>
      <c r="G28" s="38">
        <v>0</v>
      </c>
      <c r="H28" s="38">
        <v>0</v>
      </c>
      <c r="I28" s="38">
        <v>1</v>
      </c>
      <c r="J28" s="42"/>
    </row>
    <row r="29" spans="1:10" ht="17.25">
      <c r="A29" s="36">
        <v>620026</v>
      </c>
      <c r="B29" s="14">
        <v>100015</v>
      </c>
      <c r="C29" s="14" t="s">
        <v>61</v>
      </c>
      <c r="D29" s="37" t="s">
        <v>191</v>
      </c>
      <c r="E29" s="41">
        <f t="shared" si="8"/>
        <v>0.4</v>
      </c>
      <c r="F29" s="41">
        <f t="shared" si="9"/>
        <v>0.1</v>
      </c>
      <c r="G29" s="38">
        <v>0</v>
      </c>
      <c r="H29" s="38">
        <v>0</v>
      </c>
      <c r="I29" s="38">
        <v>2</v>
      </c>
    </row>
    <row r="30" spans="1:10" ht="17.25">
      <c r="A30" s="36">
        <v>620027</v>
      </c>
      <c r="B30" s="14">
        <v>100015</v>
      </c>
      <c r="C30" s="14" t="s">
        <v>59</v>
      </c>
      <c r="D30" s="37" t="s">
        <v>192</v>
      </c>
      <c r="E30" s="41">
        <f t="shared" si="8"/>
        <v>0.60000000000000009</v>
      </c>
      <c r="F30" s="41">
        <f t="shared" si="9"/>
        <v>0.15000000000000002</v>
      </c>
      <c r="G30" s="38">
        <v>0</v>
      </c>
      <c r="H30" s="38">
        <v>0</v>
      </c>
      <c r="I30" s="38">
        <v>3</v>
      </c>
    </row>
    <row r="31" spans="1:10" ht="17.25">
      <c r="A31" s="36">
        <v>620028</v>
      </c>
      <c r="B31" s="14">
        <v>100015</v>
      </c>
      <c r="C31" s="14" t="s">
        <v>58</v>
      </c>
      <c r="D31" s="37" t="s">
        <v>193</v>
      </c>
      <c r="E31" s="41">
        <f t="shared" si="8"/>
        <v>0.8</v>
      </c>
      <c r="F31" s="41">
        <f t="shared" si="9"/>
        <v>0.2</v>
      </c>
      <c r="G31" s="38">
        <v>0</v>
      </c>
      <c r="H31" s="38">
        <v>0</v>
      </c>
      <c r="I31" s="38">
        <v>4</v>
      </c>
    </row>
    <row r="32" spans="1:10" ht="17.25">
      <c r="A32" s="36">
        <v>620029</v>
      </c>
      <c r="B32" s="14">
        <v>100015</v>
      </c>
      <c r="C32" s="14" t="s">
        <v>64</v>
      </c>
      <c r="D32" s="37" t="s">
        <v>194</v>
      </c>
      <c r="E32" s="41">
        <f t="shared" si="8"/>
        <v>1.2000000000000002</v>
      </c>
      <c r="F32" s="41">
        <f t="shared" si="9"/>
        <v>0.30000000000000004</v>
      </c>
      <c r="G32" s="38">
        <v>0</v>
      </c>
      <c r="H32" s="38">
        <v>0</v>
      </c>
      <c r="I32" s="38">
        <v>6</v>
      </c>
    </row>
    <row r="33" spans="1:9" ht="17.25">
      <c r="A33" s="36">
        <v>620030</v>
      </c>
      <c r="B33" s="14">
        <v>100015</v>
      </c>
      <c r="C33" s="14" t="s">
        <v>62</v>
      </c>
      <c r="D33" s="37" t="s">
        <v>195</v>
      </c>
      <c r="E33" s="41">
        <f t="shared" si="8"/>
        <v>1.6</v>
      </c>
      <c r="F33" s="41">
        <f t="shared" si="9"/>
        <v>0.4</v>
      </c>
      <c r="G33" s="38">
        <v>0</v>
      </c>
      <c r="H33" s="38">
        <v>0</v>
      </c>
      <c r="I33" s="38">
        <v>8</v>
      </c>
    </row>
    <row r="34" spans="1:9" ht="17.25">
      <c r="A34" s="36">
        <v>620031</v>
      </c>
      <c r="B34" s="14">
        <v>100016</v>
      </c>
      <c r="C34" s="14" t="s">
        <v>60</v>
      </c>
      <c r="D34" s="37" t="s">
        <v>197</v>
      </c>
      <c r="E34" s="41">
        <f t="shared" si="8"/>
        <v>0.2</v>
      </c>
      <c r="F34" s="41">
        <f t="shared" si="9"/>
        <v>0.05</v>
      </c>
      <c r="G34" s="38">
        <v>0</v>
      </c>
      <c r="H34" s="38">
        <v>0</v>
      </c>
      <c r="I34" s="38">
        <v>1</v>
      </c>
    </row>
    <row r="35" spans="1:9" ht="17.25">
      <c r="A35" s="36">
        <v>620032</v>
      </c>
      <c r="B35" s="14">
        <v>100016</v>
      </c>
      <c r="C35" s="14" t="s">
        <v>61</v>
      </c>
      <c r="D35" s="37" t="s">
        <v>198</v>
      </c>
      <c r="E35" s="41">
        <f t="shared" si="8"/>
        <v>0.4</v>
      </c>
      <c r="F35" s="41">
        <f t="shared" si="9"/>
        <v>0.1</v>
      </c>
      <c r="G35" s="38">
        <v>0</v>
      </c>
      <c r="H35" s="38">
        <v>0</v>
      </c>
      <c r="I35" s="38">
        <v>2</v>
      </c>
    </row>
    <row r="36" spans="1:9" ht="17.25">
      <c r="A36" s="36">
        <v>620033</v>
      </c>
      <c r="B36" s="14">
        <v>100016</v>
      </c>
      <c r="C36" s="14" t="s">
        <v>59</v>
      </c>
      <c r="D36" s="37" t="s">
        <v>199</v>
      </c>
      <c r="E36" s="41">
        <f t="shared" si="8"/>
        <v>0.60000000000000009</v>
      </c>
      <c r="F36" s="41">
        <f t="shared" si="9"/>
        <v>0.15000000000000002</v>
      </c>
      <c r="G36" s="38">
        <v>0</v>
      </c>
      <c r="H36" s="38">
        <v>0</v>
      </c>
      <c r="I36" s="38">
        <v>3</v>
      </c>
    </row>
    <row r="37" spans="1:9" ht="17.25">
      <c r="A37" s="36">
        <v>620034</v>
      </c>
      <c r="B37" s="14">
        <v>100016</v>
      </c>
      <c r="C37" s="14" t="s">
        <v>58</v>
      </c>
      <c r="D37" s="37" t="s">
        <v>200</v>
      </c>
      <c r="E37" s="41">
        <f t="shared" si="8"/>
        <v>0.8</v>
      </c>
      <c r="F37" s="41">
        <f t="shared" si="9"/>
        <v>0.2</v>
      </c>
      <c r="G37" s="38">
        <v>0</v>
      </c>
      <c r="H37" s="38">
        <v>0</v>
      </c>
      <c r="I37" s="38">
        <v>4</v>
      </c>
    </row>
    <row r="38" spans="1:9" ht="17.25">
      <c r="A38" s="36">
        <v>620035</v>
      </c>
      <c r="B38" s="14">
        <v>100016</v>
      </c>
      <c r="C38" s="14" t="s">
        <v>64</v>
      </c>
      <c r="D38" s="37" t="s">
        <v>201</v>
      </c>
      <c r="E38" s="41">
        <f t="shared" si="8"/>
        <v>1.2000000000000002</v>
      </c>
      <c r="F38" s="41">
        <f t="shared" si="9"/>
        <v>0.30000000000000004</v>
      </c>
      <c r="G38" s="38">
        <v>0</v>
      </c>
      <c r="H38" s="38">
        <v>0</v>
      </c>
      <c r="I38" s="38">
        <v>6</v>
      </c>
    </row>
    <row r="39" spans="1:9" ht="17.25">
      <c r="A39" s="36">
        <v>620036</v>
      </c>
      <c r="B39" s="14">
        <v>100016</v>
      </c>
      <c r="C39" s="14" t="s">
        <v>62</v>
      </c>
      <c r="D39" s="37" t="s">
        <v>202</v>
      </c>
      <c r="E39" s="41">
        <f t="shared" si="8"/>
        <v>1.6</v>
      </c>
      <c r="F39" s="41">
        <f t="shared" si="9"/>
        <v>0.4</v>
      </c>
      <c r="G39" s="38">
        <v>0</v>
      </c>
      <c r="H39" s="38">
        <v>0</v>
      </c>
      <c r="I39" s="38">
        <v>8</v>
      </c>
    </row>
    <row r="40" spans="1:9" ht="17.25">
      <c r="A40" s="36">
        <v>620037</v>
      </c>
      <c r="B40" s="14">
        <v>100017</v>
      </c>
      <c r="C40" s="14" t="s">
        <v>60</v>
      </c>
      <c r="D40" s="37" t="s">
        <v>204</v>
      </c>
      <c r="E40" s="38">
        <v>0</v>
      </c>
      <c r="F40" s="38">
        <v>0</v>
      </c>
      <c r="G40" s="38">
        <v>0</v>
      </c>
      <c r="H40" s="38">
        <f>0.1*I40</f>
        <v>0.1</v>
      </c>
      <c r="I40" s="38">
        <v>1</v>
      </c>
    </row>
    <row r="41" spans="1:9" ht="17.25">
      <c r="A41" s="36">
        <v>620038</v>
      </c>
      <c r="B41" s="14">
        <v>100017</v>
      </c>
      <c r="C41" s="14" t="s">
        <v>61</v>
      </c>
      <c r="D41" s="37" t="s">
        <v>205</v>
      </c>
      <c r="E41" s="38">
        <v>0</v>
      </c>
      <c r="F41" s="38">
        <v>0</v>
      </c>
      <c r="G41" s="38">
        <v>0</v>
      </c>
      <c r="H41" s="41">
        <f t="shared" ref="H41:H45" si="10">0.1*I41</f>
        <v>0.2</v>
      </c>
      <c r="I41" s="38">
        <v>2</v>
      </c>
    </row>
    <row r="42" spans="1:9" ht="17.25">
      <c r="A42" s="36">
        <v>620039</v>
      </c>
      <c r="B42" s="14">
        <v>100017</v>
      </c>
      <c r="C42" s="14" t="s">
        <v>59</v>
      </c>
      <c r="D42" s="37" t="s">
        <v>206</v>
      </c>
      <c r="E42" s="38">
        <v>0</v>
      </c>
      <c r="F42" s="38">
        <v>0</v>
      </c>
      <c r="G42" s="38">
        <v>0</v>
      </c>
      <c r="H42" s="41">
        <f t="shared" si="10"/>
        <v>0.30000000000000004</v>
      </c>
      <c r="I42" s="38">
        <v>3</v>
      </c>
    </row>
    <row r="43" spans="1:9" ht="17.25">
      <c r="A43" s="36">
        <v>620040</v>
      </c>
      <c r="B43" s="14">
        <v>100017</v>
      </c>
      <c r="C43" s="14" t="s">
        <v>58</v>
      </c>
      <c r="D43" s="37" t="s">
        <v>207</v>
      </c>
      <c r="E43" s="38">
        <v>0</v>
      </c>
      <c r="F43" s="38">
        <v>0</v>
      </c>
      <c r="G43" s="38">
        <v>0</v>
      </c>
      <c r="H43" s="41">
        <f t="shared" si="10"/>
        <v>0.4</v>
      </c>
      <c r="I43" s="38">
        <v>4</v>
      </c>
    </row>
    <row r="44" spans="1:9" ht="17.25">
      <c r="A44" s="36">
        <v>620041</v>
      </c>
      <c r="B44" s="14">
        <v>100017</v>
      </c>
      <c r="C44" s="14" t="s">
        <v>64</v>
      </c>
      <c r="D44" s="37" t="s">
        <v>208</v>
      </c>
      <c r="E44" s="38">
        <v>0</v>
      </c>
      <c r="F44" s="38">
        <v>0</v>
      </c>
      <c r="G44" s="38">
        <v>0</v>
      </c>
      <c r="H44" s="41">
        <f t="shared" si="10"/>
        <v>0.60000000000000009</v>
      </c>
      <c r="I44" s="38">
        <v>6</v>
      </c>
    </row>
    <row r="45" spans="1:9" ht="17.25">
      <c r="A45" s="36">
        <v>620042</v>
      </c>
      <c r="B45" s="14">
        <v>100017</v>
      </c>
      <c r="C45" s="14" t="s">
        <v>62</v>
      </c>
      <c r="D45" s="37" t="s">
        <v>209</v>
      </c>
      <c r="E45" s="38">
        <v>0</v>
      </c>
      <c r="F45" s="38">
        <v>0</v>
      </c>
      <c r="G45" s="38">
        <v>0</v>
      </c>
      <c r="H45" s="41">
        <f t="shared" si="10"/>
        <v>0.8</v>
      </c>
      <c r="I45" s="38">
        <v>8</v>
      </c>
    </row>
    <row r="46" spans="1:9" ht="17.25">
      <c r="A46" s="36">
        <v>620043</v>
      </c>
      <c r="B46" s="14">
        <v>100018</v>
      </c>
      <c r="C46" s="14" t="s">
        <v>60</v>
      </c>
      <c r="D46" s="37" t="s">
        <v>211</v>
      </c>
      <c r="E46" s="38">
        <f t="shared" ref="E46:E51" si="11">0.1*I46</f>
        <v>0.1</v>
      </c>
      <c r="F46" s="38">
        <v>0</v>
      </c>
      <c r="G46" s="38">
        <v>0</v>
      </c>
      <c r="H46" s="38">
        <f t="shared" ref="H46:H51" si="12">0.1*I46</f>
        <v>0.1</v>
      </c>
      <c r="I46" s="38">
        <v>1</v>
      </c>
    </row>
    <row r="47" spans="1:9" ht="17.25">
      <c r="A47" s="36">
        <v>620044</v>
      </c>
      <c r="B47" s="14">
        <v>100018</v>
      </c>
      <c r="C47" s="14" t="s">
        <v>61</v>
      </c>
      <c r="D47" s="37" t="s">
        <v>212</v>
      </c>
      <c r="E47" s="38">
        <f t="shared" si="11"/>
        <v>0.2</v>
      </c>
      <c r="F47" s="38">
        <v>0</v>
      </c>
      <c r="G47" s="38">
        <v>0</v>
      </c>
      <c r="H47" s="38">
        <f t="shared" si="12"/>
        <v>0.2</v>
      </c>
      <c r="I47" s="38">
        <v>2</v>
      </c>
    </row>
    <row r="48" spans="1:9" ht="17.25">
      <c r="A48" s="36">
        <v>620045</v>
      </c>
      <c r="B48" s="14">
        <v>100018</v>
      </c>
      <c r="C48" s="14" t="s">
        <v>59</v>
      </c>
      <c r="D48" s="37" t="s">
        <v>213</v>
      </c>
      <c r="E48" s="38">
        <f t="shared" si="11"/>
        <v>0.30000000000000004</v>
      </c>
      <c r="F48" s="38">
        <v>0</v>
      </c>
      <c r="G48" s="38">
        <v>0</v>
      </c>
      <c r="H48" s="38">
        <f t="shared" si="12"/>
        <v>0.30000000000000004</v>
      </c>
      <c r="I48" s="38">
        <v>3</v>
      </c>
    </row>
    <row r="49" spans="1:9" ht="17.25">
      <c r="A49" s="36">
        <v>620046</v>
      </c>
      <c r="B49" s="14">
        <v>100018</v>
      </c>
      <c r="C49" s="14" t="s">
        <v>58</v>
      </c>
      <c r="D49" s="37" t="s">
        <v>214</v>
      </c>
      <c r="E49" s="38">
        <f t="shared" si="11"/>
        <v>0.4</v>
      </c>
      <c r="F49" s="38">
        <v>0</v>
      </c>
      <c r="G49" s="38">
        <v>0</v>
      </c>
      <c r="H49" s="38">
        <f t="shared" si="12"/>
        <v>0.4</v>
      </c>
      <c r="I49" s="38">
        <v>4</v>
      </c>
    </row>
    <row r="50" spans="1:9" ht="17.25">
      <c r="A50" s="36">
        <v>620047</v>
      </c>
      <c r="B50" s="14">
        <v>100018</v>
      </c>
      <c r="C50" s="14" t="s">
        <v>64</v>
      </c>
      <c r="D50" s="37" t="s">
        <v>215</v>
      </c>
      <c r="E50" s="38">
        <f t="shared" si="11"/>
        <v>0.60000000000000009</v>
      </c>
      <c r="F50" s="38">
        <v>0</v>
      </c>
      <c r="G50" s="38">
        <v>0</v>
      </c>
      <c r="H50" s="38">
        <f t="shared" si="12"/>
        <v>0.60000000000000009</v>
      </c>
      <c r="I50" s="38">
        <v>6</v>
      </c>
    </row>
    <row r="51" spans="1:9" ht="17.25">
      <c r="A51" s="36">
        <v>620048</v>
      </c>
      <c r="B51" s="14">
        <v>100018</v>
      </c>
      <c r="C51" s="14" t="s">
        <v>62</v>
      </c>
      <c r="D51" s="37" t="s">
        <v>216</v>
      </c>
      <c r="E51" s="38">
        <f t="shared" si="11"/>
        <v>0.8</v>
      </c>
      <c r="F51" s="38">
        <v>0</v>
      </c>
      <c r="G51" s="38">
        <v>0</v>
      </c>
      <c r="H51" s="38">
        <f t="shared" si="12"/>
        <v>0.8</v>
      </c>
      <c r="I51" s="38">
        <v>8</v>
      </c>
    </row>
    <row r="52" spans="1:9" ht="17.25">
      <c r="A52" s="36">
        <v>620049</v>
      </c>
      <c r="B52" s="14">
        <v>100019</v>
      </c>
      <c r="C52" s="14" t="s">
        <v>60</v>
      </c>
      <c r="D52" s="37" t="s">
        <v>217</v>
      </c>
      <c r="E52" s="39">
        <f t="shared" ref="E52:E63" si="13">0.2*I52</f>
        <v>0.2</v>
      </c>
      <c r="F52" s="38">
        <f t="shared" ref="F52:F57" si="14">0.1*I52</f>
        <v>0.1</v>
      </c>
      <c r="G52" s="38">
        <v>0</v>
      </c>
      <c r="H52" s="38">
        <v>0</v>
      </c>
      <c r="I52" s="38">
        <v>1</v>
      </c>
    </row>
    <row r="53" spans="1:9" ht="17.25">
      <c r="A53" s="36">
        <v>620050</v>
      </c>
      <c r="B53" s="14">
        <v>100019</v>
      </c>
      <c r="C53" s="14" t="s">
        <v>61</v>
      </c>
      <c r="D53" s="37" t="s">
        <v>218</v>
      </c>
      <c r="E53" s="39">
        <f t="shared" si="13"/>
        <v>0.4</v>
      </c>
      <c r="F53" s="38">
        <f t="shared" si="14"/>
        <v>0.2</v>
      </c>
      <c r="G53" s="38">
        <v>0</v>
      </c>
      <c r="H53" s="38">
        <v>0</v>
      </c>
      <c r="I53" s="38">
        <v>2</v>
      </c>
    </row>
    <row r="54" spans="1:9" ht="17.25">
      <c r="A54" s="36">
        <v>620051</v>
      </c>
      <c r="B54" s="14">
        <v>100019</v>
      </c>
      <c r="C54" s="14" t="s">
        <v>59</v>
      </c>
      <c r="D54" s="37" t="s">
        <v>219</v>
      </c>
      <c r="E54" s="39">
        <f t="shared" si="13"/>
        <v>0.60000000000000009</v>
      </c>
      <c r="F54" s="38">
        <f t="shared" si="14"/>
        <v>0.30000000000000004</v>
      </c>
      <c r="G54" s="38">
        <v>0</v>
      </c>
      <c r="H54" s="38">
        <v>0</v>
      </c>
      <c r="I54" s="38">
        <v>3</v>
      </c>
    </row>
    <row r="55" spans="1:9" ht="17.25">
      <c r="A55" s="36">
        <v>620052</v>
      </c>
      <c r="B55" s="14">
        <v>100019</v>
      </c>
      <c r="C55" s="14" t="s">
        <v>58</v>
      </c>
      <c r="D55" s="37" t="s">
        <v>220</v>
      </c>
      <c r="E55" s="39">
        <f t="shared" si="13"/>
        <v>0.8</v>
      </c>
      <c r="F55" s="38">
        <f t="shared" si="14"/>
        <v>0.4</v>
      </c>
      <c r="G55" s="38">
        <v>0</v>
      </c>
      <c r="H55" s="38">
        <v>0</v>
      </c>
      <c r="I55" s="38">
        <v>4</v>
      </c>
    </row>
    <row r="56" spans="1:9" ht="17.25">
      <c r="A56" s="36">
        <v>620053</v>
      </c>
      <c r="B56" s="14">
        <v>100019</v>
      </c>
      <c r="C56" s="14" t="s">
        <v>64</v>
      </c>
      <c r="D56" s="37" t="s">
        <v>221</v>
      </c>
      <c r="E56" s="39">
        <f t="shared" si="13"/>
        <v>1.2000000000000002</v>
      </c>
      <c r="F56" s="38">
        <f t="shared" si="14"/>
        <v>0.60000000000000009</v>
      </c>
      <c r="G56" s="38">
        <v>0</v>
      </c>
      <c r="H56" s="38">
        <v>0</v>
      </c>
      <c r="I56" s="38">
        <v>6</v>
      </c>
    </row>
    <row r="57" spans="1:9" ht="17.25">
      <c r="A57" s="36">
        <v>620054</v>
      </c>
      <c r="B57" s="14">
        <v>100019</v>
      </c>
      <c r="C57" s="14" t="s">
        <v>62</v>
      </c>
      <c r="D57" s="37" t="s">
        <v>222</v>
      </c>
      <c r="E57" s="39">
        <f t="shared" si="13"/>
        <v>1.6</v>
      </c>
      <c r="F57" s="38">
        <f t="shared" si="14"/>
        <v>0.8</v>
      </c>
      <c r="G57" s="38">
        <v>0</v>
      </c>
      <c r="H57" s="38">
        <v>0</v>
      </c>
      <c r="I57" s="38">
        <v>8</v>
      </c>
    </row>
    <row r="58" spans="1:9" ht="17.25">
      <c r="A58" s="36">
        <v>620055</v>
      </c>
      <c r="B58" s="14">
        <v>100020</v>
      </c>
      <c r="C58" s="14" t="s">
        <v>60</v>
      </c>
      <c r="D58" s="37" t="s">
        <v>224</v>
      </c>
      <c r="E58" s="38">
        <f t="shared" si="13"/>
        <v>0.2</v>
      </c>
      <c r="F58" s="38">
        <v>0</v>
      </c>
      <c r="G58" s="38">
        <v>0</v>
      </c>
      <c r="H58" s="38">
        <f t="shared" ref="H58:H63" si="15">0.2*I58</f>
        <v>0.2</v>
      </c>
      <c r="I58" s="38">
        <v>1</v>
      </c>
    </row>
    <row r="59" spans="1:9" ht="17.25">
      <c r="A59" s="36">
        <v>620056</v>
      </c>
      <c r="B59" s="14">
        <v>100020</v>
      </c>
      <c r="C59" s="14" t="s">
        <v>61</v>
      </c>
      <c r="D59" s="37" t="s">
        <v>225</v>
      </c>
      <c r="E59" s="38">
        <f t="shared" si="13"/>
        <v>0.4</v>
      </c>
      <c r="F59" s="38">
        <v>0</v>
      </c>
      <c r="G59" s="38">
        <v>0</v>
      </c>
      <c r="H59" s="38">
        <f t="shared" si="15"/>
        <v>0.4</v>
      </c>
      <c r="I59" s="38">
        <v>2</v>
      </c>
    </row>
    <row r="60" spans="1:9" ht="17.25">
      <c r="A60" s="36">
        <v>620057</v>
      </c>
      <c r="B60" s="14">
        <v>100020</v>
      </c>
      <c r="C60" s="14" t="s">
        <v>59</v>
      </c>
      <c r="D60" s="37" t="s">
        <v>226</v>
      </c>
      <c r="E60" s="38">
        <f t="shared" si="13"/>
        <v>0.60000000000000009</v>
      </c>
      <c r="F60" s="38">
        <v>0</v>
      </c>
      <c r="G60" s="38">
        <v>0</v>
      </c>
      <c r="H60" s="38">
        <f t="shared" si="15"/>
        <v>0.60000000000000009</v>
      </c>
      <c r="I60" s="38">
        <v>3</v>
      </c>
    </row>
    <row r="61" spans="1:9" ht="17.25">
      <c r="A61" s="36">
        <v>620058</v>
      </c>
      <c r="B61" s="14">
        <v>100020</v>
      </c>
      <c r="C61" s="14" t="s">
        <v>58</v>
      </c>
      <c r="D61" s="37" t="s">
        <v>227</v>
      </c>
      <c r="E61" s="38">
        <f t="shared" si="13"/>
        <v>0.8</v>
      </c>
      <c r="F61" s="38">
        <v>0</v>
      </c>
      <c r="G61" s="38">
        <v>0</v>
      </c>
      <c r="H61" s="38">
        <f t="shared" si="15"/>
        <v>0.8</v>
      </c>
      <c r="I61" s="38">
        <v>4</v>
      </c>
    </row>
    <row r="62" spans="1:9" ht="17.25">
      <c r="A62" s="36">
        <v>620059</v>
      </c>
      <c r="B62" s="14">
        <v>100020</v>
      </c>
      <c r="C62" s="14" t="s">
        <v>64</v>
      </c>
      <c r="D62" s="37" t="s">
        <v>228</v>
      </c>
      <c r="E62" s="38">
        <f t="shared" si="13"/>
        <v>1.2000000000000002</v>
      </c>
      <c r="F62" s="38">
        <v>0</v>
      </c>
      <c r="G62" s="38">
        <v>0</v>
      </c>
      <c r="H62" s="38">
        <f t="shared" si="15"/>
        <v>1.2000000000000002</v>
      </c>
      <c r="I62" s="38">
        <v>6</v>
      </c>
    </row>
    <row r="63" spans="1:9" ht="17.25">
      <c r="A63" s="36">
        <v>620060</v>
      </c>
      <c r="B63" s="14">
        <v>100020</v>
      </c>
      <c r="C63" s="14" t="s">
        <v>62</v>
      </c>
      <c r="D63" s="37" t="s">
        <v>229</v>
      </c>
      <c r="E63" s="38">
        <f t="shared" si="13"/>
        <v>1.6</v>
      </c>
      <c r="F63" s="38">
        <v>0</v>
      </c>
      <c r="G63" s="38">
        <v>0</v>
      </c>
      <c r="H63" s="38">
        <f t="shared" si="15"/>
        <v>1.6</v>
      </c>
      <c r="I63" s="38">
        <v>8</v>
      </c>
    </row>
  </sheetData>
  <phoneticPr fontId="10" type="noConversion"/>
  <pageMargins left="0.69999998807907104" right="0.69999998807907104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1"/>
  <sheetViews>
    <sheetView zoomScaleNormal="100" zoomScaleSheetLayoutView="75" workbookViewId="0">
      <selection activeCell="C9" sqref="C9"/>
    </sheetView>
  </sheetViews>
  <sheetFormatPr defaultColWidth="14.42578125" defaultRowHeight="15" customHeight="1"/>
  <cols>
    <col min="1" max="1" width="23.85546875" style="1" customWidth="1"/>
    <col min="2" max="2" width="28.5703125" style="1" customWidth="1"/>
    <col min="3" max="3" width="38.28515625" style="1" customWidth="1"/>
    <col min="4" max="4" width="35.7109375" style="1" customWidth="1"/>
    <col min="5" max="6" width="29.85546875" style="1" customWidth="1"/>
    <col min="7" max="7" width="36.5703125" style="1" customWidth="1"/>
    <col min="8" max="8" width="34" style="1" customWidth="1"/>
    <col min="9" max="26" width="12.5703125" style="1" customWidth="1"/>
  </cols>
  <sheetData>
    <row r="1" spans="1:26" ht="18" customHeight="1">
      <c r="A1" s="17" t="s">
        <v>68</v>
      </c>
      <c r="B1" s="17" t="s">
        <v>111</v>
      </c>
      <c r="C1" s="17" t="s">
        <v>114</v>
      </c>
      <c r="D1" s="17" t="s">
        <v>114</v>
      </c>
      <c r="E1" s="17" t="s">
        <v>66</v>
      </c>
      <c r="F1" s="17" t="s">
        <v>66</v>
      </c>
      <c r="G1" s="17" t="s">
        <v>114</v>
      </c>
      <c r="H1" s="17" t="s">
        <v>114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8" customHeight="1">
      <c r="A2" s="19" t="s">
        <v>135</v>
      </c>
      <c r="B2" s="20" t="s">
        <v>140</v>
      </c>
      <c r="C2" s="20" t="s">
        <v>42</v>
      </c>
      <c r="D2" s="20" t="s">
        <v>51</v>
      </c>
      <c r="E2" s="20" t="s">
        <v>32</v>
      </c>
      <c r="F2" s="20" t="s">
        <v>31</v>
      </c>
      <c r="G2" s="20" t="s">
        <v>41</v>
      </c>
      <c r="H2" s="20" t="s">
        <v>43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8" customHeight="1">
      <c r="A3" s="26" t="s">
        <v>38</v>
      </c>
      <c r="B3" s="22" t="s">
        <v>39</v>
      </c>
      <c r="C3" s="22" t="s">
        <v>56</v>
      </c>
      <c r="D3" s="22" t="s">
        <v>22</v>
      </c>
      <c r="E3" s="22" t="s">
        <v>152</v>
      </c>
      <c r="F3" s="43" t="s">
        <v>155</v>
      </c>
      <c r="G3" s="22" t="s">
        <v>156</v>
      </c>
      <c r="H3" s="22" t="s">
        <v>24</v>
      </c>
      <c r="I3" s="18"/>
      <c r="J3" s="4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8" customHeight="1">
      <c r="A4" s="23">
        <v>400001</v>
      </c>
      <c r="B4" s="24" t="s">
        <v>230</v>
      </c>
      <c r="C4" s="14">
        <v>0</v>
      </c>
      <c r="D4" s="14">
        <v>0</v>
      </c>
      <c r="E4" s="14">
        <v>0</v>
      </c>
      <c r="F4" s="14">
        <f t="shared" ref="F4:F6" si="0">2^10</f>
        <v>1024</v>
      </c>
      <c r="G4" s="14">
        <v>50</v>
      </c>
      <c r="H4" s="14">
        <v>180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8" customHeight="1">
      <c r="A5" s="23">
        <v>400002</v>
      </c>
      <c r="B5" s="24" t="s">
        <v>231</v>
      </c>
      <c r="C5" s="14">
        <v>0</v>
      </c>
      <c r="D5" s="14">
        <v>0</v>
      </c>
      <c r="E5" s="14">
        <v>0</v>
      </c>
      <c r="F5" s="14">
        <f t="shared" si="0"/>
        <v>1024</v>
      </c>
      <c r="G5" s="14">
        <v>40</v>
      </c>
      <c r="H5" s="14">
        <v>144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8" customHeight="1">
      <c r="A6" s="23">
        <v>400003</v>
      </c>
      <c r="B6" s="24" t="s">
        <v>232</v>
      </c>
      <c r="C6" s="14">
        <v>0</v>
      </c>
      <c r="D6" s="14">
        <v>0</v>
      </c>
      <c r="E6" s="14">
        <v>0</v>
      </c>
      <c r="F6" s="14">
        <f t="shared" si="0"/>
        <v>1024</v>
      </c>
      <c r="G6" s="14">
        <v>20</v>
      </c>
      <c r="H6" s="14">
        <v>126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8" spans="1:26" ht="18" customHeight="1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8" customHeight="1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8" customHeight="1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8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002"/>
  <sheetViews>
    <sheetView zoomScaleNormal="100" zoomScaleSheetLayoutView="75" workbookViewId="0">
      <selection activeCell="B7" sqref="B7"/>
    </sheetView>
  </sheetViews>
  <sheetFormatPr defaultColWidth="14.42578125" defaultRowHeight="15" customHeight="1"/>
  <cols>
    <col min="1" max="1" width="23" style="1" customWidth="1"/>
    <col min="2" max="3" width="28.140625" style="1" customWidth="1"/>
    <col min="4" max="4" width="36.7109375" style="1" customWidth="1"/>
    <col min="5" max="5" width="18.28515625" style="1" customWidth="1"/>
    <col min="6" max="6" width="23.5703125" style="1" customWidth="1"/>
    <col min="7" max="7" width="23.85546875" style="1" customWidth="1"/>
    <col min="8" max="8" width="38.28515625" style="1" customWidth="1"/>
    <col min="9" max="9" width="35.7109375" style="1" customWidth="1"/>
    <col min="10" max="10" width="35.140625" style="1" customWidth="1"/>
    <col min="11" max="25" width="12.5703125" style="1" customWidth="1"/>
  </cols>
  <sheetData>
    <row r="1" spans="1:25" ht="18" customHeight="1">
      <c r="A1" s="17" t="s">
        <v>68</v>
      </c>
      <c r="B1" s="45" t="s">
        <v>68</v>
      </c>
      <c r="C1" s="17" t="s">
        <v>66</v>
      </c>
      <c r="D1" s="17" t="s">
        <v>114</v>
      </c>
      <c r="E1" s="17" t="s">
        <v>114</v>
      </c>
      <c r="F1" s="17" t="s">
        <v>66</v>
      </c>
      <c r="G1" s="17" t="s">
        <v>66</v>
      </c>
      <c r="H1" s="17" t="s">
        <v>114</v>
      </c>
      <c r="I1" s="17" t="s">
        <v>114</v>
      </c>
      <c r="J1" s="17" t="s">
        <v>114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8" customHeight="1">
      <c r="A2" s="19" t="s">
        <v>127</v>
      </c>
      <c r="B2" s="19" t="s">
        <v>142</v>
      </c>
      <c r="C2" s="20" t="s">
        <v>26</v>
      </c>
      <c r="D2" s="20" t="s">
        <v>35</v>
      </c>
      <c r="E2" s="20" t="s">
        <v>29</v>
      </c>
      <c r="F2" s="19" t="s">
        <v>30</v>
      </c>
      <c r="G2" s="19" t="s">
        <v>27</v>
      </c>
      <c r="H2" s="20" t="s">
        <v>150</v>
      </c>
      <c r="I2" s="20" t="s">
        <v>151</v>
      </c>
      <c r="J2" s="20" t="s">
        <v>44</v>
      </c>
      <c r="K2" s="18"/>
      <c r="L2" s="49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8" customHeight="1">
      <c r="A3" s="50" t="s">
        <v>28</v>
      </c>
      <c r="B3" s="43" t="s">
        <v>19</v>
      </c>
      <c r="C3" s="22" t="s">
        <v>20</v>
      </c>
      <c r="D3" s="22" t="s">
        <v>15</v>
      </c>
      <c r="E3" s="22" t="s">
        <v>3</v>
      </c>
      <c r="F3" s="43" t="s">
        <v>49</v>
      </c>
      <c r="G3" s="43" t="s">
        <v>50</v>
      </c>
      <c r="H3" s="22" t="s">
        <v>145</v>
      </c>
      <c r="I3" s="22" t="s">
        <v>153</v>
      </c>
      <c r="J3" s="22" t="s">
        <v>147</v>
      </c>
      <c r="K3" s="18"/>
      <c r="L3" s="5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8" customHeight="1">
      <c r="A4" s="23">
        <v>500001</v>
      </c>
      <c r="B4" s="52" t="s">
        <v>233</v>
      </c>
      <c r="C4" s="53">
        <v>0</v>
      </c>
      <c r="D4" s="53">
        <v>1.5</v>
      </c>
      <c r="E4" s="53">
        <v>1</v>
      </c>
      <c r="F4" s="24">
        <v>1</v>
      </c>
      <c r="G4" s="24">
        <f t="shared" ref="G4:G6" si="0">2^10</f>
        <v>1024</v>
      </c>
      <c r="H4" s="53">
        <v>0.05</v>
      </c>
      <c r="I4" s="53">
        <v>0.02</v>
      </c>
      <c r="J4" s="53">
        <v>0.03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8" customHeight="1">
      <c r="A5" s="23">
        <v>500002</v>
      </c>
      <c r="B5" s="52" t="s">
        <v>234</v>
      </c>
      <c r="C5" s="53">
        <v>0</v>
      </c>
      <c r="D5" s="53">
        <v>1.75</v>
      </c>
      <c r="E5" s="53">
        <v>1</v>
      </c>
      <c r="F5" s="24">
        <v>1</v>
      </c>
      <c r="G5" s="24">
        <f t="shared" si="0"/>
        <v>1024</v>
      </c>
      <c r="H5" s="53">
        <v>0.1</v>
      </c>
      <c r="I5" s="53">
        <v>0.02</v>
      </c>
      <c r="J5" s="53">
        <v>0.05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8" customHeight="1">
      <c r="A6" s="23">
        <v>500003</v>
      </c>
      <c r="B6" s="52" t="s">
        <v>235</v>
      </c>
      <c r="C6" s="53">
        <v>0</v>
      </c>
      <c r="D6" s="53">
        <v>2</v>
      </c>
      <c r="E6" s="53">
        <v>0.5</v>
      </c>
      <c r="F6" s="14">
        <v>1</v>
      </c>
      <c r="G6" s="24">
        <f t="shared" si="0"/>
        <v>1024</v>
      </c>
      <c r="H6" s="53">
        <v>0.05</v>
      </c>
      <c r="I6" s="53">
        <v>0.02</v>
      </c>
      <c r="J6" s="53">
        <v>0.03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8" spans="1:25" ht="18" customHeight="1">
      <c r="A8" s="18"/>
      <c r="B8" s="18"/>
      <c r="C8" s="18"/>
      <c r="D8" s="18"/>
      <c r="E8" s="18"/>
      <c r="F8" s="54"/>
      <c r="G8" s="5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8" customHeight="1">
      <c r="B9" s="18"/>
      <c r="C9" s="18"/>
      <c r="D9" s="18"/>
      <c r="E9" s="18"/>
      <c r="F9" s="54"/>
      <c r="G9" s="54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8" customHeight="1">
      <c r="B10" s="49"/>
      <c r="C10" s="4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8" customHeight="1">
      <c r="A11" s="49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8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5.75" customHeight="1">
      <c r="A997" s="18"/>
      <c r="B997" s="18"/>
      <c r="C997" s="18"/>
      <c r="D997" s="18"/>
      <c r="E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5.75" customHeight="1">
      <c r="A998" s="18"/>
      <c r="B998" s="18"/>
      <c r="C998" s="18"/>
      <c r="D998" s="18"/>
      <c r="E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5.75" customHeight="1">
      <c r="A999" s="18"/>
      <c r="B999" s="18"/>
      <c r="C999" s="18"/>
      <c r="D999" s="18"/>
      <c r="E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spans="1:25" ht="15.75" customHeight="1">
      <c r="A1000" s="18"/>
      <c r="B1000" s="18"/>
      <c r="C1000" s="18"/>
      <c r="D1000" s="18"/>
      <c r="E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spans="1:25" ht="15.75" customHeight="1">
      <c r="A1001" s="18"/>
      <c r="B1001" s="18"/>
      <c r="C1001" s="18"/>
      <c r="D1001" s="18"/>
      <c r="E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  <row r="1002" spans="1:25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zoomScaleSheetLayoutView="75" workbookViewId="0">
      <selection activeCell="D30" sqref="D30"/>
    </sheetView>
  </sheetViews>
  <sheetFormatPr defaultColWidth="14.42578125" defaultRowHeight="15" customHeight="1"/>
  <cols>
    <col min="1" max="1" width="13.5703125" style="1" customWidth="1"/>
    <col min="2" max="2" width="14.7109375" style="1" customWidth="1"/>
    <col min="3" max="3" width="19.42578125" style="1" customWidth="1"/>
    <col min="4" max="4" width="99.7109375" style="1" customWidth="1"/>
    <col min="5" max="5" width="33.140625" style="1" customWidth="1"/>
    <col min="6" max="6" width="31.140625" style="1" customWidth="1"/>
    <col min="7" max="7" width="27.28515625" style="1" customWidth="1"/>
  </cols>
  <sheetData>
    <row r="1" spans="1:8" ht="17.25">
      <c r="A1" s="27" t="s">
        <v>68</v>
      </c>
      <c r="B1" s="27" t="s">
        <v>68</v>
      </c>
      <c r="C1" s="27" t="s">
        <v>111</v>
      </c>
      <c r="D1" s="27" t="s">
        <v>68</v>
      </c>
      <c r="E1" s="17" t="s">
        <v>114</v>
      </c>
      <c r="F1" s="17" t="s">
        <v>114</v>
      </c>
      <c r="G1" s="17" t="s">
        <v>114</v>
      </c>
      <c r="H1" s="45" t="s">
        <v>66</v>
      </c>
    </row>
    <row r="2" spans="1:8" ht="17.25">
      <c r="A2" s="19" t="s">
        <v>138</v>
      </c>
      <c r="B2" s="19" t="s">
        <v>127</v>
      </c>
      <c r="C2" s="19" t="s">
        <v>123</v>
      </c>
      <c r="D2" s="19" t="s">
        <v>57</v>
      </c>
      <c r="E2" s="20" t="s">
        <v>150</v>
      </c>
      <c r="F2" s="20" t="s">
        <v>151</v>
      </c>
      <c r="G2" s="20" t="s">
        <v>44</v>
      </c>
      <c r="H2" s="46" t="s">
        <v>143</v>
      </c>
    </row>
    <row r="3" spans="1:8" ht="17.25">
      <c r="A3" s="32" t="s">
        <v>17</v>
      </c>
      <c r="B3" s="33" t="s">
        <v>28</v>
      </c>
      <c r="C3" s="33" t="s">
        <v>25</v>
      </c>
      <c r="D3" s="33" t="s">
        <v>86</v>
      </c>
      <c r="E3" s="22" t="s">
        <v>145</v>
      </c>
      <c r="F3" s="22" t="s">
        <v>153</v>
      </c>
      <c r="G3" s="22" t="s">
        <v>147</v>
      </c>
      <c r="H3" s="47" t="s">
        <v>23</v>
      </c>
    </row>
    <row r="4" spans="1:8" ht="17.25">
      <c r="A4" s="36">
        <v>630001</v>
      </c>
      <c r="B4" s="14">
        <v>500001</v>
      </c>
      <c r="C4" s="14" t="s">
        <v>60</v>
      </c>
      <c r="D4" s="55" t="str">
        <f t="shared" ref="D4:D9" si="0">"전사의 크리티컬 데미지가 "&amp;E4*100&amp;"% 증가하고, 크리티컬 확률이 "&amp;F4*100&amp;"% 증가하며 공격 속도가 "&amp;G4*100&amp;"% 증가합니다."</f>
        <v>전사의 크리티컬 데미지가 5% 증가하고, 크리티컬 확률이 2% 증가하며 공격 속도가 3% 증가합니다.</v>
      </c>
      <c r="E4" s="48">
        <v>0.05</v>
      </c>
      <c r="F4" s="48">
        <v>0.02</v>
      </c>
      <c r="G4" s="48">
        <v>0.03</v>
      </c>
      <c r="H4" s="48">
        <v>1</v>
      </c>
    </row>
    <row r="5" spans="1:8" ht="17.25">
      <c r="A5" s="36">
        <v>630002</v>
      </c>
      <c r="B5" s="14">
        <v>500001</v>
      </c>
      <c r="C5" s="14" t="s">
        <v>61</v>
      </c>
      <c r="D5" s="55" t="str">
        <f t="shared" si="0"/>
        <v>전사의 크리티컬 데미지가 10% 증가하고, 크리티컬 확률이 4% 증가하며 공격 속도가 6% 증가합니다.</v>
      </c>
      <c r="E5" s="48">
        <v>0.1</v>
      </c>
      <c r="F5" s="48">
        <v>0.04</v>
      </c>
      <c r="G5" s="48">
        <v>0.06</v>
      </c>
      <c r="H5" s="48">
        <v>2</v>
      </c>
    </row>
    <row r="6" spans="1:8" ht="17.25">
      <c r="A6" s="36">
        <v>630003</v>
      </c>
      <c r="B6" s="14">
        <v>500001</v>
      </c>
      <c r="C6" s="14" t="s">
        <v>59</v>
      </c>
      <c r="D6" s="55" t="str">
        <f t="shared" si="0"/>
        <v>전사의 크리티컬 데미지가 15% 증가하고, 크리티컬 확률이 6% 증가하며 공격 속도가 9% 증가합니다.</v>
      </c>
      <c r="E6" s="48">
        <v>0.15</v>
      </c>
      <c r="F6" s="48">
        <v>0.06</v>
      </c>
      <c r="G6" s="48">
        <v>0.09</v>
      </c>
      <c r="H6" s="48">
        <v>3</v>
      </c>
    </row>
    <row r="7" spans="1:8" ht="17.25">
      <c r="A7" s="36">
        <v>630004</v>
      </c>
      <c r="B7" s="14">
        <v>500001</v>
      </c>
      <c r="C7" s="14" t="s">
        <v>58</v>
      </c>
      <c r="D7" s="55" t="str">
        <f t="shared" si="0"/>
        <v>전사의 크리티컬 데미지가 20% 증가하고, 크리티컬 확률이 8% 증가하며 공격 속도가 12% 증가합니다.</v>
      </c>
      <c r="E7" s="48">
        <v>0.2</v>
      </c>
      <c r="F7" s="48">
        <v>0.08</v>
      </c>
      <c r="G7" s="48">
        <v>0.12</v>
      </c>
      <c r="H7" s="48">
        <v>4</v>
      </c>
    </row>
    <row r="8" spans="1:8" ht="17.25">
      <c r="A8" s="36">
        <v>630005</v>
      </c>
      <c r="B8" s="14">
        <v>500001</v>
      </c>
      <c r="C8" s="14" t="s">
        <v>64</v>
      </c>
      <c r="D8" s="55" t="str">
        <f t="shared" si="0"/>
        <v>전사의 크리티컬 데미지가 30% 증가하고, 크리티컬 확률이 12% 증가하며 공격 속도가 18% 증가합니다.</v>
      </c>
      <c r="E8" s="48">
        <v>0.3</v>
      </c>
      <c r="F8" s="48">
        <v>0.12</v>
      </c>
      <c r="G8" s="48">
        <v>0.18</v>
      </c>
      <c r="H8" s="48">
        <v>6</v>
      </c>
    </row>
    <row r="9" spans="1:8" ht="17.25">
      <c r="A9" s="36">
        <v>630006</v>
      </c>
      <c r="B9" s="14">
        <v>500001</v>
      </c>
      <c r="C9" s="14" t="s">
        <v>62</v>
      </c>
      <c r="D9" s="55" t="str">
        <f t="shared" si="0"/>
        <v>전사의 크리티컬 데미지가 40% 증가하고, 크리티컬 확률이 16% 증가하며 공격 속도가 24% 증가합니다.</v>
      </c>
      <c r="E9" s="48">
        <v>0.4</v>
      </c>
      <c r="F9" s="48">
        <v>0.16</v>
      </c>
      <c r="G9" s="48">
        <v>0.24</v>
      </c>
      <c r="H9" s="48">
        <v>8</v>
      </c>
    </row>
    <row r="10" spans="1:8" ht="17.25">
      <c r="A10" s="36">
        <v>630007</v>
      </c>
      <c r="B10" s="14">
        <v>500002</v>
      </c>
      <c r="C10" s="14" t="s">
        <v>60</v>
      </c>
      <c r="D10" s="55" t="str">
        <f t="shared" ref="D10:D15" si="1">"궁수의 크리티컬 데미지가 "&amp;E10*100&amp;"% 증가하고, 크리티컬 확률이 "&amp;F10*100&amp;"% 증가하며 공격 속도가 "&amp;G10*100&amp;"% 증가합니다."</f>
        <v>궁수의 크리티컬 데미지가 10% 증가하고, 크리티컬 확률이 2% 증가하며 공격 속도가 5% 증가합니다.</v>
      </c>
      <c r="E10" s="56">
        <v>0.1</v>
      </c>
      <c r="F10" s="56">
        <v>0.02</v>
      </c>
      <c r="G10" s="56">
        <v>0.05</v>
      </c>
      <c r="H10" s="48">
        <v>1</v>
      </c>
    </row>
    <row r="11" spans="1:8" ht="17.25">
      <c r="A11" s="36">
        <v>630008</v>
      </c>
      <c r="B11" s="14">
        <v>500002</v>
      </c>
      <c r="C11" s="14" t="s">
        <v>61</v>
      </c>
      <c r="D11" s="55" t="str">
        <f t="shared" si="1"/>
        <v>궁수의 크리티컬 데미지가 20% 증가하고, 크리티컬 확률이 4% 증가하며 공격 속도가 10% 증가합니다.</v>
      </c>
      <c r="E11" s="48">
        <v>0.2</v>
      </c>
      <c r="F11" s="48">
        <v>0.04</v>
      </c>
      <c r="G11" s="48">
        <v>0.1</v>
      </c>
      <c r="H11" s="48">
        <v>2</v>
      </c>
    </row>
    <row r="12" spans="1:8" ht="17.25">
      <c r="A12" s="36">
        <v>630009</v>
      </c>
      <c r="B12" s="14">
        <v>500002</v>
      </c>
      <c r="C12" s="14" t="s">
        <v>59</v>
      </c>
      <c r="D12" s="55" t="str">
        <f t="shared" si="1"/>
        <v>궁수의 크리티컬 데미지가 30% 증가하고, 크리티컬 확률이 6% 증가하며 공격 속도가 15% 증가합니다.</v>
      </c>
      <c r="E12" s="48">
        <v>0.3</v>
      </c>
      <c r="F12" s="48">
        <v>0.06</v>
      </c>
      <c r="G12" s="48">
        <v>0.15</v>
      </c>
      <c r="H12" s="48">
        <v>3</v>
      </c>
    </row>
    <row r="13" spans="1:8" ht="17.25">
      <c r="A13" s="36">
        <v>630010</v>
      </c>
      <c r="B13" s="14">
        <v>500002</v>
      </c>
      <c r="C13" s="14" t="s">
        <v>58</v>
      </c>
      <c r="D13" s="55" t="str">
        <f t="shared" si="1"/>
        <v>궁수의 크리티컬 데미지가 40% 증가하고, 크리티컬 확률이 8% 증가하며 공격 속도가 20% 증가합니다.</v>
      </c>
      <c r="E13" s="48">
        <v>0.4</v>
      </c>
      <c r="F13" s="48">
        <v>0.08</v>
      </c>
      <c r="G13" s="48">
        <v>0.2</v>
      </c>
      <c r="H13" s="48">
        <v>4</v>
      </c>
    </row>
    <row r="14" spans="1:8" ht="17.25">
      <c r="A14" s="36">
        <v>630011</v>
      </c>
      <c r="B14" s="14">
        <v>500002</v>
      </c>
      <c r="C14" s="14" t="s">
        <v>64</v>
      </c>
      <c r="D14" s="55" t="str">
        <f t="shared" si="1"/>
        <v>궁수의 크리티컬 데미지가 60% 증가하고, 크리티컬 확률이 12% 증가하며 공격 속도가 30% 증가합니다.</v>
      </c>
      <c r="E14" s="48">
        <v>0.6</v>
      </c>
      <c r="F14" s="48">
        <v>0.12</v>
      </c>
      <c r="G14" s="48">
        <v>0.3</v>
      </c>
      <c r="H14" s="48">
        <v>6</v>
      </c>
    </row>
    <row r="15" spans="1:8" ht="17.25">
      <c r="A15" s="36">
        <v>630012</v>
      </c>
      <c r="B15" s="14">
        <v>500002</v>
      </c>
      <c r="C15" s="14" t="s">
        <v>62</v>
      </c>
      <c r="D15" s="55" t="str">
        <f t="shared" si="1"/>
        <v>궁수의 크리티컬 데미지가 80% 증가하고, 크리티컬 확률이 16% 증가하며 공격 속도가 40% 증가합니다.</v>
      </c>
      <c r="E15" s="48">
        <v>0.8</v>
      </c>
      <c r="F15" s="48">
        <v>0.16</v>
      </c>
      <c r="G15" s="48">
        <v>0.4</v>
      </c>
      <c r="H15" s="48">
        <v>8</v>
      </c>
    </row>
    <row r="16" spans="1:8" ht="17.25">
      <c r="A16" s="36">
        <v>630013</v>
      </c>
      <c r="B16" s="14">
        <v>500003</v>
      </c>
      <c r="C16" s="14" t="s">
        <v>60</v>
      </c>
      <c r="D16" s="55" t="str">
        <f t="shared" ref="D16:D21" si="2">"마법사의 크리티컬 데미지가 "&amp;E16*100&amp;"% 증가하고, 크리티컬 확률이 "&amp;F16*100&amp;"% 증가하며 공격 속도가 "&amp;G16*100&amp;"% 증가합니다."</f>
        <v>마법사의 크리티컬 데미지가 5% 증가하고, 크리티컬 확률이 2% 증가하며 공격 속도가 3% 증가합니다.</v>
      </c>
      <c r="E16" s="48">
        <v>0.05</v>
      </c>
      <c r="F16" s="48">
        <v>0.02</v>
      </c>
      <c r="G16" s="48">
        <v>0.03</v>
      </c>
      <c r="H16" s="48">
        <v>1</v>
      </c>
    </row>
    <row r="17" spans="1:8" ht="17.25">
      <c r="A17" s="36">
        <v>630014</v>
      </c>
      <c r="B17" s="14">
        <v>500003</v>
      </c>
      <c r="C17" s="14" t="s">
        <v>61</v>
      </c>
      <c r="D17" s="55" t="str">
        <f t="shared" si="2"/>
        <v>마법사의 크리티컬 데미지가 10% 증가하고, 크리티컬 확률이 4% 증가하며 공격 속도가 6% 증가합니다.</v>
      </c>
      <c r="E17" s="48">
        <v>0.1</v>
      </c>
      <c r="F17" s="48">
        <v>0.04</v>
      </c>
      <c r="G17" s="48">
        <v>0.06</v>
      </c>
      <c r="H17" s="48">
        <v>2</v>
      </c>
    </row>
    <row r="18" spans="1:8" ht="17.25">
      <c r="A18" s="36">
        <v>630015</v>
      </c>
      <c r="B18" s="14">
        <v>500003</v>
      </c>
      <c r="C18" s="14" t="s">
        <v>59</v>
      </c>
      <c r="D18" s="55" t="str">
        <f t="shared" si="2"/>
        <v>마법사의 크리티컬 데미지가 15% 증가하고, 크리티컬 확률이 6% 증가하며 공격 속도가 9% 증가합니다.</v>
      </c>
      <c r="E18" s="48">
        <v>0.15</v>
      </c>
      <c r="F18" s="48">
        <v>0.06</v>
      </c>
      <c r="G18" s="48">
        <v>0.09</v>
      </c>
      <c r="H18" s="48">
        <v>3</v>
      </c>
    </row>
    <row r="19" spans="1:8" ht="17.25">
      <c r="A19" s="36">
        <v>630016</v>
      </c>
      <c r="B19" s="14">
        <v>500003</v>
      </c>
      <c r="C19" s="14" t="s">
        <v>58</v>
      </c>
      <c r="D19" s="55" t="str">
        <f t="shared" si="2"/>
        <v>마법사의 크리티컬 데미지가 20% 증가하고, 크리티컬 확률이 8% 증가하며 공격 속도가 12% 증가합니다.</v>
      </c>
      <c r="E19" s="48">
        <v>0.2</v>
      </c>
      <c r="F19" s="48">
        <v>0.08</v>
      </c>
      <c r="G19" s="48">
        <v>0.12</v>
      </c>
      <c r="H19" s="48">
        <v>4</v>
      </c>
    </row>
    <row r="20" spans="1:8" ht="17.25">
      <c r="A20" s="36">
        <v>630017</v>
      </c>
      <c r="B20" s="14">
        <v>500003</v>
      </c>
      <c r="C20" s="14" t="s">
        <v>64</v>
      </c>
      <c r="D20" s="55" t="str">
        <f t="shared" si="2"/>
        <v>마법사의 크리티컬 데미지가 30% 증가하고, 크리티컬 확률이 12% 증가하며 공격 속도가 18% 증가합니다.</v>
      </c>
      <c r="E20" s="48">
        <v>0.3</v>
      </c>
      <c r="F20" s="48">
        <v>0.12</v>
      </c>
      <c r="G20" s="48">
        <v>0.18</v>
      </c>
      <c r="H20" s="48">
        <v>6</v>
      </c>
    </row>
    <row r="21" spans="1:8" ht="17.25">
      <c r="A21" s="36">
        <v>630018</v>
      </c>
      <c r="B21" s="14">
        <v>500003</v>
      </c>
      <c r="C21" s="14" t="s">
        <v>62</v>
      </c>
      <c r="D21" s="55" t="str">
        <f t="shared" si="2"/>
        <v>마법사의 크리티컬 데미지가 40% 증가하고, 크리티컬 확률이 18% 증가하며 공격 속도가 24% 증가합니다.</v>
      </c>
      <c r="E21" s="48">
        <v>0.4</v>
      </c>
      <c r="F21" s="48">
        <v>0.18</v>
      </c>
      <c r="G21" s="48">
        <v>0.24</v>
      </c>
      <c r="H21" s="48">
        <v>8</v>
      </c>
    </row>
  </sheetData>
  <phoneticPr fontId="10" type="noConversion"/>
  <pageMargins left="0.69999998807907104" right="0.69999998807907104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1"/>
  <sheetViews>
    <sheetView zoomScaleNormal="100" zoomScaleSheetLayoutView="75" workbookViewId="0">
      <selection activeCell="D27" sqref="D27"/>
    </sheetView>
  </sheetViews>
  <sheetFormatPr defaultColWidth="14.42578125" defaultRowHeight="15" customHeight="1"/>
  <cols>
    <col min="1" max="1" width="15.85546875" style="1" customWidth="1"/>
    <col min="2" max="2" width="25.140625" style="1" customWidth="1"/>
    <col min="3" max="3" width="19.42578125" style="1" customWidth="1"/>
    <col min="4" max="4" width="55.42578125" style="1" customWidth="1"/>
    <col min="5" max="5" width="27.85546875" style="1" customWidth="1"/>
    <col min="6" max="6" width="25.85546875" style="1" customWidth="1"/>
    <col min="7" max="7" width="17.28515625" style="1" customWidth="1"/>
  </cols>
  <sheetData>
    <row r="1" spans="1:7" ht="17.25">
      <c r="A1" s="27" t="s">
        <v>68</v>
      </c>
      <c r="B1" s="27" t="s">
        <v>68</v>
      </c>
      <c r="C1" s="27" t="s">
        <v>111</v>
      </c>
      <c r="D1" s="27" t="s">
        <v>68</v>
      </c>
      <c r="E1" s="17" t="s">
        <v>114</v>
      </c>
      <c r="F1" s="17" t="s">
        <v>114</v>
      </c>
      <c r="G1" s="45" t="s">
        <v>66</v>
      </c>
    </row>
    <row r="2" spans="1:7" ht="17.25">
      <c r="A2" s="19" t="s">
        <v>138</v>
      </c>
      <c r="B2" s="19" t="s">
        <v>135</v>
      </c>
      <c r="C2" s="19" t="s">
        <v>123</v>
      </c>
      <c r="D2" s="19" t="s">
        <v>57</v>
      </c>
      <c r="E2" s="20" t="s">
        <v>41</v>
      </c>
      <c r="F2" s="20" t="s">
        <v>43</v>
      </c>
      <c r="G2" s="46" t="s">
        <v>131</v>
      </c>
    </row>
    <row r="3" spans="1:7" ht="17.25">
      <c r="A3" s="32" t="s">
        <v>17</v>
      </c>
      <c r="B3" s="33" t="s">
        <v>38</v>
      </c>
      <c r="C3" s="33" t="s">
        <v>25</v>
      </c>
      <c r="D3" s="33" t="s">
        <v>86</v>
      </c>
      <c r="E3" s="22" t="s">
        <v>156</v>
      </c>
      <c r="F3" s="22" t="s">
        <v>24</v>
      </c>
      <c r="G3" s="47" t="s">
        <v>18</v>
      </c>
    </row>
    <row r="4" spans="1:7" ht="17.25">
      <c r="A4" s="36">
        <v>610001</v>
      </c>
      <c r="B4" s="14">
        <v>400001</v>
      </c>
      <c r="C4" s="14" t="s">
        <v>60</v>
      </c>
      <c r="D4" s="37" t="str">
        <f t="shared" ref="D4:D9" si="0">"전사의 공격력이 "&amp;E4&amp;" 증가하고, 체력이 "&amp;F4&amp;" 증가합니다."</f>
        <v>전사의 공격력이 10 증가하고, 체력이 100 증가합니다.</v>
      </c>
      <c r="E4" s="48">
        <v>10</v>
      </c>
      <c r="F4" s="48">
        <v>100</v>
      </c>
      <c r="G4" s="48">
        <v>1</v>
      </c>
    </row>
    <row r="5" spans="1:7" ht="17.25">
      <c r="A5" s="36">
        <v>610002</v>
      </c>
      <c r="B5" s="14">
        <v>400001</v>
      </c>
      <c r="C5" s="14" t="s">
        <v>61</v>
      </c>
      <c r="D5" s="37" t="str">
        <f t="shared" si="0"/>
        <v>전사의 공격력이 20 증가하고, 체력이 200 증가합니다.</v>
      </c>
      <c r="E5" s="48">
        <v>20</v>
      </c>
      <c r="F5" s="48">
        <v>200</v>
      </c>
      <c r="G5" s="48">
        <v>2</v>
      </c>
    </row>
    <row r="6" spans="1:7" ht="17.25">
      <c r="A6" s="36">
        <v>610003</v>
      </c>
      <c r="B6" s="14">
        <v>400001</v>
      </c>
      <c r="C6" s="14" t="s">
        <v>59</v>
      </c>
      <c r="D6" s="37" t="str">
        <f t="shared" si="0"/>
        <v>전사의 공격력이 30 증가하고, 체력이 300 증가합니다.</v>
      </c>
      <c r="E6" s="48">
        <v>30</v>
      </c>
      <c r="F6" s="48">
        <v>300</v>
      </c>
      <c r="G6" s="48">
        <v>3</v>
      </c>
    </row>
    <row r="7" spans="1:7" ht="17.25">
      <c r="A7" s="36">
        <v>610004</v>
      </c>
      <c r="B7" s="14">
        <v>400001</v>
      </c>
      <c r="C7" s="14" t="s">
        <v>58</v>
      </c>
      <c r="D7" s="37" t="str">
        <f t="shared" si="0"/>
        <v>전사의 공격력이 40 증가하고, 체력이 400 증가합니다.</v>
      </c>
      <c r="E7" s="48">
        <v>40</v>
      </c>
      <c r="F7" s="48">
        <v>400</v>
      </c>
      <c r="G7" s="48">
        <v>4</v>
      </c>
    </row>
    <row r="8" spans="1:7" ht="17.25">
      <c r="A8" s="36">
        <v>610005</v>
      </c>
      <c r="B8" s="14">
        <v>400001</v>
      </c>
      <c r="C8" s="14" t="s">
        <v>64</v>
      </c>
      <c r="D8" s="55" t="str">
        <f t="shared" si="0"/>
        <v>전사의 공격력이 60 증가하고, 체력이 600 증가합니다.</v>
      </c>
      <c r="E8" s="48">
        <v>60</v>
      </c>
      <c r="F8" s="48">
        <v>600</v>
      </c>
      <c r="G8" s="48">
        <v>6</v>
      </c>
    </row>
    <row r="9" spans="1:7" ht="17.25">
      <c r="A9" s="36">
        <v>610006</v>
      </c>
      <c r="B9" s="14">
        <v>400001</v>
      </c>
      <c r="C9" s="14" t="s">
        <v>62</v>
      </c>
      <c r="D9" s="55" t="str">
        <f t="shared" si="0"/>
        <v>전사의 공격력이 80 증가하고, 체력이 800 증가합니다.</v>
      </c>
      <c r="E9" s="48">
        <v>80</v>
      </c>
      <c r="F9" s="48">
        <v>800</v>
      </c>
      <c r="G9" s="48">
        <v>8</v>
      </c>
    </row>
    <row r="10" spans="1:7" ht="17.25">
      <c r="A10" s="36">
        <v>610007</v>
      </c>
      <c r="B10" s="14">
        <v>400002</v>
      </c>
      <c r="C10" s="14" t="s">
        <v>60</v>
      </c>
      <c r="D10" s="37" t="str">
        <f>"궁수의 공격력이 "&amp;E10&amp;" 증가하고, 체력이 "&amp;F10&amp;" 증가합니다."</f>
        <v>궁수의 공격력이 8 증가하고, 체력이 80 증가합니다.</v>
      </c>
      <c r="E10" s="48">
        <v>8</v>
      </c>
      <c r="F10" s="48">
        <v>80</v>
      </c>
      <c r="G10" s="48">
        <v>1</v>
      </c>
    </row>
    <row r="11" spans="1:7" ht="17.25">
      <c r="A11" s="36">
        <v>610008</v>
      </c>
      <c r="B11" s="14">
        <v>400002</v>
      </c>
      <c r="C11" s="14" t="s">
        <v>61</v>
      </c>
      <c r="D11" s="37" t="str">
        <f>"궁수의 공격력이 "&amp;E11&amp;" 증가하고, 체력이 "&amp;F11&amp;" 증가합니다."</f>
        <v>궁수의 공격력이 16 증가하고, 체력이 160 증가합니다.</v>
      </c>
      <c r="E11" s="48">
        <v>16</v>
      </c>
      <c r="F11" s="48">
        <v>160</v>
      </c>
      <c r="G11" s="48">
        <v>2</v>
      </c>
    </row>
    <row r="12" spans="1:7" ht="17.25">
      <c r="A12" s="36">
        <v>610009</v>
      </c>
      <c r="B12" s="14">
        <v>400002</v>
      </c>
      <c r="C12" s="14" t="s">
        <v>59</v>
      </c>
      <c r="D12" s="55" t="str">
        <f t="shared" ref="D12:D15" si="1">"궁수의 공격력이 "&amp;E12&amp;" 증가하고, 체력이 "&amp;F12&amp;" 증가합니다."</f>
        <v>궁수의 공격력이 24 증가하고, 체력이 240 증가합니다.</v>
      </c>
      <c r="E12" s="48">
        <v>24</v>
      </c>
      <c r="F12" s="48">
        <v>240</v>
      </c>
      <c r="G12" s="48">
        <v>3</v>
      </c>
    </row>
    <row r="13" spans="1:7" ht="17.25">
      <c r="A13" s="36">
        <v>610010</v>
      </c>
      <c r="B13" s="14">
        <v>400002</v>
      </c>
      <c r="C13" s="14" t="s">
        <v>58</v>
      </c>
      <c r="D13" s="55" t="str">
        <f t="shared" si="1"/>
        <v>궁수의 공격력이 32 증가하고, 체력이 320 증가합니다.</v>
      </c>
      <c r="E13" s="48">
        <v>32</v>
      </c>
      <c r="F13" s="48">
        <v>320</v>
      </c>
      <c r="G13" s="48">
        <v>4</v>
      </c>
    </row>
    <row r="14" spans="1:7" ht="17.25">
      <c r="A14" s="36">
        <v>610011</v>
      </c>
      <c r="B14" s="14">
        <v>400002</v>
      </c>
      <c r="C14" s="14" t="s">
        <v>64</v>
      </c>
      <c r="D14" s="55" t="str">
        <f t="shared" si="1"/>
        <v>궁수의 공격력이 48 증가하고, 체력이 480 증가합니다.</v>
      </c>
      <c r="E14" s="48">
        <v>48</v>
      </c>
      <c r="F14" s="48">
        <v>480</v>
      </c>
      <c r="G14" s="48">
        <v>6</v>
      </c>
    </row>
    <row r="15" spans="1:7" ht="17.25">
      <c r="A15" s="36">
        <v>610012</v>
      </c>
      <c r="B15" s="14">
        <v>400002</v>
      </c>
      <c r="C15" s="14" t="s">
        <v>62</v>
      </c>
      <c r="D15" s="55" t="str">
        <f t="shared" si="1"/>
        <v>궁수의 공격력이 64 증가하고, 체력이 640 증가합니다.</v>
      </c>
      <c r="E15" s="48">
        <v>64</v>
      </c>
      <c r="F15" s="48">
        <v>640</v>
      </c>
      <c r="G15" s="48">
        <v>8</v>
      </c>
    </row>
    <row r="16" spans="1:7" ht="17.25">
      <c r="A16" s="36">
        <v>610013</v>
      </c>
      <c r="B16" s="14">
        <v>400003</v>
      </c>
      <c r="C16" s="14" t="s">
        <v>60</v>
      </c>
      <c r="D16" s="37" t="str">
        <f>"마법사의 공격력이 "&amp;E16&amp;" 증가하고, 체력이 "&amp;F16&amp;" 증가합니다."</f>
        <v>마법사의 공격력이 4 증가하고, 체력이 70 증가합니다.</v>
      </c>
      <c r="E16" s="48">
        <v>4</v>
      </c>
      <c r="F16" s="48">
        <v>70</v>
      </c>
      <c r="G16" s="48">
        <v>1</v>
      </c>
    </row>
    <row r="17" spans="1:7" ht="17.25">
      <c r="A17" s="36">
        <v>610014</v>
      </c>
      <c r="B17" s="14">
        <v>400003</v>
      </c>
      <c r="C17" s="14" t="s">
        <v>61</v>
      </c>
      <c r="D17" s="55" t="str">
        <f t="shared" ref="D17:D21" si="2">"마법사의 공격력이 "&amp;E17&amp;" 증가하고, 체력이 "&amp;F17&amp;" 증가합니다."</f>
        <v>마법사의 공격력이 8 증가하고, 체력이 140 증가합니다.</v>
      </c>
      <c r="E17" s="48">
        <v>8</v>
      </c>
      <c r="F17" s="48">
        <v>140</v>
      </c>
      <c r="G17" s="48">
        <v>2</v>
      </c>
    </row>
    <row r="18" spans="1:7" ht="17.25">
      <c r="A18" s="36">
        <v>610015</v>
      </c>
      <c r="B18" s="14">
        <v>400003</v>
      </c>
      <c r="C18" s="14" t="s">
        <v>59</v>
      </c>
      <c r="D18" s="55" t="str">
        <f t="shared" si="2"/>
        <v>마법사의 공격력이 12 증가하고, 체력이 210 증가합니다.</v>
      </c>
      <c r="E18" s="48">
        <v>12</v>
      </c>
      <c r="F18" s="48">
        <v>210</v>
      </c>
      <c r="G18" s="48">
        <v>3</v>
      </c>
    </row>
    <row r="19" spans="1:7" ht="17.25">
      <c r="A19" s="36">
        <v>610016</v>
      </c>
      <c r="B19" s="14">
        <v>400003</v>
      </c>
      <c r="C19" s="14" t="s">
        <v>58</v>
      </c>
      <c r="D19" s="55" t="str">
        <f t="shared" si="2"/>
        <v>마법사의 공격력이 16 증가하고, 체력이 280 증가합니다.</v>
      </c>
      <c r="E19" s="48">
        <v>16</v>
      </c>
      <c r="F19" s="48">
        <v>280</v>
      </c>
      <c r="G19" s="48">
        <v>4</v>
      </c>
    </row>
    <row r="20" spans="1:7" ht="17.25">
      <c r="A20" s="36">
        <v>610017</v>
      </c>
      <c r="B20" s="14">
        <v>400003</v>
      </c>
      <c r="C20" s="14" t="s">
        <v>64</v>
      </c>
      <c r="D20" s="55" t="str">
        <f t="shared" si="2"/>
        <v>마법사의 공격력이 24 증가하고, 체력이 420 증가합니다.</v>
      </c>
      <c r="E20" s="48">
        <v>24</v>
      </c>
      <c r="F20" s="48">
        <v>420</v>
      </c>
      <c r="G20" s="48">
        <v>6</v>
      </c>
    </row>
    <row r="21" spans="1:7" ht="17.25">
      <c r="A21" s="36">
        <v>610018</v>
      </c>
      <c r="B21" s="14">
        <v>400003</v>
      </c>
      <c r="C21" s="14" t="s">
        <v>62</v>
      </c>
      <c r="D21" s="55" t="str">
        <f t="shared" si="2"/>
        <v>마법사의 공격력이 32 증가하고, 체력이 560 증가합니다.</v>
      </c>
      <c r="E21" s="48">
        <v>32</v>
      </c>
      <c r="F21" s="48">
        <v>560</v>
      </c>
      <c r="G21" s="48">
        <v>8</v>
      </c>
    </row>
  </sheetData>
  <phoneticPr fontId="10" type="noConversion"/>
  <pageMargins left="0.69999998807907104" right="0.69999998807907104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Training</vt:lpstr>
      <vt:lpstr>Training_Selection_Description</vt:lpstr>
      <vt:lpstr>Equipment_Selection_Description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cp:revision>2</cp:revision>
  <dcterms:created xsi:type="dcterms:W3CDTF">2025-06-26T02:38:55Z</dcterms:created>
  <dcterms:modified xsi:type="dcterms:W3CDTF">2025-08-06T02:06:21Z</dcterms:modified>
  <cp:version>1100.0100.01</cp:version>
</cp:coreProperties>
</file>