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hidePivotFieldList="1"/>
  <xr:revisionPtr revIDLastSave="0" documentId="8_{B9422523-0003-4B02-B9AA-F7DE65C6895F}" xr6:coauthVersionLast="47" xr6:coauthVersionMax="47" xr10:uidLastSave="{00000000-0000-0000-0000-000000000000}"/>
  <bookViews>
    <workbookView xWindow="-120" yWindow="-120" windowWidth="29040" windowHeight="15720" tabRatio="797" xr2:uid="{00000000-000D-0000-FFFF-FFFF00000000}"/>
  </bookViews>
  <sheets>
    <sheet name="Cover" sheetId="8" r:id="rId1"/>
    <sheet name="CEA Attributes" sheetId="1" r:id="rId2"/>
    <sheet name="Net Abatement" sheetId="7" r:id="rId3"/>
    <sheet name="Property Summary" sheetId="18" state="hidden" r:id="rId4"/>
    <sheet name="EORP Carbon Stock" sheetId="2" r:id="rId5"/>
    <sheet name="Project Emissions" sheetId="5" r:id="rId6"/>
    <sheet name="Fuel Emissions" sheetId="4" r:id="rId7"/>
    <sheet name="Global Warm Pot" sheetId="6" r:id="rId8"/>
    <sheet name="Fuel Ref. DP 22-23" sheetId="19" r:id="rId9"/>
    <sheet name="DP_CEA01 - Output" sheetId="20" r:id="rId10"/>
    <sheet name="DP_CEA02 - Output" sheetId="21" r:id="rId11"/>
    <sheet name="DP_CEA03 - Output" sheetId="22" r:id="rId12"/>
    <sheet name="DP_CEA04 - Output" sheetId="29"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7" l="1"/>
  <c r="C10" i="7"/>
  <c r="C6" i="7"/>
  <c r="K26" i="4"/>
  <c r="K23" i="4"/>
  <c r="L23" i="4"/>
  <c r="J23" i="4"/>
  <c r="I16" i="4"/>
  <c r="I23" i="4"/>
  <c r="C23" i="4"/>
  <c r="E22" i="4"/>
  <c r="D22" i="4"/>
  <c r="C22" i="4"/>
  <c r="K22" i="4"/>
  <c r="J22" i="4"/>
  <c r="I22" i="4"/>
  <c r="L22" i="4"/>
  <c r="E26" i="4"/>
  <c r="I15" i="4"/>
  <c r="D16" i="4"/>
  <c r="D15" i="4"/>
  <c r="I12" i="4"/>
  <c r="I6" i="4"/>
  <c r="F11" i="19"/>
  <c r="D6" i="4"/>
  <c r="C8" i="5"/>
  <c r="G8" i="2" a="1"/>
  <c r="G8" i="2" s="1"/>
  <c r="H8" i="2" a="1"/>
  <c r="H8" i="2" s="1"/>
  <c r="F8" i="2"/>
  <c r="G7" i="2" a="1"/>
  <c r="G7" i="2"/>
  <c r="K25" i="5"/>
  <c r="G5" i="2" a="1"/>
  <c r="G5" i="2"/>
  <c r="I5" i="2"/>
  <c r="C8" i="2"/>
  <c r="C7" i="2"/>
  <c r="E40" i="1"/>
  <c r="H5" i="2" a="1"/>
  <c r="H5" i="2"/>
  <c r="G6" i="2" a="1"/>
  <c r="G6" i="2"/>
  <c r="H7" i="2" a="1"/>
  <c r="H7" i="2"/>
  <c r="H6" i="2" a="1"/>
  <c r="H6" i="2"/>
  <c r="F7" i="5"/>
  <c r="F6" i="5"/>
  <c r="F5" i="5"/>
  <c r="D7" i="5"/>
  <c r="D6" i="5"/>
  <c r="D5" i="5"/>
  <c r="E23" i="4"/>
  <c r="D23" i="4"/>
  <c r="G17" i="19"/>
  <c r="F17" i="19"/>
  <c r="F16" i="19"/>
  <c r="F18" i="19"/>
  <c r="C7" i="5"/>
  <c r="C6" i="5"/>
  <c r="C5" i="5"/>
  <c r="E6" i="5"/>
  <c r="G6" i="5"/>
  <c r="G18" i="19"/>
  <c r="F19" i="19"/>
  <c r="H17" i="19"/>
  <c r="C6" i="2"/>
  <c r="F6" i="2"/>
  <c r="D41" i="1"/>
  <c r="D40" i="1"/>
  <c r="I6" i="2"/>
  <c r="H16" i="19"/>
  <c r="H15" i="19"/>
  <c r="A41" i="4"/>
  <c r="C5" i="2"/>
  <c r="A42" i="4"/>
  <c r="K4" i="18"/>
  <c r="F8" i="19"/>
  <c r="F3" i="19"/>
  <c r="F6" i="19"/>
  <c r="F2" i="19"/>
  <c r="E4" i="18"/>
  <c r="F4" i="18"/>
  <c r="D6" i="18"/>
  <c r="D13" i="18"/>
  <c r="D5" i="18"/>
  <c r="D12" i="18"/>
  <c r="D4" i="18"/>
  <c r="D11" i="18"/>
  <c r="C41" i="4"/>
  <c r="K11" i="18"/>
  <c r="K12" i="18"/>
  <c r="K13" i="18"/>
  <c r="K6" i="18"/>
  <c r="K5" i="18"/>
  <c r="B41" i="4"/>
  <c r="B42" i="4"/>
  <c r="E11" i="18"/>
  <c r="E13" i="18"/>
  <c r="F13" i="18"/>
  <c r="E12" i="18"/>
  <c r="F12" i="18"/>
  <c r="D7" i="18"/>
  <c r="D14" i="18"/>
  <c r="C42" i="4"/>
  <c r="D12" i="4"/>
  <c r="I7" i="2"/>
  <c r="E5" i="18"/>
  <c r="F5" i="18"/>
  <c r="E6" i="18"/>
  <c r="F6" i="18"/>
  <c r="F5" i="2"/>
  <c r="F7" i="2"/>
  <c r="E7" i="5"/>
  <c r="G7" i="5"/>
  <c r="G5" i="18"/>
  <c r="G12" i="18"/>
  <c r="H5" i="18"/>
  <c r="H12" i="18"/>
  <c r="G6" i="18"/>
  <c r="G13" i="18"/>
  <c r="H6" i="18"/>
  <c r="H13" i="18"/>
  <c r="G5" i="5"/>
  <c r="E5" i="5"/>
  <c r="E41" i="1"/>
  <c r="C41" i="1"/>
  <c r="C40" i="1"/>
  <c r="C7" i="7"/>
  <c r="C43" i="4"/>
  <c r="F11" i="18"/>
  <c r="H11" i="18"/>
  <c r="G11" i="18"/>
  <c r="G13" i="5"/>
  <c r="H7" i="18"/>
  <c r="H14" i="18"/>
  <c r="E13" i="5"/>
  <c r="G7" i="18"/>
  <c r="G14" i="18"/>
  <c r="F23" i="4"/>
  <c r="F7" i="18"/>
  <c r="G15" i="5"/>
  <c r="C5" i="7"/>
  <c r="F14" i="18"/>
  <c r="D28" i="18"/>
  <c r="I5" i="18"/>
  <c r="J5" i="18"/>
  <c r="H36" i="18"/>
  <c r="H50" i="18"/>
  <c r="H64" i="18"/>
  <c r="H33" i="18"/>
  <c r="I6" i="18"/>
  <c r="J6" i="18"/>
  <c r="I33" i="18"/>
  <c r="E27" i="18"/>
  <c r="E19" i="18"/>
  <c r="D21" i="18"/>
  <c r="D26" i="18"/>
  <c r="D19" i="18"/>
  <c r="D33" i="18"/>
  <c r="D22" i="18"/>
  <c r="D25" i="18"/>
  <c r="D23" i="18"/>
  <c r="D27" i="18"/>
  <c r="D42" i="18"/>
  <c r="D24" i="18"/>
  <c r="D20" i="18"/>
  <c r="E24" i="18"/>
  <c r="E20" i="18"/>
  <c r="F20" i="18"/>
  <c r="F19" i="18"/>
  <c r="F26" i="18"/>
  <c r="F27" i="18"/>
  <c r="F24" i="18"/>
  <c r="F25" i="18"/>
  <c r="F23" i="18"/>
  <c r="E28" i="18"/>
  <c r="E42" i="18"/>
  <c r="E56" i="18"/>
  <c r="E70" i="18"/>
  <c r="F22" i="18"/>
  <c r="E25" i="18"/>
  <c r="E26" i="18"/>
  <c r="E23" i="18"/>
  <c r="E22" i="18"/>
  <c r="F21" i="18"/>
  <c r="E21" i="18"/>
  <c r="E35" i="18"/>
  <c r="E49" i="18"/>
  <c r="E63" i="18"/>
  <c r="F28" i="18"/>
  <c r="I12" i="18"/>
  <c r="J12" i="18"/>
  <c r="I37" i="18"/>
  <c r="I51" i="18"/>
  <c r="I65" i="18"/>
  <c r="H41" i="18"/>
  <c r="H55" i="18"/>
  <c r="H69" i="18"/>
  <c r="H42" i="18"/>
  <c r="H56" i="18"/>
  <c r="H70" i="18"/>
  <c r="I40" i="18"/>
  <c r="I54" i="18"/>
  <c r="I68" i="18"/>
  <c r="H37" i="18"/>
  <c r="H51" i="18"/>
  <c r="H65" i="18"/>
  <c r="I39" i="18"/>
  <c r="I53" i="18"/>
  <c r="I67" i="18"/>
  <c r="I34" i="18"/>
  <c r="I48" i="18"/>
  <c r="I62" i="18"/>
  <c r="I13" i="18"/>
  <c r="J13" i="18"/>
  <c r="I41" i="18"/>
  <c r="I55" i="18"/>
  <c r="I69" i="18"/>
  <c r="L19" i="18"/>
  <c r="G33" i="18"/>
  <c r="H38" i="18"/>
  <c r="H52" i="18"/>
  <c r="H66" i="18"/>
  <c r="G40" i="18"/>
  <c r="L25" i="18"/>
  <c r="G39" i="18"/>
  <c r="G42" i="18"/>
  <c r="L28" i="18"/>
  <c r="G38" i="18"/>
  <c r="L24" i="18"/>
  <c r="G35" i="18"/>
  <c r="L21" i="18"/>
  <c r="I38" i="18"/>
  <c r="I52" i="18"/>
  <c r="I66" i="18"/>
  <c r="L23" i="18"/>
  <c r="G37" i="18"/>
  <c r="L20" i="18"/>
  <c r="G34" i="18"/>
  <c r="L26" i="18"/>
  <c r="I36" i="18"/>
  <c r="I50" i="18"/>
  <c r="I35" i="18"/>
  <c r="I49" i="18"/>
  <c r="I63" i="18"/>
  <c r="L27" i="18"/>
  <c r="G41" i="18"/>
  <c r="H35" i="18"/>
  <c r="H49" i="18"/>
  <c r="H63" i="18"/>
  <c r="H34" i="18"/>
  <c r="H40" i="18"/>
  <c r="H54" i="18"/>
  <c r="H68" i="18"/>
  <c r="H39" i="18"/>
  <c r="H53" i="18"/>
  <c r="H67" i="18"/>
  <c r="I42" i="18"/>
  <c r="I56" i="18"/>
  <c r="I70" i="18"/>
  <c r="G36" i="18"/>
  <c r="L22" i="18"/>
  <c r="E38" i="18"/>
  <c r="E52" i="18"/>
  <c r="E66" i="18"/>
  <c r="E39" i="18"/>
  <c r="E53" i="18"/>
  <c r="E67" i="18"/>
  <c r="D34" i="18"/>
  <c r="J20" i="18"/>
  <c r="D36" i="18"/>
  <c r="D35" i="18"/>
  <c r="D49" i="18"/>
  <c r="D39" i="18"/>
  <c r="D53" i="18"/>
  <c r="J24" i="18"/>
  <c r="D38" i="18"/>
  <c r="D52" i="18"/>
  <c r="D37" i="18"/>
  <c r="D51" i="18"/>
  <c r="J27" i="18"/>
  <c r="D40" i="18"/>
  <c r="D54" i="18"/>
  <c r="D41" i="18"/>
  <c r="D55" i="18"/>
  <c r="F33" i="18"/>
  <c r="E33" i="18"/>
  <c r="F35" i="18"/>
  <c r="F49" i="18"/>
  <c r="F63" i="18"/>
  <c r="J28" i="18"/>
  <c r="J23" i="18"/>
  <c r="J21" i="18"/>
  <c r="J19" i="18"/>
  <c r="F41" i="18"/>
  <c r="F55" i="18"/>
  <c r="F69" i="18"/>
  <c r="F40" i="18"/>
  <c r="F54" i="18"/>
  <c r="F68" i="18"/>
  <c r="E37" i="18"/>
  <c r="E51" i="18"/>
  <c r="E65" i="18"/>
  <c r="F42" i="18"/>
  <c r="F56" i="18"/>
  <c r="F70" i="18"/>
  <c r="F38" i="18"/>
  <c r="F52" i="18"/>
  <c r="F66" i="18"/>
  <c r="E34" i="18"/>
  <c r="F39" i="18"/>
  <c r="F53" i="18"/>
  <c r="F67" i="18"/>
  <c r="F34" i="18"/>
  <c r="F37" i="18"/>
  <c r="F51" i="18"/>
  <c r="F65" i="18"/>
  <c r="E40" i="18"/>
  <c r="E54" i="18"/>
  <c r="E68" i="18"/>
  <c r="E36" i="18"/>
  <c r="E50" i="18"/>
  <c r="E64" i="18"/>
  <c r="E41" i="18"/>
  <c r="E55" i="18"/>
  <c r="E69" i="18"/>
  <c r="J22" i="18"/>
  <c r="F36" i="18"/>
  <c r="F50" i="18"/>
  <c r="F64" i="18"/>
  <c r="J26" i="18"/>
  <c r="J25" i="18"/>
  <c r="L40" i="18"/>
  <c r="G54" i="18"/>
  <c r="L33" i="18"/>
  <c r="G48" i="18"/>
  <c r="G43" i="18"/>
  <c r="D48" i="18"/>
  <c r="L39" i="18"/>
  <c r="G53" i="18"/>
  <c r="L38" i="18"/>
  <c r="G52" i="18"/>
  <c r="D50" i="18"/>
  <c r="L42" i="18"/>
  <c r="G56" i="18"/>
  <c r="D56" i="18"/>
  <c r="H43" i="18"/>
  <c r="L37" i="18"/>
  <c r="G51" i="18"/>
  <c r="I57" i="18"/>
  <c r="I64" i="18"/>
  <c r="I71" i="18"/>
  <c r="H48" i="18"/>
  <c r="L41" i="18"/>
  <c r="G55" i="18"/>
  <c r="L35" i="18"/>
  <c r="G49" i="18"/>
  <c r="L34" i="18"/>
  <c r="L36" i="18"/>
  <c r="G50" i="18"/>
  <c r="I43" i="18"/>
  <c r="D43" i="18"/>
  <c r="J35" i="18"/>
  <c r="J33" i="18"/>
  <c r="E48" i="18"/>
  <c r="E62" i="18"/>
  <c r="E71" i="18"/>
  <c r="F48" i="18"/>
  <c r="F62" i="18"/>
  <c r="F71" i="18"/>
  <c r="J39" i="18"/>
  <c r="J40" i="18"/>
  <c r="J42" i="18"/>
  <c r="J38" i="18"/>
  <c r="J37" i="18"/>
  <c r="J34" i="18"/>
  <c r="E43" i="18"/>
  <c r="F43" i="18"/>
  <c r="J41" i="18"/>
  <c r="J36" i="18"/>
  <c r="G69" i="18"/>
  <c r="L69" i="18"/>
  <c r="L55" i="18"/>
  <c r="L43" i="18"/>
  <c r="D69" i="18"/>
  <c r="J55" i="18"/>
  <c r="J69" i="18"/>
  <c r="D66" i="18"/>
  <c r="J52" i="18"/>
  <c r="J66" i="18"/>
  <c r="D67" i="18"/>
  <c r="J53" i="18"/>
  <c r="J67" i="18"/>
  <c r="H57" i="18"/>
  <c r="H62" i="18"/>
  <c r="H71" i="18"/>
  <c r="G62" i="18"/>
  <c r="L48" i="18"/>
  <c r="G57" i="18"/>
  <c r="G66" i="18"/>
  <c r="L66" i="18"/>
  <c r="L52" i="18"/>
  <c r="G63" i="18"/>
  <c r="L63" i="18"/>
  <c r="L49" i="18"/>
  <c r="G67" i="18"/>
  <c r="L67" i="18"/>
  <c r="L53" i="18"/>
  <c r="G68" i="18"/>
  <c r="L68" i="18"/>
  <c r="L54" i="18"/>
  <c r="D64" i="18"/>
  <c r="J50" i="18"/>
  <c r="J64" i="18"/>
  <c r="G65" i="18"/>
  <c r="L65" i="18"/>
  <c r="L51" i="18"/>
  <c r="D65" i="18"/>
  <c r="J51" i="18"/>
  <c r="J65" i="18"/>
  <c r="D63" i="18"/>
  <c r="J49" i="18"/>
  <c r="J63" i="18"/>
  <c r="D70" i="18"/>
  <c r="J56" i="18"/>
  <c r="J70" i="18"/>
  <c r="G70" i="18"/>
  <c r="L70" i="18"/>
  <c r="L56" i="18"/>
  <c r="G64" i="18"/>
  <c r="L64" i="18"/>
  <c r="L50" i="18"/>
  <c r="D62" i="18"/>
  <c r="D57" i="18"/>
  <c r="D68" i="18"/>
  <c r="J54" i="18"/>
  <c r="J68" i="18"/>
  <c r="J48" i="18"/>
  <c r="J62" i="18"/>
  <c r="J71" i="18"/>
  <c r="F57" i="18"/>
  <c r="E57" i="18"/>
  <c r="J43" i="18"/>
  <c r="L62" i="18"/>
  <c r="G71" i="18"/>
  <c r="L71" i="18"/>
  <c r="L57" i="18"/>
  <c r="D71" i="18"/>
  <c r="J57" i="18"/>
  <c r="F22" i="4" l="1"/>
  <c r="D41" i="4" s="1"/>
  <c r="I4" i="18" s="1"/>
  <c r="J4" i="18" s="1"/>
  <c r="I11" i="18"/>
  <c r="J11" i="18" s="1"/>
  <c r="D42" i="4"/>
  <c r="D43" i="4" s="1"/>
  <c r="I7" i="18" s="1"/>
  <c r="I14" i="18" s="1"/>
  <c r="J14" i="18" s="1"/>
  <c r="I8" i="2"/>
  <c r="I11" i="2"/>
  <c r="E7" i="18"/>
  <c r="E14" i="18" l="1"/>
  <c r="C4" i="7"/>
  <c r="J7"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tc={E7D20EF9-8B42-436D-9A4D-CB4BABEA627E}</author>
  </authors>
  <commentList>
    <comment ref="B8" authorId="0" shapeId="0" xr:uid="{00000000-0006-0000-0300-000001000000}">
      <text>
        <r>
          <rPr>
            <b/>
            <sz val="9"/>
            <color indexed="81"/>
            <rFont val="Tahoma"/>
            <family val="2"/>
          </rPr>
          <t>Author:</t>
        </r>
        <r>
          <rPr>
            <sz val="9"/>
            <color indexed="81"/>
            <rFont val="Tahoma"/>
            <family val="2"/>
          </rPr>
          <t xml:space="preserve">
MSEP-Temp:  Mixed species environmental planting -  Temperate</t>
        </r>
      </text>
    </comment>
    <comment ref="B47" authorId="1" shapeId="0" xr:uid="{E7D20EF9-8B42-436D-9A4D-CB4BABEA627E}">
      <text>
        <t xml:space="preserve">[Threaded comment]
Your version of Excel allows you to read this threaded comment; however, any edits to it will get removed if the file is opened in a newer version of Excel. Learn more: https://go.microsoft.com/fwlink/?linkid=870924
Comment:
    S3.10 - mix of trees, shrubs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tc={86E37DDC-3893-4C9F-8EDC-3020D5BE96DA}</author>
    <author>tc={0AE206B8-F309-43CE-9611-D11918E9D2C5}</author>
  </authors>
  <commentList>
    <comment ref="G5" authorId="0" shapeId="0" xr:uid="{86E37DDC-3893-4C9F-8EDC-3020D5BE96DA}">
      <text>
        <t>[Threaded comment]
Your version of Excel allows you to read this threaded comment; however, any edits to it will get removed if the file is opened in a newer version of Excel. Learn more: https://go.microsoft.com/fwlink/?linkid=870924
Comment:
    Change to the End Report Date on the Cover Tab</t>
      </text>
    </comment>
    <comment ref="H5" authorId="1" shapeId="0" xr:uid="{0AE206B8-F309-43CE-9611-D11918E9D2C5}">
      <text>
        <t>[Threaded comment]
Your version of Excel allows you to read this threaded comment; however, any edits to it will get removed if the file is opened in a newer version of Excel. Learn more: https://go.microsoft.com/fwlink/?linkid=870924
Comment:
    Change to the End Report Date on the Cover Tab</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<sst xmlns="http://schemas.openxmlformats.org/spreadsheetml/2006/main" count="503" uniqueCount="274">
  <si>
    <t>Emissions Reduction Fund Offsets Report</t>
  </si>
  <si>
    <t>Blackwood Biodiversity and Carbon Project</t>
  </si>
  <si>
    <t>Item</t>
  </si>
  <si>
    <t>Project details</t>
  </si>
  <si>
    <t>Project Name</t>
  </si>
  <si>
    <t>Devon Park Biodiversity and Carbon Project</t>
  </si>
  <si>
    <t>Registration number</t>
  </si>
  <si>
    <t>ERF Project ID 173013</t>
  </si>
  <si>
    <t>Participant</t>
  </si>
  <si>
    <t>Dunkeld Pastoral Pty Ltd</t>
  </si>
  <si>
    <t xml:space="preserve">Agent </t>
  </si>
  <si>
    <t>Corporate Carbon Advisory Pty Ltd</t>
  </si>
  <si>
    <t>Commencement date</t>
  </si>
  <si>
    <t>Report number</t>
  </si>
  <si>
    <t>Code</t>
  </si>
  <si>
    <t>Section</t>
  </si>
  <si>
    <t>Cover</t>
  </si>
  <si>
    <t>Net Abatement</t>
  </si>
  <si>
    <t>CEA Attributes</t>
  </si>
  <si>
    <t>Project Emmissions</t>
  </si>
  <si>
    <t>Global Warming Potential</t>
  </si>
  <si>
    <t>Fuel Emmissions</t>
  </si>
  <si>
    <t>DP_CEA01</t>
  </si>
  <si>
    <t>DP_CEA02</t>
  </si>
  <si>
    <t>DP_CEA03</t>
  </si>
  <si>
    <t>Method Ref</t>
  </si>
  <si>
    <t>CEA identification number</t>
  </si>
  <si>
    <t>DP_CEA_01</t>
  </si>
  <si>
    <t>DP_CEA_02</t>
  </si>
  <si>
    <t>DP_CEA_03</t>
  </si>
  <si>
    <t>Landholder / Property</t>
  </si>
  <si>
    <t xml:space="preserve">Dunkeld / Devon Park </t>
  </si>
  <si>
    <t>Date finished planting</t>
  </si>
  <si>
    <t>Modelling Start Date</t>
  </si>
  <si>
    <t>CEA area (ha)</t>
  </si>
  <si>
    <t>Exclusion area (ha)</t>
  </si>
  <si>
    <t>Principal evidence of planting history</t>
  </si>
  <si>
    <t>Mgt Records</t>
  </si>
  <si>
    <t>Permanent planting type</t>
  </si>
  <si>
    <t>MSEP-Generic</t>
  </si>
  <si>
    <t>Permanent planting established on or after 1 July 2007?</t>
  </si>
  <si>
    <t>Yes - see plant date</t>
  </si>
  <si>
    <t>2.3 (3)</t>
  </si>
  <si>
    <t>Did not contain woody biomass that needed to be cleared prior to the planting going ahead (other than known weed species required by law to be cleared)</t>
  </si>
  <si>
    <t>No - refer mgt records</t>
  </si>
  <si>
    <t>Land clear at 1989?</t>
  </si>
  <si>
    <t>Yes</t>
  </si>
  <si>
    <t>Planting required by law?</t>
  </si>
  <si>
    <t>No</t>
  </si>
  <si>
    <t>2.3 (4)</t>
  </si>
  <si>
    <t>Clear of forest cover for 5 years before planting</t>
  </si>
  <si>
    <t>2.3 (5)</t>
  </si>
  <si>
    <t>Project trees have the potential to attain forest cover?</t>
  </si>
  <si>
    <t>Species planted</t>
  </si>
  <si>
    <t>Acacia acinacea, Acacia implexa, Acacia mearnsii, Acacia melanoxylon, Acacia paradoxa, Acacia pycnantha, Acacia verticillata, Allocasuarina verticillata, Banksia marginata, Bursaria spinosa, Callistemon rugulosus, Dodonaea sp., Eucalyptus camaldulensis, Eucalyptus ovata, Leptospermum continentale, Leptospermum lanigerum, Melaleuca ericifolia, Melaleuca squarrosa, and Ozothamnus ferrugineus.</t>
  </si>
  <si>
    <t xml:space="preserve">Acacia exudens, Acacia implexa, Acacia mearnsii, Acacia melanoxylon, Acacia retinodes, Acacia paradoxa, Acacia pycnantha, Acacia verticillata, Allocasuarina verticillata, Bursaria spinosa, Callistemon citrinus, Callistemon rugulosus, Dodonaea viscosa cuneata, Eucalyptus camaldulensis, Eucalyptus ovata, Leptospermum continentale, Leptospermum lanigerum, Melaleuca ericifolia, Melaleuca squarrosa, and Ozothamnus ferrugineus.
</t>
  </si>
  <si>
    <t>NVIS Major Vegetation Subgroups Pre-Clear - (MVS)</t>
  </si>
  <si>
    <t xml:space="preserve">MVS 36 and 48 </t>
  </si>
  <si>
    <t xml:space="preserve">MVS 48 </t>
  </si>
  <si>
    <t>MVS 48</t>
  </si>
  <si>
    <t xml:space="preserve">Soil type (Australia Soil Atlas) </t>
  </si>
  <si>
    <t>Rudosols - Ra1</t>
  </si>
  <si>
    <t>Aspect</t>
  </si>
  <si>
    <t xml:space="preserve">Grazing - Varied </t>
  </si>
  <si>
    <t>Slope position</t>
  </si>
  <si>
    <t>Mid-lower</t>
  </si>
  <si>
    <t>Land management regime</t>
  </si>
  <si>
    <t>Biodiversity</t>
  </si>
  <si>
    <t>What  are some key aspects which makes this a separate CEA to others?</t>
  </si>
  <si>
    <t>Planting dates</t>
  </si>
  <si>
    <t>Planting type</t>
  </si>
  <si>
    <t>Mixed spp.</t>
  </si>
  <si>
    <t>Planting geometry</t>
  </si>
  <si>
    <t>Block</t>
  </si>
  <si>
    <t>Planting spacing (rows, m)</t>
  </si>
  <si>
    <t>Tree spacing (m)</t>
  </si>
  <si>
    <t>Stocking density (assumed for modelling)</t>
  </si>
  <si>
    <t>&lt;500</t>
  </si>
  <si>
    <t>Tree proportion  (assumed for modelling)</t>
  </si>
  <si>
    <t>&lt;75%</t>
  </si>
  <si>
    <t>Subject to competition from adjacent trees?</t>
  </si>
  <si>
    <t>CEA boundary distance from stems of outermost plants</t>
  </si>
  <si>
    <t>0m</t>
  </si>
  <si>
    <t>Planting Start Date</t>
  </si>
  <si>
    <t>Planting Finish Date</t>
  </si>
  <si>
    <t>Average number of propagated seedling stock per ha</t>
  </si>
  <si>
    <t>Tree proportion of trees to shrubs at planting</t>
  </si>
  <si>
    <t xml:space="preserve">3.3 (2) (c) </t>
  </si>
  <si>
    <t>Operations history</t>
  </si>
  <si>
    <t>3.45, 3.48</t>
  </si>
  <si>
    <t>Has harvesting or thinning occurred?</t>
  </si>
  <si>
    <t>Has grazing affected forest cover?</t>
  </si>
  <si>
    <t>Use of lime or fertilizer</t>
  </si>
  <si>
    <t>Disturbance events including fire</t>
  </si>
  <si>
    <t>Survival</t>
  </si>
  <si>
    <t xml:space="preserve">Simple calculation of future crown cover assuming radius of 2m and 30% mortality since establishment </t>
  </si>
  <si>
    <t>5.5 (a) (i) (A)</t>
  </si>
  <si>
    <t>5.5 (a) (i) (B)</t>
  </si>
  <si>
    <t>Anticipated crown cover at maturity</t>
  </si>
  <si>
    <t>&gt;20%</t>
  </si>
  <si>
    <t>5.5 (a) (ii) (A) and (B)</t>
  </si>
  <si>
    <t>Forest cover achieved and evidence it is maintained</t>
  </si>
  <si>
    <t>5.5 (a) (iii)</t>
  </si>
  <si>
    <t>Modelling commencement date</t>
  </si>
  <si>
    <t>Plant date</t>
  </si>
  <si>
    <t>5.5.(b) (i)</t>
  </si>
  <si>
    <t>FullCAM input dates</t>
  </si>
  <si>
    <t>Per mgt records</t>
  </si>
  <si>
    <t>1st offsets report: FullCAM settings</t>
  </si>
  <si>
    <t>Specific Calibration used</t>
  </si>
  <si>
    <t>Calibration used at this offsets report compliant with CEA:</t>
  </si>
  <si>
    <t>Yes.  S3.10(3)</t>
  </si>
  <si>
    <t>Specific Calibration assumptions - Species</t>
  </si>
  <si>
    <t>Generic</t>
  </si>
  <si>
    <t>Geometry</t>
  </si>
  <si>
    <t>N/A</t>
  </si>
  <si>
    <t>Rationale</t>
  </si>
  <si>
    <t>Site measurements not yet undertaken</t>
  </si>
  <si>
    <t>Model point Latitude</t>
  </si>
  <si>
    <t>Model point Longitude</t>
  </si>
  <si>
    <t>End of simulation at 1OR (end of reporting period)</t>
  </si>
  <si>
    <t>Symbol</t>
  </si>
  <si>
    <t>Element</t>
  </si>
  <si>
    <t>CO2-e (t)</t>
  </si>
  <si>
    <t xml:space="preserve"> </t>
  </si>
  <si>
    <t>Abatement to 30 June 2023</t>
  </si>
  <si>
    <t>Property</t>
  </si>
  <si>
    <t>CEA</t>
  </si>
  <si>
    <t>Area (ha)</t>
  </si>
  <si>
    <t>Abatement (tC)</t>
  </si>
  <si>
    <t>Abatement (tCO2e)</t>
  </si>
  <si>
    <t>Project CH4 emissions (tCO2e)</t>
  </si>
  <si>
    <t>Project N2O emissions (tCO2e)</t>
  </si>
  <si>
    <t>Fuel Emissions tCO2e</t>
  </si>
  <si>
    <t>Net abatement (tCO2e)</t>
  </si>
  <si>
    <t>Age (yrs)</t>
  </si>
  <si>
    <t>Blackwood</t>
  </si>
  <si>
    <t>CEA-01</t>
  </si>
  <si>
    <t>CEA-02</t>
  </si>
  <si>
    <t>CEA-03</t>
  </si>
  <si>
    <t>Total</t>
  </si>
  <si>
    <t>Abatement to 30 June 2025</t>
  </si>
  <si>
    <t>Cumulative total</t>
  </si>
  <si>
    <t>Year</t>
  </si>
  <si>
    <t>Month</t>
  </si>
  <si>
    <t>CEA1</t>
  </si>
  <si>
    <t>CEA2</t>
  </si>
  <si>
    <t>CEA3</t>
  </si>
  <si>
    <t>SD Total</t>
  </si>
  <si>
    <t>Annual abatement</t>
  </si>
  <si>
    <t>Jingeri</t>
  </si>
  <si>
    <t>Hidden Vale</t>
  </si>
  <si>
    <t>Liscombe</t>
  </si>
  <si>
    <t>Stewartdale 1</t>
  </si>
  <si>
    <t>Stewartdale 2</t>
  </si>
  <si>
    <t>Stewartdale 3</t>
  </si>
  <si>
    <t>Abatement Scheudle</t>
  </si>
  <si>
    <t>Issue of abatement net of discounts</t>
  </si>
  <si>
    <t>CEA Name</t>
  </si>
  <si>
    <t>FullCAM calibration used</t>
  </si>
  <si>
    <t>CEA area 
(ha)</t>
  </si>
  <si>
    <r>
      <t>Initial carbon mass trees - C</t>
    </r>
    <r>
      <rPr>
        <b/>
        <vertAlign val="subscript"/>
        <sz val="11"/>
        <color theme="1"/>
        <rFont val="Arial Narrow"/>
        <family val="2"/>
      </rPr>
      <t xml:space="preserve">Dt </t>
    </r>
    <r>
      <rPr>
        <b/>
        <sz val="11"/>
        <color theme="1"/>
        <rFont val="Arial Narrow"/>
        <family val="2"/>
      </rPr>
      <t xml:space="preserve">
(t C /ha)</t>
    </r>
  </si>
  <si>
    <t>Initial carbon mass debris - CDd 
(t C /ha)</t>
  </si>
  <si>
    <t>Initial carbon mass - CD 
(t C)</t>
  </si>
  <si>
    <t>End carbon mass trees - Ct
(t C /ha)</t>
  </si>
  <si>
    <t>End carbon mass debris - Cd 
(t C /ha)</t>
  </si>
  <si>
    <t>End carbon mass - C 
(t C)</t>
  </si>
  <si>
    <t>Mixed species environmental planting - Generic</t>
  </si>
  <si>
    <r>
      <t>CH4 Emissions - E</t>
    </r>
    <r>
      <rPr>
        <b/>
        <vertAlign val="subscript"/>
        <sz val="11"/>
        <color theme="1"/>
        <rFont val="Arial Narrow"/>
        <family val="2"/>
      </rPr>
      <t>CH4</t>
    </r>
    <r>
      <rPr>
        <b/>
        <sz val="11"/>
        <color theme="1"/>
        <rFont val="Arial Narrow"/>
        <family val="2"/>
      </rPr>
      <t xml:space="preserve">
(t CH</t>
    </r>
    <r>
      <rPr>
        <b/>
        <vertAlign val="subscript"/>
        <sz val="11"/>
        <color theme="1"/>
        <rFont val="Arial Narrow"/>
        <family val="2"/>
      </rPr>
      <t>4</t>
    </r>
    <r>
      <rPr>
        <b/>
        <sz val="11"/>
        <color theme="1"/>
        <rFont val="Arial Narrow"/>
        <family val="2"/>
      </rPr>
      <t>/ha)</t>
    </r>
  </si>
  <si>
    <r>
      <t>CH4 Emissions - E</t>
    </r>
    <r>
      <rPr>
        <b/>
        <vertAlign val="subscript"/>
        <sz val="11"/>
        <color theme="1"/>
        <rFont val="Arial Narrow"/>
        <family val="2"/>
      </rPr>
      <t xml:space="preserve">BCH4 
</t>
    </r>
    <r>
      <rPr>
        <b/>
        <sz val="11"/>
        <color theme="1"/>
        <rFont val="Arial Narrow"/>
        <family val="2"/>
      </rPr>
      <t>(t CH</t>
    </r>
    <r>
      <rPr>
        <b/>
        <vertAlign val="subscript"/>
        <sz val="11"/>
        <color theme="1"/>
        <rFont val="Arial Narrow"/>
        <family val="2"/>
      </rPr>
      <t>4</t>
    </r>
    <r>
      <rPr>
        <b/>
        <sz val="11"/>
        <color theme="1"/>
        <rFont val="Arial Narrow"/>
        <family val="2"/>
      </rPr>
      <t>)</t>
    </r>
  </si>
  <si>
    <r>
      <t>N</t>
    </r>
    <r>
      <rPr>
        <b/>
        <vertAlign val="subscript"/>
        <sz val="11"/>
        <color theme="1"/>
        <rFont val="Arial Narrow"/>
        <family val="2"/>
      </rPr>
      <t>2</t>
    </r>
    <r>
      <rPr>
        <b/>
        <sz val="11"/>
        <color theme="1"/>
        <rFont val="Arial Narrow"/>
        <family val="2"/>
      </rPr>
      <t>O Emmissions - E</t>
    </r>
    <r>
      <rPr>
        <b/>
        <vertAlign val="subscript"/>
        <sz val="11"/>
        <color theme="1"/>
        <rFont val="Arial Narrow"/>
        <family val="2"/>
      </rPr>
      <t>N2O</t>
    </r>
    <r>
      <rPr>
        <b/>
        <sz val="11"/>
        <color theme="1"/>
        <rFont val="Arial Narrow"/>
        <family val="2"/>
      </rPr>
      <t xml:space="preserve">
(t N</t>
    </r>
    <r>
      <rPr>
        <b/>
        <vertAlign val="subscript"/>
        <sz val="11"/>
        <color theme="1"/>
        <rFont val="Arial Narrow"/>
        <family val="2"/>
      </rPr>
      <t>2</t>
    </r>
    <r>
      <rPr>
        <b/>
        <sz val="11"/>
        <color theme="1"/>
        <rFont val="Arial Narrow"/>
        <family val="2"/>
      </rPr>
      <t>O/ha)</t>
    </r>
  </si>
  <si>
    <r>
      <t>N2O Emmissions - E</t>
    </r>
    <r>
      <rPr>
        <b/>
        <vertAlign val="subscript"/>
        <sz val="11"/>
        <color theme="1"/>
        <rFont val="Arial Narrow"/>
        <family val="2"/>
      </rPr>
      <t xml:space="preserve">BN2O
</t>
    </r>
    <r>
      <rPr>
        <b/>
        <sz val="11"/>
        <color theme="1"/>
        <rFont val="Arial Narrow"/>
        <family val="2"/>
      </rPr>
      <t>(t N</t>
    </r>
    <r>
      <rPr>
        <b/>
        <vertAlign val="subscript"/>
        <sz val="11"/>
        <color theme="1"/>
        <rFont val="Arial Narrow"/>
        <family val="2"/>
      </rPr>
      <t>2</t>
    </r>
    <r>
      <rPr>
        <b/>
        <sz val="11"/>
        <color theme="1"/>
        <rFont val="Arial Narrow"/>
        <family val="2"/>
      </rPr>
      <t>O)</t>
    </r>
  </si>
  <si>
    <r>
      <t>Gl Warm Pot CH</t>
    </r>
    <r>
      <rPr>
        <vertAlign val="subscript"/>
        <sz val="11"/>
        <color theme="1"/>
        <rFont val="Arial Narrow"/>
        <family val="2"/>
      </rPr>
      <t>4</t>
    </r>
  </si>
  <si>
    <r>
      <t>Gl Warm Pot NO</t>
    </r>
    <r>
      <rPr>
        <vertAlign val="subscript"/>
        <sz val="11"/>
        <color theme="1"/>
        <rFont val="Arial Narrow"/>
        <family val="2"/>
      </rPr>
      <t>2</t>
    </r>
  </si>
  <si>
    <t>Equation 13</t>
  </si>
  <si>
    <t>Equation 14</t>
  </si>
  <si>
    <t>Equation 15</t>
  </si>
  <si>
    <t>Diesel use - fore each hectare assume:</t>
  </si>
  <si>
    <t>Ripping, Mound and Direct Seeding  (all events)</t>
  </si>
  <si>
    <t>One time per CEA</t>
  </si>
  <si>
    <t xml:space="preserve">Fuel consumption 2022 and 2023 (L) </t>
  </si>
  <si>
    <t xml:space="preserve">Time/consuption - Area proportional </t>
  </si>
  <si>
    <t>Petrol use - Fore each property, assume:</t>
  </si>
  <si>
    <t>Site visit frequency (visits/yr)</t>
  </si>
  <si>
    <t>Travel distance/site visit (km)</t>
  </si>
  <si>
    <t>Fuel consumption of (km/L)</t>
  </si>
  <si>
    <t>Fuel consumption/site visit (Litres)</t>
  </si>
  <si>
    <t>Reporting period (years)</t>
  </si>
  <si>
    <t>Qf - Total diesel (kL)</t>
  </si>
  <si>
    <t>Qf - Total gasoline (kL)</t>
  </si>
  <si>
    <r>
      <t xml:space="preserve">Fuel emission for each fuel type and greenhouse gas for the project - </t>
    </r>
    <r>
      <rPr>
        <b/>
        <sz val="11"/>
        <color theme="1"/>
        <rFont val="Arial Narrow"/>
        <family val="2"/>
      </rPr>
      <t>Equation 16</t>
    </r>
  </si>
  <si>
    <t>Fuel emissions (t CO2e)</t>
  </si>
  <si>
    <t>CO2</t>
  </si>
  <si>
    <t>CH4</t>
  </si>
  <si>
    <t>N2O</t>
  </si>
  <si>
    <t>Total CO2e</t>
  </si>
  <si>
    <t>Ef,diesel</t>
  </si>
  <si>
    <t xml:space="preserve">Ef,gasoline </t>
  </si>
  <si>
    <t>tonnes of CO2e</t>
  </si>
  <si>
    <t>Fuel combustion—fuels for transport energy purposes</t>
  </si>
  <si>
    <t>Fuel combusted</t>
  </si>
  <si>
    <t>Energy content factor</t>
  </si>
  <si>
    <t>Emission factor</t>
  </si>
  <si>
    <t>(GJ/kL unless otherwise indicated)</t>
  </si>
  <si>
    <r>
      <t>kg CO</t>
    </r>
    <r>
      <rPr>
        <b/>
        <vertAlign val="subscript"/>
        <sz val="10"/>
        <color theme="1"/>
        <rFont val="Arial Narrow"/>
        <family val="2"/>
      </rPr>
      <t>2</t>
    </r>
    <r>
      <rPr>
        <b/>
        <sz val="10"/>
        <color theme="1"/>
        <rFont val="Arial Narrow"/>
        <family val="2"/>
      </rPr>
      <t>‑e/GJ</t>
    </r>
  </si>
  <si>
    <t>(relevant oxidation factors incorporated)</t>
  </si>
  <si>
    <r>
      <t>CO</t>
    </r>
    <r>
      <rPr>
        <b/>
        <vertAlign val="subscript"/>
        <sz val="10"/>
        <color theme="1"/>
        <rFont val="Arial Narrow"/>
        <family val="2"/>
      </rPr>
      <t>2</t>
    </r>
  </si>
  <si>
    <r>
      <t>CH</t>
    </r>
    <r>
      <rPr>
        <b/>
        <vertAlign val="subscript"/>
        <sz val="10"/>
        <color theme="1"/>
        <rFont val="Arial Narrow"/>
        <family val="2"/>
      </rPr>
      <t>4</t>
    </r>
  </si>
  <si>
    <r>
      <t>N</t>
    </r>
    <r>
      <rPr>
        <b/>
        <vertAlign val="subscript"/>
        <sz val="10"/>
        <color theme="1"/>
        <rFont val="Arial Narrow"/>
        <family val="2"/>
      </rPr>
      <t>2</t>
    </r>
    <r>
      <rPr>
        <b/>
        <sz val="10"/>
        <color theme="1"/>
        <rFont val="Arial Narrow"/>
        <family val="2"/>
      </rPr>
      <t>O</t>
    </r>
  </si>
  <si>
    <t>Gasoline (other than for use as fuel in an aircraft)</t>
  </si>
  <si>
    <t>Diesel oil</t>
  </si>
  <si>
    <t>Proportion of fuel emmissions by CEA</t>
  </si>
  <si>
    <t>Proportion of Fuel emissions</t>
  </si>
  <si>
    <t xml:space="preserve">Equipment Emission Estimation (Diesel) - soil preparation +  installation works (2022 and 2023 - Machinery Service Invoice ) </t>
  </si>
  <si>
    <t>Time (h)</t>
  </si>
  <si>
    <t>Eficienc.</t>
  </si>
  <si>
    <t>Diesel (L)</t>
  </si>
  <si>
    <t>Ripping Tractor: Brand: Steiger 225HP - Diesel Fuel Consumption average 20L/Hr</t>
  </si>
  <si>
    <t>Mounding Tractor: Brand CLAAS: 110 HP -  Diesel Fuel Consumption Average 15L/Hr</t>
  </si>
  <si>
    <t>Direct Seeding: John Deere 32HP (Series 3 Utility Tractor) -  Diesel Fuel Consumption Average: 4.5L/Hr</t>
  </si>
  <si>
    <t>Spraying - DPC - John Deere 6125M - 120HP - Diesel Fuel Consumption Average 18L/Hr </t>
  </si>
  <si>
    <t xml:space="preserve">TOTAL (L) </t>
  </si>
  <si>
    <t>Considering approx. 14% related to Devon Park</t>
  </si>
  <si>
    <t xml:space="preserve">Ripping and Mounding Invoice </t>
  </si>
  <si>
    <t>Planted 2022</t>
  </si>
  <si>
    <t>Planted 2023</t>
  </si>
  <si>
    <t>% / Project</t>
  </si>
  <si>
    <t>Devon Park Report 1</t>
  </si>
  <si>
    <t>Devon Park Report 2</t>
  </si>
  <si>
    <t>TOTAL</t>
  </si>
  <si>
    <t>TOTAL Planted 22/23</t>
  </si>
  <si>
    <t>Direct Seeding invoice IV0655</t>
  </si>
  <si>
    <t xml:space="preserve">Weeding spot-spray -Knockdown 80h estimated </t>
  </si>
  <si>
    <t>Day</t>
  </si>
  <si>
    <t>Dec. Year</t>
  </si>
  <si>
    <t>C mass of trees  (tC/ha)</t>
  </si>
  <si>
    <t>C mass of forest debris  (tC/ha)</t>
  </si>
  <si>
    <t>CH4 emitted due to fire (tCH4/ha)</t>
  </si>
  <si>
    <t>N2O emitted due to fire (tN2O/ha)</t>
  </si>
  <si>
    <t>Carbon stock for the project area at the end of the previous reporting period (in tonnes CO2-e)</t>
  </si>
  <si>
    <t>Division 4.5, Section 4.15</t>
  </si>
  <si>
    <t>Division 4.4, Section 4.13</t>
  </si>
  <si>
    <t>Division 4.4; Section 4.14</t>
  </si>
  <si>
    <r>
      <t>Carbon stock for the project area at the end of this reporting period C</t>
    </r>
    <r>
      <rPr>
        <vertAlign val="subscript"/>
        <sz val="11"/>
        <color theme="1"/>
        <rFont val="Arial Narrow"/>
        <family val="2"/>
      </rPr>
      <t>P</t>
    </r>
    <r>
      <rPr>
        <sz val="11"/>
        <color theme="1"/>
        <rFont val="Arial Narrow"/>
        <family val="2"/>
      </rPr>
      <t xml:space="preserve"> (tCO2e)</t>
    </r>
  </si>
  <si>
    <t>EORP Carbon Stock</t>
  </si>
  <si>
    <t>Reporting period Start</t>
  </si>
  <si>
    <t>Reporting period End</t>
  </si>
  <si>
    <t>Calculated ACCU after buffers (risk of reversal =5%; permanence period = 20%, total = 25% )</t>
  </si>
  <si>
    <t>Report 3</t>
  </si>
  <si>
    <t>DP_CEA04</t>
  </si>
  <si>
    <t>DP_CEA_04</t>
  </si>
  <si>
    <t>Rudosols - Ra2</t>
  </si>
  <si>
    <t>Estimated stocking density 2025 (sterms per ha)</t>
  </si>
  <si>
    <t>Plantings still in establisment phase</t>
  </si>
  <si>
    <t>-37.766 99</t>
  </si>
  <si>
    <t>142.357 74</t>
  </si>
  <si>
    <t xml:space="preserve">Eucalyptus camaldulensis, Eucalyptus ovata, Acacia melanoxylon, Acacia mearnsii, Acacia implexa, Acacia pycnantha, Acacia paradoxa, Acacia acinacea, Allocasuarina verticillata, Banksia marginata, Melaleuca ericifolia, Melaleuca squarrosa, Leptospermum lanigerum, Leptospermum continentale, Callistemon rugulosus, Dodonaea viscosa cuneata, Bursaria spinosa, and Ozothamnus ferrugineu
</t>
  </si>
  <si>
    <t>MVS 9, 36 and 48</t>
  </si>
  <si>
    <t>Fueld consumption 2024-2025 (L)</t>
  </si>
  <si>
    <r>
      <t>Total project fuel emissions for the previous reporting period -</t>
    </r>
    <r>
      <rPr>
        <b/>
        <sz val="11"/>
        <color theme="1"/>
        <rFont val="Arial Narrow"/>
        <family val="2"/>
      </rPr>
      <t xml:space="preserve"> Equation 17</t>
    </r>
  </si>
  <si>
    <t>Ef - Total project fuel emssions for the previous reporting period=</t>
  </si>
  <si>
    <r>
      <t>Total project fuel emissions for the Current reporting period -</t>
    </r>
    <r>
      <rPr>
        <b/>
        <sz val="11"/>
        <color theme="1"/>
        <rFont val="Arial Narrow"/>
        <family val="2"/>
      </rPr>
      <t xml:space="preserve"> Equation 17</t>
    </r>
  </si>
  <si>
    <t>Ef - Total project fuel emssions for the Current reporting period=</t>
  </si>
  <si>
    <t xml:space="preserve">Total project emissions from biomass burning  for the project (in tonnes of CO2-2) </t>
  </si>
  <si>
    <t xml:space="preserve">Total project fuel emissions for the project (in tonnes CO2-e) </t>
  </si>
  <si>
    <t xml:space="preserve">Initial carbon stock for the project area (in tonnes CO2-e) </t>
  </si>
  <si>
    <t>Carbon Stock (Start-of-Period)</t>
  </si>
  <si>
    <t>Carbon Stock (End-of-Period)</t>
  </si>
  <si>
    <t>Fuel Emissions</t>
  </si>
  <si>
    <t>Burning Emissions</t>
  </si>
  <si>
    <t>Issued ACCUs (after CER buffer)</t>
  </si>
  <si>
    <t>Carbon Stock (Previous Reporting Period)</t>
  </si>
  <si>
    <t xml:space="preserve">Project net abatement for the reporting period (in tonnes CO2-e) </t>
  </si>
  <si>
    <t>Carbon stock  for the project (in tonnes CO2-e) +C12B4:B12B4:B10B4:B11B4:B12B5BB4:C13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</si>
</sst>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quot;$&quot;* #,##0.00_-;_-&quot;$&quot;* &quot;-&quot;??_-;_-@_-"/>
    <numFmt numFmtId="43" formatCode="_-* #,##0.00_-;\-* #,##0.00_-;_-* &quot;-&quot;??_-;_-@_-"/>
    <numFmt numFmtId="164" formatCode="0.0"/>
    <numFmt numFmtId="165" formatCode="#,##0.00_ ;\-#,##0.00\ "/>
    <numFmt numFmtId="166" formatCode="0.000000"/>
    <numFmt numFmtId="167" formatCode="0.000"/>
    <numFmt numFmtId="168" formatCode="_-* #,##0_-;\-* #,##0_-;_-* &quot;-&quot;??_-;_-@_-"/>
    <numFmt numFmtId="169" formatCode="0.00000"/>
    <numFmt numFmtId="170" formatCode="#,##0.000_ ;\-#,##0.000\ "/>
    <numFmt numFmtId="171" formatCode="0.0000"/>
  </numFmts>
  <fonts count="27" x14ac:knownFonts="1">
    <font>
      <sz val="11"/>
      <color theme="1"/>
      <name val="Calibri"/>
      <family val="2"/>
      <scheme val="minor"/>
    </font>
    <font>
      <sz val="11"/>
      <color theme="1"/>
      <name val="Calibri"/>
      <family val="2"/>
      <scheme val="minor"/>
    </font>
    <font>
      <sz val="11"/>
      <color theme="1"/>
      <name val="Arial Narrow"/>
      <family val="2"/>
    </font>
    <font>
      <b/>
      <sz val="10"/>
      <color theme="1"/>
      <name val="Arial Narrow"/>
      <family val="2"/>
    </font>
    <font>
      <b/>
      <vertAlign val="subscript"/>
      <sz val="10"/>
      <color theme="1"/>
      <name val="Arial Narrow"/>
      <family val="2"/>
    </font>
    <font>
      <sz val="10"/>
      <color theme="1"/>
      <name val="Arial Narrow"/>
      <family val="2"/>
    </font>
    <font>
      <b/>
      <sz val="11"/>
      <color theme="1"/>
      <name val="Calibri"/>
      <family val="2"/>
      <scheme val="minor"/>
    </font>
    <font>
      <sz val="9"/>
      <color indexed="81"/>
      <name val="Tahoma"/>
      <family val="2"/>
    </font>
    <font>
      <b/>
      <sz val="9"/>
      <color indexed="81"/>
      <name val="Tahoma"/>
      <family val="2"/>
    </font>
    <font>
      <vertAlign val="subscript"/>
      <sz val="11"/>
      <color theme="1"/>
      <name val="Arial Narrow"/>
      <family val="2"/>
    </font>
    <font>
      <b/>
      <sz val="11"/>
      <color theme="1"/>
      <name val="Arial Narrow"/>
      <family val="2"/>
    </font>
    <font>
      <sz val="20"/>
      <color theme="1"/>
      <name val="Arial Narrow"/>
      <family val="2"/>
    </font>
    <font>
      <sz val="9"/>
      <color theme="1"/>
      <name val="Calibri"/>
      <family val="2"/>
    </font>
    <font>
      <sz val="11"/>
      <color theme="0"/>
      <name val="Calibri"/>
      <family val="2"/>
      <scheme val="minor"/>
    </font>
    <font>
      <b/>
      <sz val="11"/>
      <color theme="0"/>
      <name val="Calibri"/>
      <family val="2"/>
      <scheme val="minor"/>
    </font>
    <font>
      <b/>
      <sz val="11"/>
      <color theme="0"/>
      <name val="Arial Narrow"/>
      <family val="2"/>
    </font>
    <font>
      <sz val="10"/>
      <color rgb="FF000000"/>
      <name val="Arial Narrow"/>
      <family val="2"/>
    </font>
    <font>
      <sz val="8"/>
      <name val="Calibri"/>
      <family val="2"/>
      <scheme val="minor"/>
    </font>
    <font>
      <sz val="11"/>
      <color rgb="FFC00000"/>
      <name val="Arial Narrow"/>
      <family val="2"/>
    </font>
    <font>
      <sz val="11"/>
      <name val="Arial Narrow"/>
      <family val="2"/>
    </font>
    <font>
      <sz val="11"/>
      <name val="Calibri"/>
      <family val="2"/>
      <scheme val="minor"/>
    </font>
    <font>
      <b/>
      <sz val="12"/>
      <color theme="1"/>
      <name val="Arial Narrow"/>
      <family val="2"/>
    </font>
    <font>
      <b/>
      <sz val="11"/>
      <name val="Calibri"/>
      <family val="2"/>
      <scheme val="minor"/>
    </font>
    <font>
      <sz val="12"/>
      <name val="Aptos"/>
      <family val="2"/>
    </font>
    <font>
      <sz val="10"/>
      <name val="Arial Narrow"/>
      <family val="2"/>
    </font>
    <font>
      <b/>
      <vertAlign val="subscript"/>
      <sz val="11"/>
      <color theme="1"/>
      <name val="Arial Narrow"/>
      <family val="2"/>
    </font>
    <font>
      <sz val="11"/>
      <color rgb="FF000000"/>
      <name val="Arial Narrow"/>
      <family val="2"/>
    </font>
  </fonts>
  <fills count="13">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gray0625"/>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
      <patternFill patternType="solid">
        <fgColor rgb="FF02BCB7"/>
        <bgColor indexed="64"/>
      </patternFill>
    </fill>
    <fill>
      <patternFill patternType="solid">
        <fgColor theme="0"/>
        <bgColor indexed="64"/>
      </patternFill>
    </fill>
    <fill>
      <patternFill patternType="solid">
        <fgColor theme="2"/>
        <bgColor indexed="64"/>
      </patternFill>
    </fill>
  </fills>
  <borders count="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ck">
        <color indexed="64"/>
      </top>
      <bottom style="medium">
        <color indexed="64"/>
      </bottom>
      <diagonal/>
    </border>
    <border>
      <left/>
      <right/>
      <top style="thick">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23">
    <xf numFmtId="0" fontId="0" fillId="0" borderId="0" xfId="0"/>
    <xf numFmtId="0" fontId="2" fillId="0" borderId="0" xfId="0" applyFont="1" applyAlignment="1">
      <alignment horizontal="left" vertical="top" wrapText="1"/>
    </xf>
    <xf numFmtId="0" fontId="2" fillId="0" borderId="0" xfId="0" applyFont="1"/>
    <xf numFmtId="0" fontId="2" fillId="0" borderId="0" xfId="0" applyFont="1" applyAlignment="1">
      <alignment horizontal="left" vertical="top"/>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0" xfId="0" applyFont="1" applyAlignment="1">
      <alignment horizontal="center"/>
    </xf>
    <xf numFmtId="0" fontId="3" fillId="0" borderId="11" xfId="0" applyFont="1" applyBorder="1" applyAlignment="1">
      <alignment vertical="center" wrapText="1"/>
    </xf>
    <xf numFmtId="0" fontId="3" fillId="0" borderId="0" xfId="0" applyFont="1" applyAlignment="1">
      <alignment vertical="center" wrapText="1"/>
    </xf>
    <xf numFmtId="0" fontId="2" fillId="0" borderId="0" xfId="0" applyFont="1" applyAlignment="1">
      <alignment vertical="top" wrapText="1"/>
    </xf>
    <xf numFmtId="0" fontId="3" fillId="0" borderId="12" xfId="0" applyFont="1" applyBorder="1" applyAlignment="1">
      <alignment vertical="center" wrapText="1"/>
    </xf>
    <xf numFmtId="0" fontId="2" fillId="0" borderId="12" xfId="0" applyFont="1" applyBorder="1" applyAlignment="1">
      <alignment vertical="top"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12" xfId="0" applyFont="1" applyBorder="1" applyAlignment="1">
      <alignment horizontal="center" vertical="center" wrapText="1"/>
    </xf>
    <xf numFmtId="0" fontId="5" fillId="0" borderId="12" xfId="0" applyFont="1" applyBorder="1" applyAlignment="1">
      <alignment horizontal="left" vertical="center" wrapText="1"/>
    </xf>
    <xf numFmtId="0" fontId="2" fillId="0" borderId="9" xfId="0" applyFont="1" applyBorder="1"/>
    <xf numFmtId="0" fontId="2" fillId="2" borderId="9" xfId="0" applyFont="1" applyFill="1" applyBorder="1" applyAlignment="1">
      <alignment horizontal="left" vertical="top" wrapText="1"/>
    </xf>
    <xf numFmtId="0" fontId="2" fillId="0" borderId="9" xfId="0" applyFont="1" applyBorder="1" applyAlignment="1">
      <alignment horizontal="left" vertical="top" wrapText="1"/>
    </xf>
    <xf numFmtId="0" fontId="2" fillId="0" borderId="9" xfId="0" applyFont="1" applyBorder="1" applyAlignment="1">
      <alignment horizontal="left" vertical="top"/>
    </xf>
    <xf numFmtId="0" fontId="2" fillId="0" borderId="9" xfId="0" applyFont="1" applyBorder="1" applyAlignment="1">
      <alignment horizontal="center" vertical="top" wrapText="1"/>
    </xf>
    <xf numFmtId="0" fontId="2" fillId="2" borderId="9" xfId="0" applyFont="1" applyFill="1" applyBorder="1" applyAlignment="1">
      <alignment horizontal="center" vertical="top"/>
    </xf>
    <xf numFmtId="0" fontId="2" fillId="0" borderId="0" xfId="0" applyFont="1" applyAlignment="1">
      <alignment vertical="top"/>
    </xf>
    <xf numFmtId="0" fontId="2" fillId="0" borderId="9" xfId="0" applyFont="1" applyBorder="1" applyAlignment="1">
      <alignment horizontal="center" vertical="top"/>
    </xf>
    <xf numFmtId="0" fontId="2" fillId="0" borderId="0" xfId="0" applyFont="1" applyAlignment="1">
      <alignment horizontal="center" vertical="top"/>
    </xf>
    <xf numFmtId="0" fontId="5" fillId="0" borderId="9" xfId="0" applyFont="1" applyBorder="1" applyAlignment="1">
      <alignment horizontal="center" vertical="top" wrapText="1"/>
    </xf>
    <xf numFmtId="2" fontId="2" fillId="0" borderId="5" xfId="0" applyNumberFormat="1" applyFont="1" applyBorder="1" applyAlignment="1">
      <alignment horizontal="center"/>
    </xf>
    <xf numFmtId="2" fontId="2" fillId="0" borderId="8" xfId="0" applyNumberFormat="1" applyFont="1" applyBorder="1" applyAlignment="1">
      <alignment horizontal="center"/>
    </xf>
    <xf numFmtId="0" fontId="2" fillId="0" borderId="0" xfId="0" applyFont="1" applyAlignment="1">
      <alignment horizontal="right"/>
    </xf>
    <xf numFmtId="0" fontId="2" fillId="0" borderId="7" xfId="0" applyFont="1" applyBorder="1" applyAlignment="1">
      <alignment horizontal="center"/>
    </xf>
    <xf numFmtId="0" fontId="2" fillId="0" borderId="8" xfId="0" applyFont="1" applyBorder="1" applyAlignment="1">
      <alignment horizontal="center"/>
    </xf>
    <xf numFmtId="0" fontId="2" fillId="0" borderId="2" xfId="0" applyFont="1" applyBorder="1" applyAlignment="1">
      <alignment horizontal="center"/>
    </xf>
    <xf numFmtId="165" fontId="2" fillId="0" borderId="0" xfId="1" applyNumberFormat="1" applyFont="1" applyAlignment="1">
      <alignment horizontal="center" wrapText="1"/>
    </xf>
    <xf numFmtId="0" fontId="3" fillId="0" borderId="12" xfId="0" applyFont="1" applyBorder="1" applyAlignment="1">
      <alignment horizontal="center" vertical="center" wrapText="1"/>
    </xf>
    <xf numFmtId="0" fontId="2" fillId="5" borderId="14" xfId="0" applyFont="1" applyFill="1" applyBorder="1"/>
    <xf numFmtId="0" fontId="2" fillId="5" borderId="13" xfId="0" applyFont="1" applyFill="1" applyBorder="1"/>
    <xf numFmtId="0" fontId="2" fillId="5" borderId="13" xfId="0" applyFont="1" applyFill="1" applyBorder="1" applyAlignment="1">
      <alignment horizontal="center"/>
    </xf>
    <xf numFmtId="2" fontId="2" fillId="0" borderId="0" xfId="0" applyNumberFormat="1" applyFont="1" applyAlignment="1">
      <alignment horizontal="center"/>
    </xf>
    <xf numFmtId="0" fontId="2" fillId="0" borderId="5" xfId="0" applyFont="1" applyBorder="1" applyAlignment="1">
      <alignment horizontal="center"/>
    </xf>
    <xf numFmtId="0" fontId="2" fillId="5" borderId="15" xfId="0" applyFont="1" applyFill="1" applyBorder="1" applyAlignment="1">
      <alignment horizontal="center"/>
    </xf>
    <xf numFmtId="0" fontId="2" fillId="0" borderId="3" xfId="0" applyFont="1" applyBorder="1" applyAlignment="1">
      <alignment horizontal="center"/>
    </xf>
    <xf numFmtId="0" fontId="10" fillId="0" borderId="0" xfId="0" applyFont="1"/>
    <xf numFmtId="0" fontId="2" fillId="0" borderId="9" xfId="0" applyFont="1" applyBorder="1" applyAlignment="1">
      <alignment horizontal="justify" vertical="center" wrapText="1"/>
    </xf>
    <xf numFmtId="0" fontId="10" fillId="2" borderId="9" xfId="0" applyFont="1" applyFill="1" applyBorder="1"/>
    <xf numFmtId="0" fontId="6" fillId="0" borderId="0" xfId="0" applyFont="1"/>
    <xf numFmtId="0" fontId="2" fillId="0" borderId="0" xfId="0" applyFont="1" applyAlignment="1">
      <alignment horizontal="left" indent="2"/>
    </xf>
    <xf numFmtId="0" fontId="0" fillId="0" borderId="0" xfId="0" applyAlignment="1">
      <alignment horizontal="center"/>
    </xf>
    <xf numFmtId="164" fontId="10" fillId="2" borderId="9" xfId="0" applyNumberFormat="1" applyFont="1" applyFill="1" applyBorder="1" applyAlignment="1">
      <alignment horizontal="center"/>
    </xf>
    <xf numFmtId="0" fontId="11" fillId="0" borderId="0" xfId="0" applyFont="1"/>
    <xf numFmtId="0" fontId="2" fillId="3" borderId="9" xfId="0" applyFont="1" applyFill="1" applyBorder="1" applyAlignment="1">
      <alignment horizontal="justify" vertical="center" wrapText="1"/>
    </xf>
    <xf numFmtId="0" fontId="0" fillId="6" borderId="9" xfId="0" applyFill="1" applyBorder="1"/>
    <xf numFmtId="0" fontId="0" fillId="7" borderId="9" xfId="0" applyFill="1" applyBorder="1"/>
    <xf numFmtId="0" fontId="0" fillId="8" borderId="9" xfId="0" applyFill="1" applyBorder="1"/>
    <xf numFmtId="0" fontId="0" fillId="4" borderId="9" xfId="0" applyFill="1" applyBorder="1"/>
    <xf numFmtId="0" fontId="10" fillId="2" borderId="9" xfId="0" applyFont="1" applyFill="1" applyBorder="1" applyAlignment="1">
      <alignment horizontal="justify" vertical="center" wrapText="1"/>
    </xf>
    <xf numFmtId="0" fontId="2" fillId="9" borderId="9" xfId="0" applyFont="1" applyFill="1" applyBorder="1" applyAlignment="1">
      <alignment horizontal="center" vertical="top"/>
    </xf>
    <xf numFmtId="9" fontId="2" fillId="9" borderId="9" xfId="0" applyNumberFormat="1" applyFont="1" applyFill="1" applyBorder="1" applyAlignment="1">
      <alignment horizontal="center" vertical="top"/>
    </xf>
    <xf numFmtId="0" fontId="12" fillId="9" borderId="16" xfId="0" applyFont="1" applyFill="1" applyBorder="1" applyAlignment="1">
      <alignment vertical="center" wrapText="1"/>
    </xf>
    <xf numFmtId="0" fontId="2" fillId="5" borderId="7" xfId="0" applyFont="1" applyFill="1" applyBorder="1" applyAlignment="1">
      <alignment horizontal="center"/>
    </xf>
    <xf numFmtId="166" fontId="2" fillId="0" borderId="0" xfId="0" applyNumberFormat="1" applyFont="1" applyAlignment="1">
      <alignment horizontal="center"/>
    </xf>
    <xf numFmtId="0" fontId="0" fillId="0" borderId="9" xfId="0" applyBorder="1" applyAlignment="1">
      <alignment vertical="center" wrapText="1"/>
    </xf>
    <xf numFmtId="0" fontId="13" fillId="10" borderId="9" xfId="0" applyFont="1" applyFill="1" applyBorder="1" applyAlignment="1">
      <alignment vertical="center" wrapText="1"/>
    </xf>
    <xf numFmtId="0" fontId="13" fillId="10" borderId="9" xfId="0" applyFont="1" applyFill="1" applyBorder="1" applyAlignment="1">
      <alignment horizontal="center" vertical="center" wrapText="1"/>
    </xf>
    <xf numFmtId="0" fontId="0" fillId="0" borderId="9" xfId="0" applyBorder="1" applyAlignment="1">
      <alignment horizontal="center"/>
    </xf>
    <xf numFmtId="2" fontId="0" fillId="0" borderId="9" xfId="0" applyNumberFormat="1" applyBorder="1" applyAlignment="1">
      <alignment horizontal="center" vertical="center" wrapText="1"/>
    </xf>
    <xf numFmtId="0" fontId="0" fillId="0" borderId="17" xfId="0" applyBorder="1" applyAlignment="1">
      <alignment vertical="center" wrapText="1"/>
    </xf>
    <xf numFmtId="0" fontId="0" fillId="0" borderId="17" xfId="0" applyBorder="1" applyAlignment="1">
      <alignment horizontal="center" vertical="center" wrapText="1"/>
    </xf>
    <xf numFmtId="2" fontId="0" fillId="0" borderId="17" xfId="0" applyNumberFormat="1" applyBorder="1" applyAlignment="1">
      <alignment horizontal="center" vertical="center" wrapText="1"/>
    </xf>
    <xf numFmtId="1" fontId="0" fillId="0" borderId="9" xfId="0" applyNumberFormat="1" applyBorder="1" applyAlignment="1">
      <alignment horizontal="center" vertical="center" wrapText="1"/>
    </xf>
    <xf numFmtId="2" fontId="0" fillId="0" borderId="0" xfId="0" applyNumberFormat="1"/>
    <xf numFmtId="164" fontId="0" fillId="0" borderId="0" xfId="0" applyNumberFormat="1"/>
    <xf numFmtId="0" fontId="2" fillId="0" borderId="9" xfId="0" applyFont="1" applyBorder="1" applyAlignment="1">
      <alignment horizontal="center"/>
    </xf>
    <xf numFmtId="4" fontId="0" fillId="0" borderId="9" xfId="0" applyNumberFormat="1" applyBorder="1" applyAlignment="1">
      <alignment horizontal="center"/>
    </xf>
    <xf numFmtId="0" fontId="15" fillId="10" borderId="9" xfId="0" applyFont="1" applyFill="1" applyBorder="1" applyAlignment="1">
      <alignment horizontal="center"/>
    </xf>
    <xf numFmtId="0" fontId="14" fillId="10" borderId="9" xfId="0" applyFont="1" applyFill="1" applyBorder="1" applyAlignment="1">
      <alignment horizontal="center"/>
    </xf>
    <xf numFmtId="0" fontId="6" fillId="0" borderId="0" xfId="0" applyFont="1" applyAlignment="1">
      <alignment vertical="center" wrapText="1"/>
    </xf>
    <xf numFmtId="0" fontId="2" fillId="0" borderId="18" xfId="0" applyFont="1" applyBorder="1" applyAlignment="1">
      <alignment horizontal="center"/>
    </xf>
    <xf numFmtId="4" fontId="0" fillId="0" borderId="18" xfId="0" applyNumberFormat="1" applyBorder="1" applyAlignment="1">
      <alignment horizontal="center"/>
    </xf>
    <xf numFmtId="0" fontId="0" fillId="0" borderId="17" xfId="0" applyBorder="1" applyAlignment="1">
      <alignment horizontal="center"/>
    </xf>
    <xf numFmtId="4" fontId="0" fillId="0" borderId="17" xfId="0" applyNumberFormat="1" applyBorder="1" applyAlignment="1">
      <alignment horizontal="center"/>
    </xf>
    <xf numFmtId="3" fontId="0" fillId="0" borderId="17" xfId="0" applyNumberFormat="1" applyBorder="1" applyAlignment="1">
      <alignment horizontal="center"/>
    </xf>
    <xf numFmtId="3" fontId="0" fillId="0" borderId="9" xfId="0" applyNumberFormat="1" applyBorder="1" applyAlignment="1">
      <alignment horizontal="center"/>
    </xf>
    <xf numFmtId="3" fontId="0" fillId="0" borderId="18" xfId="0" applyNumberFormat="1" applyBorder="1" applyAlignment="1">
      <alignment horizontal="center"/>
    </xf>
    <xf numFmtId="1" fontId="0" fillId="0" borderId="0" xfId="0" applyNumberFormat="1"/>
    <xf numFmtId="2" fontId="2" fillId="0" borderId="9" xfId="0" applyNumberFormat="1" applyFont="1" applyBorder="1" applyAlignment="1">
      <alignment horizontal="center"/>
    </xf>
    <xf numFmtId="0" fontId="5" fillId="0" borderId="12" xfId="0" applyFont="1" applyBorder="1" applyAlignment="1">
      <alignment vertical="center" wrapText="1"/>
    </xf>
    <xf numFmtId="0" fontId="19" fillId="0" borderId="9" xfId="0" applyFont="1" applyBorder="1" applyAlignment="1">
      <alignment horizontal="left" vertical="top" wrapText="1"/>
    </xf>
    <xf numFmtId="0" fontId="2" fillId="5" borderId="6" xfId="0" applyFont="1" applyFill="1" applyBorder="1"/>
    <xf numFmtId="0" fontId="2" fillId="5" borderId="7" xfId="0" applyFont="1" applyFill="1" applyBorder="1"/>
    <xf numFmtId="2" fontId="2" fillId="5" borderId="7" xfId="0" applyNumberFormat="1" applyFont="1" applyFill="1" applyBorder="1" applyAlignment="1">
      <alignment horizontal="center" vertical="center"/>
    </xf>
    <xf numFmtId="2" fontId="2" fillId="5" borderId="8" xfId="0" applyNumberFormat="1" applyFont="1" applyFill="1" applyBorder="1" applyAlignment="1">
      <alignment horizontal="center" vertical="center"/>
    </xf>
    <xf numFmtId="0" fontId="2" fillId="0" borderId="14" xfId="0" applyFont="1" applyBorder="1"/>
    <xf numFmtId="0" fontId="2" fillId="0" borderId="13" xfId="0" applyFont="1" applyBorder="1"/>
    <xf numFmtId="0" fontId="18" fillId="0" borderId="0" xfId="0" applyFont="1" applyAlignment="1">
      <alignment horizontal="left" indent="2"/>
    </xf>
    <xf numFmtId="0" fontId="19" fillId="0" borderId="0" xfId="0" applyFont="1" applyAlignment="1">
      <alignment horizontal="right"/>
    </xf>
    <xf numFmtId="165" fontId="18" fillId="0" borderId="9" xfId="1" applyNumberFormat="1" applyFont="1" applyFill="1" applyBorder="1" applyAlignment="1">
      <alignment horizontal="right"/>
    </xf>
    <xf numFmtId="0" fontId="20" fillId="0" borderId="0" xfId="0" applyFont="1"/>
    <xf numFmtId="2" fontId="21" fillId="0" borderId="5" xfId="0" applyNumberFormat="1" applyFont="1" applyBorder="1" applyAlignment="1">
      <alignment horizontal="center"/>
    </xf>
    <xf numFmtId="168" fontId="6" fillId="0" borderId="21" xfId="0" applyNumberFormat="1" applyFont="1" applyBorder="1"/>
    <xf numFmtId="0" fontId="6" fillId="0" borderId="20" xfId="0" applyFont="1" applyBorder="1"/>
    <xf numFmtId="0" fontId="0" fillId="0" borderId="21" xfId="0" applyBorder="1"/>
    <xf numFmtId="168" fontId="18" fillId="0" borderId="0" xfId="1" applyNumberFormat="1" applyFont="1"/>
    <xf numFmtId="0" fontId="2" fillId="0" borderId="0" xfId="0" applyFont="1" applyAlignment="1">
      <alignment horizontal="left"/>
    </xf>
    <xf numFmtId="165" fontId="2" fillId="0" borderId="0" xfId="0" applyNumberFormat="1" applyFont="1" applyAlignment="1">
      <alignment horizontal="left"/>
    </xf>
    <xf numFmtId="0" fontId="3" fillId="0" borderId="12" xfId="0" applyFont="1" applyBorder="1" applyAlignment="1">
      <alignment horizontal="left" vertical="center" wrapText="1"/>
    </xf>
    <xf numFmtId="0" fontId="2" fillId="0" borderId="9" xfId="0" applyFont="1" applyBorder="1" applyAlignment="1">
      <alignment horizontal="left" vertical="center"/>
    </xf>
    <xf numFmtId="0" fontId="2" fillId="0" borderId="9" xfId="0" applyFont="1" applyBorder="1" applyAlignment="1">
      <alignment horizontal="left" vertical="center" wrapText="1"/>
    </xf>
    <xf numFmtId="0" fontId="2" fillId="0" borderId="0" xfId="0" applyFont="1" applyAlignment="1">
      <alignment vertical="center"/>
    </xf>
    <xf numFmtId="0" fontId="2" fillId="11" borderId="9" xfId="0" applyFont="1" applyFill="1" applyBorder="1" applyAlignment="1">
      <alignment horizontal="center" vertical="top"/>
    </xf>
    <xf numFmtId="17" fontId="2" fillId="11" borderId="9" xfId="0" applyNumberFormat="1" applyFont="1" applyFill="1" applyBorder="1" applyAlignment="1">
      <alignment horizontal="center" vertical="top"/>
    </xf>
    <xf numFmtId="0" fontId="2" fillId="0" borderId="9" xfId="0" applyFont="1" applyBorder="1" applyAlignment="1">
      <alignment horizontal="center" vertical="center"/>
    </xf>
    <xf numFmtId="0" fontId="19" fillId="11" borderId="9" xfId="0" applyFont="1" applyFill="1" applyBorder="1" applyAlignment="1">
      <alignment horizontal="left" vertical="center" wrapText="1"/>
    </xf>
    <xf numFmtId="15" fontId="19" fillId="9" borderId="9" xfId="0" applyNumberFormat="1" applyFont="1" applyFill="1" applyBorder="1" applyAlignment="1">
      <alignment horizontal="center" vertical="top"/>
    </xf>
    <xf numFmtId="0" fontId="19" fillId="0" borderId="9" xfId="0" applyFont="1" applyBorder="1" applyAlignment="1">
      <alignment horizontal="center" vertical="top"/>
    </xf>
    <xf numFmtId="169" fontId="2" fillId="9" borderId="9" xfId="0" applyNumberFormat="1" applyFont="1" applyFill="1" applyBorder="1" applyAlignment="1">
      <alignment horizontal="center" vertical="top"/>
    </xf>
    <xf numFmtId="169" fontId="19" fillId="9" borderId="9" xfId="0" applyNumberFormat="1" applyFont="1" applyFill="1" applyBorder="1" applyAlignment="1">
      <alignment horizontal="center" vertical="top"/>
    </xf>
    <xf numFmtId="0" fontId="10" fillId="0" borderId="7" xfId="0" applyFont="1" applyBorder="1" applyAlignment="1">
      <alignment horizontal="center" vertical="top" wrapText="1"/>
    </xf>
    <xf numFmtId="2" fontId="10" fillId="0" borderId="9" xfId="0" applyNumberFormat="1" applyFont="1" applyBorder="1" applyAlignment="1">
      <alignment horizontal="center" vertical="center"/>
    </xf>
    <xf numFmtId="0" fontId="10" fillId="0" borderId="8" xfId="0" applyFont="1" applyBorder="1" applyAlignment="1">
      <alignment horizontal="center"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horizontal="center" vertical="top" wrapText="1"/>
    </xf>
    <xf numFmtId="0" fontId="2" fillId="0" borderId="7" xfId="0" applyFont="1" applyBorder="1" applyAlignment="1">
      <alignment vertical="top" wrapText="1"/>
    </xf>
    <xf numFmtId="0" fontId="10" fillId="0" borderId="6" xfId="0" applyFont="1" applyBorder="1" applyAlignment="1">
      <alignment horizontal="center" vertical="top" wrapText="1"/>
    </xf>
    <xf numFmtId="2" fontId="10" fillId="0" borderId="7" xfId="0" applyNumberFormat="1" applyFont="1" applyBorder="1" applyAlignment="1">
      <alignment horizontal="center" vertical="top" wrapText="1"/>
    </xf>
    <xf numFmtId="0" fontId="18" fillId="0" borderId="9" xfId="0" applyFont="1" applyBorder="1" applyAlignment="1">
      <alignment horizontal="left" vertical="top"/>
    </xf>
    <xf numFmtId="0" fontId="18" fillId="0" borderId="0" xfId="0" applyFont="1" applyAlignment="1">
      <alignment vertical="top"/>
    </xf>
    <xf numFmtId="14" fontId="19" fillId="9" borderId="9" xfId="0" applyNumberFormat="1" applyFont="1" applyFill="1" applyBorder="1" applyAlignment="1">
      <alignment horizontal="center" vertical="top"/>
    </xf>
    <xf numFmtId="0" fontId="2" fillId="0" borderId="9" xfId="0" applyFont="1" applyBorder="1" applyAlignment="1">
      <alignment vertical="center"/>
    </xf>
    <xf numFmtId="0" fontId="2" fillId="0" borderId="9" xfId="0" applyFont="1" applyBorder="1" applyAlignment="1">
      <alignment vertical="center" wrapText="1"/>
    </xf>
    <xf numFmtId="0" fontId="12" fillId="9" borderId="16" xfId="0" applyFont="1" applyFill="1" applyBorder="1" applyAlignment="1">
      <alignment vertical="top" wrapText="1"/>
    </xf>
    <xf numFmtId="0" fontId="2" fillId="12" borderId="24" xfId="0" applyFont="1" applyFill="1" applyBorder="1" applyAlignment="1">
      <alignment vertical="top"/>
    </xf>
    <xf numFmtId="0" fontId="19" fillId="11" borderId="9" xfId="0" applyFont="1" applyFill="1" applyBorder="1" applyAlignment="1">
      <alignment horizontal="left" vertical="top" wrapText="1"/>
    </xf>
    <xf numFmtId="0" fontId="2" fillId="11" borderId="9" xfId="0" applyFont="1" applyFill="1" applyBorder="1" applyAlignment="1">
      <alignment horizontal="left" vertical="top" wrapText="1"/>
    </xf>
    <xf numFmtId="9" fontId="19" fillId="11" borderId="9" xfId="2" applyFont="1" applyFill="1" applyBorder="1" applyAlignment="1">
      <alignment horizontal="center" vertical="center"/>
    </xf>
    <xf numFmtId="1" fontId="19" fillId="0" borderId="9" xfId="0" applyNumberFormat="1" applyFont="1" applyBorder="1" applyAlignment="1">
      <alignment horizontal="center" vertical="top"/>
    </xf>
    <xf numFmtId="0" fontId="19" fillId="0" borderId="9" xfId="0" applyFont="1" applyBorder="1" applyAlignment="1">
      <alignment horizontal="left" vertical="top"/>
    </xf>
    <xf numFmtId="0" fontId="19" fillId="0" borderId="0" xfId="0" applyFont="1" applyAlignment="1">
      <alignment vertical="top"/>
    </xf>
    <xf numFmtId="0" fontId="23" fillId="0" borderId="0" xfId="0" applyFont="1" applyAlignment="1">
      <alignment vertical="center"/>
    </xf>
    <xf numFmtId="168" fontId="22" fillId="0" borderId="0" xfId="1" applyNumberFormat="1" applyFont="1" applyAlignment="1">
      <alignment horizontal="center"/>
    </xf>
    <xf numFmtId="0" fontId="22" fillId="0" borderId="0" xfId="0" applyFont="1"/>
    <xf numFmtId="0" fontId="23" fillId="0" borderId="0" xfId="0" applyFont="1"/>
    <xf numFmtId="168" fontId="6" fillId="0" borderId="0" xfId="0" applyNumberFormat="1" applyFont="1"/>
    <xf numFmtId="0" fontId="19" fillId="0" borderId="9" xfId="0" applyFont="1" applyBorder="1" applyAlignment="1">
      <alignment horizontal="center" vertical="top" wrapText="1"/>
    </xf>
    <xf numFmtId="1" fontId="19" fillId="9" borderId="9" xfId="0" applyNumberFormat="1" applyFont="1" applyFill="1" applyBorder="1" applyAlignment="1">
      <alignment horizontal="center" vertical="top"/>
    </xf>
    <xf numFmtId="0" fontId="19" fillId="9" borderId="9" xfId="0" applyFont="1" applyFill="1" applyBorder="1" applyAlignment="1">
      <alignment horizontal="center" vertical="top"/>
    </xf>
    <xf numFmtId="9" fontId="19" fillId="9" borderId="9" xfId="0" applyNumberFormat="1" applyFont="1" applyFill="1" applyBorder="1" applyAlignment="1">
      <alignment horizontal="center" vertical="top"/>
    </xf>
    <xf numFmtId="0" fontId="18" fillId="0" borderId="22" xfId="0" applyFont="1" applyBorder="1" applyAlignment="1">
      <alignment vertical="top"/>
    </xf>
    <xf numFmtId="0" fontId="18" fillId="0" borderId="28" xfId="0" applyFont="1" applyBorder="1" applyAlignment="1">
      <alignment vertical="top"/>
    </xf>
    <xf numFmtId="0" fontId="18" fillId="0" borderId="28" xfId="0" applyFont="1" applyBorder="1" applyAlignment="1">
      <alignment horizontal="center" vertical="top"/>
    </xf>
    <xf numFmtId="0" fontId="18" fillId="0" borderId="23" xfId="0" applyFont="1" applyBorder="1" applyAlignment="1">
      <alignment vertical="top"/>
    </xf>
    <xf numFmtId="0" fontId="2" fillId="12" borderId="0" xfId="0" applyFont="1" applyFill="1" applyAlignment="1">
      <alignment vertical="top"/>
    </xf>
    <xf numFmtId="0" fontId="2" fillId="12" borderId="0" xfId="0" applyFont="1" applyFill="1" applyAlignment="1">
      <alignment horizontal="center" vertical="top"/>
    </xf>
    <xf numFmtId="9" fontId="10" fillId="0" borderId="25" xfId="2" applyFont="1" applyBorder="1" applyAlignment="1">
      <alignment horizontal="center" vertical="top"/>
    </xf>
    <xf numFmtId="0" fontId="10" fillId="0" borderId="24" xfId="0" applyFont="1" applyBorder="1" applyAlignment="1">
      <alignment vertical="top"/>
    </xf>
    <xf numFmtId="0" fontId="10" fillId="0" borderId="0" xfId="0" applyFont="1" applyAlignment="1">
      <alignment vertical="top"/>
    </xf>
    <xf numFmtId="0" fontId="10" fillId="0" borderId="0" xfId="0" applyFont="1" applyAlignment="1">
      <alignment horizontal="center" vertical="top"/>
    </xf>
    <xf numFmtId="0" fontId="2" fillId="0" borderId="25" xfId="0" applyFont="1" applyBorder="1" applyAlignment="1">
      <alignment horizontal="center" vertical="top"/>
    </xf>
    <xf numFmtId="0" fontId="2" fillId="0" borderId="27" xfId="0" applyFont="1" applyBorder="1" applyAlignment="1">
      <alignment horizontal="center" vertical="top"/>
    </xf>
    <xf numFmtId="44" fontId="2" fillId="0" borderId="0" xfId="3" applyFont="1" applyAlignment="1">
      <alignment horizontal="left"/>
    </xf>
    <xf numFmtId="14" fontId="2" fillId="0" borderId="9" xfId="0" applyNumberFormat="1" applyFont="1" applyBorder="1" applyAlignment="1">
      <alignment horizontal="justify" vertical="center" wrapText="1"/>
    </xf>
    <xf numFmtId="0" fontId="24" fillId="0" borderId="0" xfId="0" applyFont="1" applyAlignment="1">
      <alignment wrapText="1"/>
    </xf>
    <xf numFmtId="0" fontId="16" fillId="0" borderId="0" xfId="0" applyFont="1" applyAlignment="1">
      <alignment wrapText="1"/>
    </xf>
    <xf numFmtId="0" fontId="24" fillId="0" borderId="12" xfId="0" applyFont="1" applyBorder="1" applyAlignment="1">
      <alignment wrapText="1"/>
    </xf>
    <xf numFmtId="0" fontId="16" fillId="0" borderId="12" xfId="0" applyFont="1" applyBorder="1" applyAlignment="1">
      <alignment wrapText="1"/>
    </xf>
    <xf numFmtId="2" fontId="19" fillId="0" borderId="9" xfId="0" applyNumberFormat="1" applyFont="1" applyBorder="1" applyAlignment="1">
      <alignment horizontal="center"/>
    </xf>
    <xf numFmtId="167" fontId="0" fillId="0" borderId="9" xfId="0" applyNumberFormat="1" applyBorder="1" applyAlignment="1">
      <alignment horizontal="center"/>
    </xf>
    <xf numFmtId="0" fontId="0" fillId="3" borderId="0" xfId="0" applyFill="1"/>
    <xf numFmtId="2" fontId="2" fillId="11" borderId="9" xfId="0" applyNumberFormat="1" applyFont="1" applyFill="1" applyBorder="1" applyAlignment="1">
      <alignment horizontal="center"/>
    </xf>
    <xf numFmtId="2" fontId="19" fillId="11" borderId="9" xfId="0" applyNumberFormat="1" applyFont="1" applyFill="1" applyBorder="1" applyAlignment="1">
      <alignment horizontal="center" vertical="top"/>
    </xf>
    <xf numFmtId="167" fontId="2" fillId="0" borderId="9" xfId="0" applyNumberFormat="1" applyFont="1" applyBorder="1" applyAlignment="1">
      <alignment horizontal="center"/>
    </xf>
    <xf numFmtId="0" fontId="10" fillId="0" borderId="4" xfId="0" applyFont="1" applyBorder="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10" fillId="0" borderId="5" xfId="0" applyFont="1" applyBorder="1" applyAlignment="1">
      <alignment horizontal="center" vertical="top" wrapText="1"/>
    </xf>
    <xf numFmtId="2" fontId="2" fillId="12" borderId="0" xfId="0" applyNumberFormat="1" applyFont="1" applyFill="1" applyAlignment="1">
      <alignment horizontal="center" vertical="top"/>
    </xf>
    <xf numFmtId="167" fontId="18" fillId="0" borderId="9" xfId="0" applyNumberFormat="1" applyFont="1" applyBorder="1" applyAlignment="1">
      <alignment horizontal="right"/>
    </xf>
    <xf numFmtId="167" fontId="2" fillId="0" borderId="0" xfId="0" applyNumberFormat="1" applyFont="1" applyAlignment="1">
      <alignment vertical="top"/>
    </xf>
    <xf numFmtId="2" fontId="10" fillId="0" borderId="5" xfId="0" applyNumberFormat="1" applyFont="1" applyBorder="1" applyAlignment="1">
      <alignment horizontal="center"/>
    </xf>
    <xf numFmtId="1" fontId="10" fillId="0" borderId="9" xfId="0" applyNumberFormat="1" applyFont="1" applyBorder="1"/>
    <xf numFmtId="167" fontId="2" fillId="0" borderId="0" xfId="0" applyNumberFormat="1" applyFont="1" applyAlignment="1">
      <alignment horizontal="center"/>
    </xf>
    <xf numFmtId="171" fontId="2" fillId="11" borderId="9" xfId="0" applyNumberFormat="1" applyFont="1" applyFill="1" applyBorder="1" applyAlignment="1">
      <alignment horizontal="center"/>
    </xf>
    <xf numFmtId="14" fontId="26" fillId="0" borderId="0" xfId="0" applyNumberFormat="1" applyFont="1"/>
    <xf numFmtId="0" fontId="2" fillId="0" borderId="9" xfId="0" applyFont="1" applyBorder="1" applyAlignment="1">
      <alignment vertical="top"/>
    </xf>
    <xf numFmtId="0" fontId="2" fillId="9" borderId="18" xfId="0" applyFont="1" applyFill="1" applyBorder="1" applyAlignment="1">
      <alignment horizontal="center" vertical="top"/>
    </xf>
    <xf numFmtId="0" fontId="12" fillId="9" borderId="29" xfId="0" applyFont="1" applyFill="1" applyBorder="1" applyAlignment="1">
      <alignment vertical="top" wrapText="1"/>
    </xf>
    <xf numFmtId="0" fontId="19" fillId="0" borderId="9" xfId="0" applyFont="1" applyBorder="1" applyAlignment="1">
      <alignment vertical="top"/>
    </xf>
    <xf numFmtId="164" fontId="19" fillId="11" borderId="14" xfId="0" applyNumberFormat="1" applyFont="1" applyFill="1" applyBorder="1" applyAlignment="1">
      <alignment vertical="top"/>
    </xf>
    <xf numFmtId="164" fontId="19" fillId="11" borderId="13" xfId="0" applyNumberFormat="1" applyFont="1" applyFill="1" applyBorder="1" applyAlignment="1">
      <alignment vertical="top"/>
    </xf>
    <xf numFmtId="0" fontId="2" fillId="0" borderId="0" xfId="0" quotePrefix="1" applyFont="1"/>
    <xf numFmtId="2" fontId="2" fillId="0" borderId="13" xfId="0" applyNumberFormat="1" applyFont="1" applyBorder="1" applyAlignment="1">
      <alignment horizontal="center"/>
    </xf>
    <xf numFmtId="2" fontId="2" fillId="0" borderId="15" xfId="0" applyNumberFormat="1" applyFont="1" applyBorder="1" applyAlignment="1">
      <alignment horizontal="center"/>
    </xf>
    <xf numFmtId="0" fontId="2" fillId="0" borderId="22" xfId="0" applyFont="1" applyBorder="1"/>
    <xf numFmtId="0" fontId="2" fillId="0" borderId="28" xfId="0" applyFont="1" applyBorder="1"/>
    <xf numFmtId="0" fontId="2" fillId="0" borderId="23" xfId="0" applyFont="1" applyBorder="1"/>
    <xf numFmtId="0" fontId="2" fillId="0" borderId="24" xfId="0" applyFont="1" applyBorder="1"/>
    <xf numFmtId="0" fontId="2" fillId="0" borderId="25" xfId="0" applyFont="1" applyBorder="1"/>
    <xf numFmtId="0" fontId="10" fillId="0" borderId="24" xfId="0" applyFont="1" applyBorder="1"/>
    <xf numFmtId="0" fontId="2" fillId="0" borderId="24" xfId="0" applyFont="1" applyBorder="1" applyAlignment="1">
      <alignment horizontal="left" indent="2"/>
    </xf>
    <xf numFmtId="0" fontId="2" fillId="0" borderId="26" xfId="0" applyFont="1" applyBorder="1"/>
    <xf numFmtId="0" fontId="2" fillId="0" borderId="12" xfId="0" applyFont="1" applyBorder="1"/>
    <xf numFmtId="170" fontId="2" fillId="3" borderId="30" xfId="0" applyNumberFormat="1" applyFont="1" applyFill="1" applyBorder="1" applyAlignment="1">
      <alignment horizontal="center"/>
    </xf>
    <xf numFmtId="0" fontId="2" fillId="0" borderId="12" xfId="0" applyFont="1" applyBorder="1" applyAlignment="1">
      <alignment horizontal="left"/>
    </xf>
    <xf numFmtId="0" fontId="2" fillId="0" borderId="27" xfId="0" applyFont="1" applyBorder="1"/>
    <xf numFmtId="170" fontId="2" fillId="0" borderId="9" xfId="0" applyNumberFormat="1" applyFont="1" applyBorder="1" applyAlignment="1">
      <alignment horizontal="center"/>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0" xfId="0" applyFont="1" applyAlignment="1">
      <alignment vertical="center" wrapText="1"/>
    </xf>
    <xf numFmtId="0" fontId="3" fillId="0" borderId="12" xfId="0" applyFont="1" applyBorder="1" applyAlignment="1">
      <alignment vertical="center" wrapText="1"/>
    </xf>
    <xf numFmtId="17" fontId="2" fillId="0" borderId="0" xfId="0" applyNumberFormat="1" applyFont="1" applyAlignment="1">
      <alignment horizontal="center" wrapText="1"/>
    </xf>
    <xf numFmtId="0" fontId="0" fillId="0" borderId="0" xfId="0" applyAlignment="1">
      <alignment horizontal="center" wrapText="1"/>
    </xf>
    <xf numFmtId="0" fontId="22" fillId="2" borderId="0" xfId="0" applyFont="1" applyFill="1" applyAlignment="1">
      <alignment horizontal="center"/>
    </xf>
    <xf numFmtId="0" fontId="0" fillId="0" borderId="19" xfId="0" applyBorder="1" applyAlignment="1">
      <alignment horizontal="center"/>
    </xf>
    <xf numFmtId="0" fontId="0" fillId="0" borderId="20" xfId="0" applyBorder="1" applyAlignment="1">
      <alignment horizontal="center"/>
    </xf>
    <xf numFmtId="0" fontId="21" fillId="12" borderId="26" xfId="0" applyFont="1" applyFill="1" applyBorder="1" applyAlignment="1">
      <alignment horizontal="center" vertical="top"/>
    </xf>
    <xf numFmtId="0" fontId="21" fillId="12" borderId="12" xfId="0" applyFont="1" applyFill="1" applyBorder="1" applyAlignment="1">
      <alignment horizontal="center" vertical="top"/>
    </xf>
    <xf numFmtId="0" fontId="2" fillId="12" borderId="24" xfId="0" applyFont="1" applyFill="1" applyBorder="1" applyAlignment="1">
      <alignment horizontal="center" vertical="top"/>
    </xf>
    <xf numFmtId="0" fontId="2" fillId="12" borderId="0" xfId="0" applyFont="1" applyFill="1" applyAlignment="1">
      <alignment horizontal="center" vertical="top"/>
    </xf>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colors>
    <mruColors>
      <color rgb="FF66FF99"/>
      <color rgb="FF02BC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276225</xdr:colOff>
      <xdr:row>9</xdr:row>
      <xdr:rowOff>66675</xdr:rowOff>
    </xdr:to>
    <xdr:grpSp>
      <xdr:nvGrpSpPr>
        <xdr:cNvPr id="8193" name="Group 1">
          <a:extLst>
            <a:ext uri="{FF2B5EF4-FFF2-40B4-BE49-F238E27FC236}">
              <a16:creationId xmlns:a16="http://schemas.microsoft.com/office/drawing/2014/main" id="{00000000-0008-0000-0000-000001200000}"/>
            </a:ext>
          </a:extLst>
        </xdr:cNvPr>
        <xdr:cNvGrpSpPr>
          <a:grpSpLocks/>
        </xdr:cNvGrpSpPr>
      </xdr:nvGrpSpPr>
      <xdr:grpSpPr bwMode="auto">
        <a:xfrm>
          <a:off x="0" y="0"/>
          <a:ext cx="1514475" cy="1781175"/>
          <a:chOff x="1811" y="11934"/>
          <a:chExt cx="2908" cy="3414"/>
        </a:xfrm>
      </xdr:grpSpPr>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2940"/>
          <a:stretch>
            <a:fillRect/>
          </a:stretch>
        </xdr:blipFill>
        <xdr:spPr bwMode="auto">
          <a:xfrm>
            <a:off x="1811" y="13779"/>
            <a:ext cx="2908" cy="156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descr="Corporate Carbon Logo - Portrait">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40001"/>
          <a:stretch>
            <a:fillRect/>
          </a:stretch>
        </xdr:blipFill>
        <xdr:spPr bwMode="auto">
          <a:xfrm>
            <a:off x="1812" y="11934"/>
            <a:ext cx="2906" cy="186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28575</xdr:colOff>
      <xdr:row>43</xdr:row>
      <xdr:rowOff>47625</xdr:rowOff>
    </xdr:to>
    <xdr:pic>
      <xdr:nvPicPr>
        <xdr:cNvPr id="4" name="Picture 3">
          <a:extLst>
            <a:ext uri="{FF2B5EF4-FFF2-40B4-BE49-F238E27FC236}">
              <a16:creationId xmlns:a16="http://schemas.microsoft.com/office/drawing/2014/main" id="{F310CDEF-A15F-A7D8-E58E-5BE700948765}"/>
            </a:ext>
          </a:extLst>
        </xdr:cNvPr>
        <xdr:cNvPicPr>
          <a:picLocks noChangeAspect="1"/>
        </xdr:cNvPicPr>
      </xdr:nvPicPr>
      <xdr:blipFill>
        <a:blip xmlns:r="http://schemas.openxmlformats.org/officeDocument/2006/relationships" r:embed="rId1"/>
        <a:stretch>
          <a:fillRect/>
        </a:stretch>
      </xdr:blipFill>
      <xdr:spPr>
        <a:xfrm>
          <a:off x="0" y="0"/>
          <a:ext cx="4295775" cy="8239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152400</xdr:rowOff>
    </xdr:from>
    <xdr:to>
      <xdr:col>2</xdr:col>
      <xdr:colOff>1500195</xdr:colOff>
      <xdr:row>16</xdr:row>
      <xdr:rowOff>179172</xdr:rowOff>
    </xdr:to>
    <xdr:pic>
      <xdr:nvPicPr>
        <xdr:cNvPr id="2" name="Picture 1">
          <a:extLst>
            <a:ext uri="{FF2B5EF4-FFF2-40B4-BE49-F238E27FC236}">
              <a16:creationId xmlns:a16="http://schemas.microsoft.com/office/drawing/2014/main" id="{E3A8669E-9AAB-3591-7BF1-A1D71E25CEAA}"/>
            </a:ext>
          </a:extLst>
        </xdr:cNvPr>
        <xdr:cNvPicPr>
          <a:picLocks noChangeAspect="1"/>
        </xdr:cNvPicPr>
      </xdr:nvPicPr>
      <xdr:blipFill>
        <a:blip xmlns:r="http://schemas.openxmlformats.org/officeDocument/2006/relationships" r:embed="rId1"/>
        <a:stretch>
          <a:fillRect/>
        </a:stretch>
      </xdr:blipFill>
      <xdr:spPr>
        <a:xfrm>
          <a:off x="0" y="9159240"/>
          <a:ext cx="3749365" cy="1181202"/>
        </a:xfrm>
        <a:prstGeom prst="rect">
          <a:avLst/>
        </a:prstGeom>
      </xdr:spPr>
    </xdr:pic>
    <xdr:clientData/>
  </xdr:twoCellAnchor>
  <xdr:twoCellAnchor editAs="oneCell">
    <xdr:from>
      <xdr:col>0</xdr:col>
      <xdr:colOff>15240</xdr:colOff>
      <xdr:row>20</xdr:row>
      <xdr:rowOff>45720</xdr:rowOff>
    </xdr:from>
    <xdr:to>
      <xdr:col>1</xdr:col>
      <xdr:colOff>266817</xdr:colOff>
      <xdr:row>27</xdr:row>
      <xdr:rowOff>17259</xdr:rowOff>
    </xdr:to>
    <xdr:pic>
      <xdr:nvPicPr>
        <xdr:cNvPr id="4" name="Picture 3">
          <a:extLst>
            <a:ext uri="{FF2B5EF4-FFF2-40B4-BE49-F238E27FC236}">
              <a16:creationId xmlns:a16="http://schemas.microsoft.com/office/drawing/2014/main" id="{45EDB73F-B756-9F07-251E-C04AC5B7D4E3}"/>
            </a:ext>
          </a:extLst>
        </xdr:cNvPr>
        <xdr:cNvPicPr>
          <a:picLocks noChangeAspect="1"/>
        </xdr:cNvPicPr>
      </xdr:nvPicPr>
      <xdr:blipFill>
        <a:blip xmlns:r="http://schemas.openxmlformats.org/officeDocument/2006/relationships" r:embed="rId2"/>
        <a:stretch>
          <a:fillRect/>
        </a:stretch>
      </xdr:blipFill>
      <xdr:spPr>
        <a:xfrm>
          <a:off x="15240" y="10309860"/>
          <a:ext cx="1348857" cy="13183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7" dT="2024-09-09T03:25:55.79" personId="{00000000-0000-0000-0000-000000000000}" id="{E7D20EF9-8B42-436D-9A4D-CB4BABEA627E}">
    <text xml:space="preserve">S3.10 - mix of trees, shrubs </text>
  </threadedComment>
</ThreadedComments>
</file>

<file path=xl/threadedComments/threadedComment2.xml><?xml version="1.0" encoding="utf-8"?>
<ThreadedComments xmlns="http://schemas.microsoft.com/office/spreadsheetml/2018/threadedcomments" xmlns:x="http://schemas.openxmlformats.org/spreadsheetml/2006/main">
  <threadedComment ref="G5" dT="2025-04-22T01:23:28.51" personId="{00000000-0000-0000-0000-000000000000}" id="{86E37DDC-3893-4C9F-8EDC-3020D5BE96DA}">
    <text>Change to the End Report Date on the Cover Tab</text>
  </threadedComment>
  <threadedComment ref="H5" dT="2025-04-22T01:24:03.10" personId="{00000000-0000-0000-0000-000000000000}" id="{0AE206B8-F309-43CE-9611-D11918E9D2C5}">
    <text>Change to the End Report Date on the Cover Tab</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1:C36"/>
  <sheetViews>
    <sheetView tabSelected="1" topLeftCell="A12" zoomScale="130" zoomScaleNormal="130" workbookViewId="0">
      <selection activeCell="B21" sqref="B21"/>
    </sheetView>
  </sheetViews>
  <sheetFormatPr defaultRowHeight="15" x14ac:dyDescent="0.25"/>
  <cols>
    <col min="1" max="1" width="18.5703125" bestFit="1" customWidth="1"/>
    <col min="2" max="2" width="67.42578125" customWidth="1"/>
  </cols>
  <sheetData>
    <row r="11" spans="1:3" ht="25.5" x14ac:dyDescent="0.35">
      <c r="A11" s="53" t="s">
        <v>0</v>
      </c>
    </row>
    <row r="12" spans="1:3" ht="25.5" x14ac:dyDescent="0.35">
      <c r="A12" s="53" t="s">
        <v>1</v>
      </c>
    </row>
    <row r="14" spans="1:3" s="49" customFormat="1" ht="16.5" x14ac:dyDescent="0.3">
      <c r="A14" s="48" t="s">
        <v>2</v>
      </c>
      <c r="B14" s="48" t="s">
        <v>3</v>
      </c>
      <c r="C14"/>
    </row>
    <row r="15" spans="1:3" ht="16.5" x14ac:dyDescent="0.25">
      <c r="A15" s="47" t="s">
        <v>4</v>
      </c>
      <c r="B15" s="47" t="s">
        <v>5</v>
      </c>
    </row>
    <row r="16" spans="1:3" ht="16.5" x14ac:dyDescent="0.25">
      <c r="A16" s="47" t="s">
        <v>6</v>
      </c>
      <c r="B16" s="47" t="s">
        <v>7</v>
      </c>
    </row>
    <row r="17" spans="1:2" ht="16.5" x14ac:dyDescent="0.25">
      <c r="A17" s="47" t="s">
        <v>8</v>
      </c>
      <c r="B17" s="47" t="s">
        <v>9</v>
      </c>
    </row>
    <row r="18" spans="1:2" ht="16.5" x14ac:dyDescent="0.25">
      <c r="A18" s="47" t="s">
        <v>10</v>
      </c>
      <c r="B18" s="47" t="s">
        <v>11</v>
      </c>
    </row>
    <row r="19" spans="1:2" ht="16.5" x14ac:dyDescent="0.25">
      <c r="A19" s="47" t="s">
        <v>12</v>
      </c>
      <c r="B19" s="165">
        <v>44685</v>
      </c>
    </row>
    <row r="20" spans="1:2" ht="16.5" x14ac:dyDescent="0.25">
      <c r="A20" s="47" t="s">
        <v>245</v>
      </c>
      <c r="B20" s="165">
        <v>45688</v>
      </c>
    </row>
    <row r="21" spans="1:2" ht="16.5" x14ac:dyDescent="0.25">
      <c r="A21" s="47" t="s">
        <v>246</v>
      </c>
      <c r="B21" s="165">
        <v>45961</v>
      </c>
    </row>
    <row r="22" spans="1:2" ht="16.5" x14ac:dyDescent="0.25">
      <c r="A22" s="47" t="s">
        <v>13</v>
      </c>
      <c r="B22" s="47" t="s">
        <v>248</v>
      </c>
    </row>
    <row r="25" spans="1:2" ht="16.5" x14ac:dyDescent="0.25">
      <c r="A25" s="59" t="s">
        <v>14</v>
      </c>
      <c r="B25" s="59" t="s">
        <v>15</v>
      </c>
    </row>
    <row r="26" spans="1:2" ht="16.5" x14ac:dyDescent="0.25">
      <c r="A26" s="54"/>
      <c r="B26" s="47" t="s">
        <v>16</v>
      </c>
    </row>
    <row r="27" spans="1:2" ht="16.5" x14ac:dyDescent="0.25">
      <c r="A27" s="57"/>
      <c r="B27" s="47" t="s">
        <v>18</v>
      </c>
    </row>
    <row r="28" spans="1:2" ht="16.5" x14ac:dyDescent="0.25">
      <c r="A28" s="55"/>
      <c r="B28" s="47" t="s">
        <v>17</v>
      </c>
    </row>
    <row r="29" spans="1:2" ht="16.5" x14ac:dyDescent="0.25">
      <c r="A29" s="58"/>
      <c r="B29" s="47" t="s">
        <v>244</v>
      </c>
    </row>
    <row r="30" spans="1:2" ht="16.5" x14ac:dyDescent="0.25">
      <c r="A30" s="58"/>
      <c r="B30" s="47" t="s">
        <v>19</v>
      </c>
    </row>
    <row r="31" spans="1:2" ht="16.5" x14ac:dyDescent="0.25">
      <c r="A31" s="58"/>
      <c r="B31" s="47" t="s">
        <v>20</v>
      </c>
    </row>
    <row r="32" spans="1:2" ht="16.5" x14ac:dyDescent="0.25">
      <c r="A32" s="58"/>
      <c r="B32" s="47" t="s">
        <v>21</v>
      </c>
    </row>
    <row r="33" spans="1:2" ht="16.5" x14ac:dyDescent="0.25">
      <c r="A33" s="56"/>
      <c r="B33" s="47" t="s">
        <v>22</v>
      </c>
    </row>
    <row r="34" spans="1:2" ht="16.5" x14ac:dyDescent="0.25">
      <c r="A34" s="56"/>
      <c r="B34" s="47" t="s">
        <v>23</v>
      </c>
    </row>
    <row r="35" spans="1:2" ht="16.5" x14ac:dyDescent="0.25">
      <c r="A35" s="56"/>
      <c r="B35" s="47" t="s">
        <v>24</v>
      </c>
    </row>
    <row r="36" spans="1:2" ht="16.5" x14ac:dyDescent="0.25">
      <c r="A36" s="56"/>
      <c r="B36" s="47" t="s">
        <v>249</v>
      </c>
    </row>
  </sheetData>
  <phoneticPr fontId="17"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G53"/>
  <sheetViews>
    <sheetView topLeftCell="C1" zoomScale="80" zoomScaleNormal="80" workbookViewId="0">
      <selection activeCell="G6" sqref="G6"/>
    </sheetView>
  </sheetViews>
  <sheetFormatPr defaultColWidth="9" defaultRowHeight="16.5" x14ac:dyDescent="0.25"/>
  <cols>
    <col min="1" max="1" width="20.28515625" style="3" customWidth="1"/>
    <col min="2" max="2" width="43.28515625" style="1" customWidth="1"/>
    <col min="3" max="4" width="19.28515625" style="29" customWidth="1"/>
    <col min="5" max="5" width="30.140625" style="29" bestFit="1" customWidth="1"/>
    <col min="6" max="6" width="30.140625" style="27" bestFit="1" customWidth="1"/>
    <col min="7" max="16384" width="9" style="27"/>
  </cols>
  <sheetData>
    <row r="1" spans="1:7" x14ac:dyDescent="0.25">
      <c r="A1" s="22" t="s">
        <v>25</v>
      </c>
      <c r="B1" s="22" t="s">
        <v>26</v>
      </c>
      <c r="C1" s="26" t="s">
        <v>27</v>
      </c>
      <c r="D1" s="26" t="s">
        <v>28</v>
      </c>
      <c r="E1" s="26" t="s">
        <v>29</v>
      </c>
      <c r="F1" s="26" t="s">
        <v>250</v>
      </c>
    </row>
    <row r="2" spans="1:7" s="112" customFormat="1" ht="42" customHeight="1" x14ac:dyDescent="0.25">
      <c r="A2" s="134"/>
      <c r="B2" s="134" t="s">
        <v>30</v>
      </c>
      <c r="C2" s="133" t="s">
        <v>31</v>
      </c>
      <c r="D2" s="133" t="s">
        <v>31</v>
      </c>
      <c r="E2" s="133" t="s">
        <v>31</v>
      </c>
      <c r="F2" s="133" t="s">
        <v>31</v>
      </c>
    </row>
    <row r="3" spans="1:7" x14ac:dyDescent="0.3">
      <c r="A3" s="24"/>
      <c r="B3" s="23" t="s">
        <v>32</v>
      </c>
      <c r="C3" s="132">
        <v>45155</v>
      </c>
      <c r="D3" s="132">
        <v>44772</v>
      </c>
      <c r="E3" s="132">
        <v>44772</v>
      </c>
      <c r="F3" s="187">
        <v>45884</v>
      </c>
    </row>
    <row r="4" spans="1:7" s="131" customFormat="1" x14ac:dyDescent="0.3">
      <c r="A4" s="130"/>
      <c r="B4" s="91" t="s">
        <v>33</v>
      </c>
      <c r="C4" s="132">
        <v>45155</v>
      </c>
      <c r="D4" s="132">
        <v>44772</v>
      </c>
      <c r="E4" s="132">
        <v>44772</v>
      </c>
      <c r="F4" s="187">
        <v>45884</v>
      </c>
    </row>
    <row r="5" spans="1:7" x14ac:dyDescent="0.25">
      <c r="A5" s="24"/>
      <c r="B5" s="23" t="s">
        <v>34</v>
      </c>
      <c r="C5" s="174">
        <v>11.085000000000001</v>
      </c>
      <c r="D5" s="174">
        <v>2.5070000000000001</v>
      </c>
      <c r="E5" s="174">
        <v>3.6880000000000002</v>
      </c>
      <c r="F5" s="174">
        <v>14.068</v>
      </c>
      <c r="G5" s="182"/>
    </row>
    <row r="6" spans="1:7" x14ac:dyDescent="0.25">
      <c r="A6" s="24"/>
      <c r="B6" s="23" t="s">
        <v>35</v>
      </c>
      <c r="C6" s="192"/>
      <c r="D6" s="193"/>
      <c r="E6" s="193"/>
      <c r="F6" s="192"/>
    </row>
    <row r="7" spans="1:7" x14ac:dyDescent="0.25">
      <c r="A7" s="24"/>
      <c r="B7" s="23" t="s">
        <v>36</v>
      </c>
      <c r="C7" s="28" t="s">
        <v>37</v>
      </c>
      <c r="D7" s="28" t="s">
        <v>37</v>
      </c>
      <c r="E7" s="28" t="s">
        <v>37</v>
      </c>
      <c r="F7" s="28" t="s">
        <v>37</v>
      </c>
    </row>
    <row r="8" spans="1:7" x14ac:dyDescent="0.25">
      <c r="A8" s="24"/>
      <c r="B8" s="23" t="s">
        <v>38</v>
      </c>
      <c r="C8" s="28" t="s">
        <v>39</v>
      </c>
      <c r="D8" s="28" t="s">
        <v>39</v>
      </c>
      <c r="E8" s="28" t="s">
        <v>39</v>
      </c>
      <c r="F8" s="28" t="s">
        <v>39</v>
      </c>
    </row>
    <row r="9" spans="1:7" ht="33" x14ac:dyDescent="0.25">
      <c r="A9" s="24">
        <v>1.4</v>
      </c>
      <c r="B9" s="23" t="s">
        <v>40</v>
      </c>
      <c r="C9" s="25" t="s">
        <v>41</v>
      </c>
      <c r="D9" s="25" t="s">
        <v>41</v>
      </c>
      <c r="E9" s="25" t="s">
        <v>41</v>
      </c>
      <c r="F9" s="25" t="s">
        <v>41</v>
      </c>
    </row>
    <row r="10" spans="1:7" s="112" customFormat="1" ht="49.5" x14ac:dyDescent="0.25">
      <c r="A10" s="133" t="s">
        <v>42</v>
      </c>
      <c r="B10" s="134" t="s">
        <v>43</v>
      </c>
      <c r="C10" s="134" t="s">
        <v>44</v>
      </c>
      <c r="D10" s="134" t="s">
        <v>44</v>
      </c>
      <c r="E10" s="134" t="s">
        <v>44</v>
      </c>
      <c r="F10" s="134" t="s">
        <v>44</v>
      </c>
    </row>
    <row r="11" spans="1:7" x14ac:dyDescent="0.25">
      <c r="A11" s="24"/>
      <c r="B11" s="23" t="s">
        <v>45</v>
      </c>
      <c r="C11" s="28" t="s">
        <v>46</v>
      </c>
      <c r="D11" s="28" t="s">
        <v>46</v>
      </c>
      <c r="E11" s="28" t="s">
        <v>46</v>
      </c>
      <c r="F11" s="28" t="s">
        <v>46</v>
      </c>
    </row>
    <row r="12" spans="1:7" x14ac:dyDescent="0.25">
      <c r="A12" s="24"/>
      <c r="B12" s="23" t="s">
        <v>47</v>
      </c>
      <c r="C12" s="28" t="s">
        <v>48</v>
      </c>
      <c r="D12" s="28" t="s">
        <v>48</v>
      </c>
      <c r="E12" s="28" t="s">
        <v>48</v>
      </c>
      <c r="F12" s="28" t="s">
        <v>48</v>
      </c>
    </row>
    <row r="13" spans="1:7" x14ac:dyDescent="0.25">
      <c r="A13" s="24" t="s">
        <v>49</v>
      </c>
      <c r="B13" s="23" t="s">
        <v>50</v>
      </c>
      <c r="C13" s="28" t="s">
        <v>46</v>
      </c>
      <c r="D13" s="28" t="s">
        <v>46</v>
      </c>
      <c r="E13" s="28" t="s">
        <v>46</v>
      </c>
      <c r="F13" s="28" t="s">
        <v>46</v>
      </c>
    </row>
    <row r="14" spans="1:7" ht="17.25" thickBot="1" x14ac:dyDescent="0.3">
      <c r="A14" s="24" t="s">
        <v>51</v>
      </c>
      <c r="B14" s="23" t="s">
        <v>52</v>
      </c>
      <c r="C14" s="28" t="s">
        <v>46</v>
      </c>
      <c r="D14" s="28" t="s">
        <v>46</v>
      </c>
      <c r="E14" s="28" t="s">
        <v>46</v>
      </c>
      <c r="F14" s="28" t="s">
        <v>46</v>
      </c>
    </row>
    <row r="15" spans="1:7" s="112" customFormat="1" ht="265.89999999999998" customHeight="1" thickBot="1" x14ac:dyDescent="0.3">
      <c r="A15" s="110"/>
      <c r="B15" s="111" t="s">
        <v>53</v>
      </c>
      <c r="C15" s="62" t="s">
        <v>54</v>
      </c>
      <c r="D15" s="62" t="s">
        <v>55</v>
      </c>
      <c r="E15" s="135" t="s">
        <v>55</v>
      </c>
      <c r="F15" s="190" t="s">
        <v>256</v>
      </c>
    </row>
    <row r="16" spans="1:7" s="142" customFormat="1" x14ac:dyDescent="0.25">
      <c r="A16" s="141"/>
      <c r="B16" s="91" t="s">
        <v>56</v>
      </c>
      <c r="C16" s="148" t="s">
        <v>57</v>
      </c>
      <c r="D16" s="148" t="s">
        <v>58</v>
      </c>
      <c r="E16" s="148" t="s">
        <v>59</v>
      </c>
      <c r="F16" s="191" t="s">
        <v>257</v>
      </c>
    </row>
    <row r="17" spans="1:6" s="142" customFormat="1" x14ac:dyDescent="0.25">
      <c r="A17" s="141"/>
      <c r="B17" s="91" t="s">
        <v>60</v>
      </c>
      <c r="C17" s="118" t="s">
        <v>61</v>
      </c>
      <c r="D17" s="118" t="s">
        <v>61</v>
      </c>
      <c r="E17" s="118" t="s">
        <v>61</v>
      </c>
      <c r="F17" s="118" t="s">
        <v>251</v>
      </c>
    </row>
    <row r="18" spans="1:6" x14ac:dyDescent="0.25">
      <c r="A18" s="24"/>
      <c r="B18" s="23" t="s">
        <v>62</v>
      </c>
      <c r="C18" s="28" t="s">
        <v>63</v>
      </c>
      <c r="D18" s="28" t="s">
        <v>63</v>
      </c>
      <c r="E18" s="28" t="s">
        <v>63</v>
      </c>
      <c r="F18" s="28" t="s">
        <v>63</v>
      </c>
    </row>
    <row r="19" spans="1:6" x14ac:dyDescent="0.25">
      <c r="A19" s="24"/>
      <c r="B19" s="23" t="s">
        <v>64</v>
      </c>
      <c r="C19" s="28" t="s">
        <v>65</v>
      </c>
      <c r="D19" s="28" t="s">
        <v>65</v>
      </c>
      <c r="E19" s="28" t="s">
        <v>65</v>
      </c>
      <c r="F19" s="28" t="s">
        <v>65</v>
      </c>
    </row>
    <row r="20" spans="1:6" x14ac:dyDescent="0.25">
      <c r="A20" s="24"/>
      <c r="B20" s="23" t="s">
        <v>66</v>
      </c>
      <c r="C20" s="28" t="s">
        <v>67</v>
      </c>
      <c r="D20" s="28" t="s">
        <v>67</v>
      </c>
      <c r="E20" s="28" t="s">
        <v>67</v>
      </c>
      <c r="F20" s="28" t="s">
        <v>67</v>
      </c>
    </row>
    <row r="21" spans="1:6" ht="33" x14ac:dyDescent="0.25">
      <c r="A21" s="24"/>
      <c r="B21" s="23" t="s">
        <v>68</v>
      </c>
      <c r="C21" s="25" t="s">
        <v>69</v>
      </c>
      <c r="D21" s="25" t="s">
        <v>69</v>
      </c>
      <c r="E21" s="25" t="s">
        <v>69</v>
      </c>
      <c r="F21" s="25" t="s">
        <v>69</v>
      </c>
    </row>
    <row r="22" spans="1:6" x14ac:dyDescent="0.25">
      <c r="A22" s="24"/>
      <c r="B22" s="23" t="s">
        <v>70</v>
      </c>
      <c r="C22" s="25" t="s">
        <v>71</v>
      </c>
      <c r="D22" s="25" t="s">
        <v>71</v>
      </c>
      <c r="E22" s="25" t="s">
        <v>71</v>
      </c>
      <c r="F22" s="25" t="s">
        <v>71</v>
      </c>
    </row>
    <row r="23" spans="1:6" x14ac:dyDescent="0.25">
      <c r="A23" s="24"/>
      <c r="B23" s="23" t="s">
        <v>72</v>
      </c>
      <c r="C23" s="28" t="s">
        <v>73</v>
      </c>
      <c r="D23" s="28" t="s">
        <v>73</v>
      </c>
      <c r="E23" s="28" t="s">
        <v>73</v>
      </c>
      <c r="F23" s="28" t="s">
        <v>73</v>
      </c>
    </row>
    <row r="24" spans="1:6" x14ac:dyDescent="0.25">
      <c r="A24" s="24"/>
      <c r="B24" s="23" t="s">
        <v>74</v>
      </c>
      <c r="C24" s="113">
        <v>4</v>
      </c>
      <c r="D24" s="113">
        <v>4</v>
      </c>
      <c r="E24" s="113">
        <v>4</v>
      </c>
      <c r="F24" s="113">
        <v>3</v>
      </c>
    </row>
    <row r="25" spans="1:6" x14ac:dyDescent="0.25">
      <c r="A25" s="24"/>
      <c r="B25" s="23" t="s">
        <v>75</v>
      </c>
      <c r="C25" s="113">
        <v>2.5</v>
      </c>
      <c r="D25" s="113">
        <v>4</v>
      </c>
      <c r="E25" s="113">
        <v>4</v>
      </c>
      <c r="F25" s="113">
        <v>4</v>
      </c>
    </row>
    <row r="26" spans="1:6" x14ac:dyDescent="0.25">
      <c r="A26" s="24"/>
      <c r="B26" s="23" t="s">
        <v>76</v>
      </c>
      <c r="C26" s="28" t="s">
        <v>77</v>
      </c>
      <c r="D26" s="28" t="s">
        <v>77</v>
      </c>
      <c r="E26" s="28" t="s">
        <v>77</v>
      </c>
      <c r="F26" s="28" t="s">
        <v>77</v>
      </c>
    </row>
    <row r="27" spans="1:6" x14ac:dyDescent="0.25">
      <c r="A27" s="24"/>
      <c r="B27" s="23" t="s">
        <v>78</v>
      </c>
      <c r="C27" s="28" t="s">
        <v>79</v>
      </c>
      <c r="D27" s="28" t="s">
        <v>79</v>
      </c>
      <c r="E27" s="28" t="s">
        <v>79</v>
      </c>
      <c r="F27" s="28" t="s">
        <v>79</v>
      </c>
    </row>
    <row r="28" spans="1:6" x14ac:dyDescent="0.25">
      <c r="A28" s="24"/>
      <c r="B28" s="23" t="s">
        <v>80</v>
      </c>
      <c r="C28" s="60" t="s">
        <v>46</v>
      </c>
      <c r="D28" s="60" t="s">
        <v>46</v>
      </c>
      <c r="E28" s="60" t="s">
        <v>46</v>
      </c>
      <c r="F28" s="60" t="s">
        <v>46</v>
      </c>
    </row>
    <row r="29" spans="1:6" ht="33" x14ac:dyDescent="0.25">
      <c r="A29" s="24"/>
      <c r="B29" s="91" t="s">
        <v>81</v>
      </c>
      <c r="C29" s="28" t="s">
        <v>82</v>
      </c>
      <c r="D29" s="28" t="s">
        <v>82</v>
      </c>
      <c r="E29" s="28" t="s">
        <v>82</v>
      </c>
      <c r="F29" s="28" t="s">
        <v>82</v>
      </c>
    </row>
    <row r="30" spans="1:6" x14ac:dyDescent="0.25">
      <c r="A30" s="24"/>
      <c r="B30" s="23" t="s">
        <v>83</v>
      </c>
      <c r="C30" s="114">
        <v>45139</v>
      </c>
      <c r="D30" s="114">
        <v>45108</v>
      </c>
      <c r="E30" s="114">
        <v>45108</v>
      </c>
      <c r="F30" s="114">
        <v>45880</v>
      </c>
    </row>
    <row r="31" spans="1:6" x14ac:dyDescent="0.25">
      <c r="A31" s="24"/>
      <c r="B31" s="23" t="s">
        <v>84</v>
      </c>
      <c r="C31" s="114">
        <v>45155</v>
      </c>
      <c r="D31" s="114">
        <v>45137</v>
      </c>
      <c r="E31" s="114">
        <v>45137</v>
      </c>
      <c r="F31" s="114">
        <v>45884</v>
      </c>
    </row>
    <row r="32" spans="1:6" ht="33" x14ac:dyDescent="0.25">
      <c r="A32" s="24">
        <v>3.18</v>
      </c>
      <c r="B32" s="138" t="s">
        <v>85</v>
      </c>
      <c r="C32" s="149">
        <v>1043</v>
      </c>
      <c r="D32" s="149">
        <v>641</v>
      </c>
      <c r="E32" s="150">
        <v>641</v>
      </c>
      <c r="F32" s="29">
        <v>833</v>
      </c>
    </row>
    <row r="33" spans="1:6" x14ac:dyDescent="0.25">
      <c r="A33" s="24">
        <v>3.18</v>
      </c>
      <c r="B33" s="23" t="s">
        <v>86</v>
      </c>
      <c r="C33" s="61">
        <v>0.75</v>
      </c>
      <c r="D33" s="61">
        <v>0.75</v>
      </c>
      <c r="E33" s="61">
        <v>0.75</v>
      </c>
      <c r="F33" s="61">
        <v>0.75</v>
      </c>
    </row>
    <row r="34" spans="1:6" x14ac:dyDescent="0.25">
      <c r="A34" s="24" t="s">
        <v>87</v>
      </c>
      <c r="B34" s="23" t="s">
        <v>88</v>
      </c>
      <c r="C34" s="60" t="s">
        <v>46</v>
      </c>
      <c r="D34" s="60" t="s">
        <v>46</v>
      </c>
      <c r="E34" s="60" t="s">
        <v>46</v>
      </c>
      <c r="F34" s="60" t="s">
        <v>46</v>
      </c>
    </row>
    <row r="35" spans="1:6" x14ac:dyDescent="0.25">
      <c r="A35" s="24" t="s">
        <v>89</v>
      </c>
      <c r="B35" s="23" t="s">
        <v>90</v>
      </c>
      <c r="C35" s="28" t="s">
        <v>48</v>
      </c>
      <c r="D35" s="28" t="s">
        <v>48</v>
      </c>
      <c r="E35" s="28" t="s">
        <v>48</v>
      </c>
      <c r="F35" s="28" t="s">
        <v>48</v>
      </c>
    </row>
    <row r="36" spans="1:6" x14ac:dyDescent="0.25">
      <c r="A36" s="24">
        <v>3.47</v>
      </c>
      <c r="B36" s="23" t="s">
        <v>91</v>
      </c>
      <c r="C36" s="28" t="s">
        <v>48</v>
      </c>
      <c r="D36" s="28" t="s">
        <v>48</v>
      </c>
      <c r="E36" s="28" t="s">
        <v>48</v>
      </c>
      <c r="F36" s="28" t="s">
        <v>48</v>
      </c>
    </row>
    <row r="37" spans="1:6" x14ac:dyDescent="0.25">
      <c r="A37" s="24">
        <v>3.49</v>
      </c>
      <c r="B37" s="23" t="s">
        <v>92</v>
      </c>
      <c r="C37" s="28" t="s">
        <v>48</v>
      </c>
      <c r="D37" s="28" t="s">
        <v>48</v>
      </c>
      <c r="E37" s="28" t="s">
        <v>48</v>
      </c>
      <c r="F37" s="28" t="s">
        <v>48</v>
      </c>
    </row>
    <row r="38" spans="1:6" x14ac:dyDescent="0.25">
      <c r="A38" s="24"/>
      <c r="B38" s="23" t="s">
        <v>93</v>
      </c>
      <c r="C38" s="28" t="s">
        <v>48</v>
      </c>
      <c r="D38" s="28" t="s">
        <v>48</v>
      </c>
      <c r="E38" s="28" t="s">
        <v>48</v>
      </c>
      <c r="F38" s="28" t="s">
        <v>48</v>
      </c>
    </row>
    <row r="39" spans="1:6" x14ac:dyDescent="0.25">
      <c r="A39" s="24"/>
      <c r="B39" s="137" t="s">
        <v>94</v>
      </c>
      <c r="C39" s="151">
        <v>0.71399999999999997</v>
      </c>
      <c r="D39" s="151">
        <v>0.85599999999999998</v>
      </c>
      <c r="E39" s="151">
        <v>0.85599999999999998</v>
      </c>
      <c r="F39" s="188" t="s">
        <v>253</v>
      </c>
    </row>
    <row r="40" spans="1:6" s="112" customFormat="1" ht="33" x14ac:dyDescent="0.25">
      <c r="A40" s="110"/>
      <c r="B40" s="116" t="s">
        <v>95</v>
      </c>
      <c r="C40" s="139">
        <f>(PI()*2^2*C32*C39)/10000</f>
        <v>0.9358201329254503</v>
      </c>
      <c r="D40" s="139">
        <f>(PI()*2^2*D32*D39)/10000</f>
        <v>0.68951172906164215</v>
      </c>
      <c r="E40" s="139">
        <f>(PI()*2^2*E32*E39)/10000</f>
        <v>0.68951172906164215</v>
      </c>
      <c r="F40" s="188" t="s">
        <v>253</v>
      </c>
    </row>
    <row r="41" spans="1:6" x14ac:dyDescent="0.25">
      <c r="A41" s="24" t="s">
        <v>96</v>
      </c>
      <c r="B41" s="91" t="s">
        <v>252</v>
      </c>
      <c r="C41" s="140">
        <f>C32*C39</f>
        <v>744.702</v>
      </c>
      <c r="D41" s="140">
        <f t="shared" ref="D41" si="0">D32*D39</f>
        <v>548.69600000000003</v>
      </c>
      <c r="E41" s="140">
        <f t="shared" ref="E41" si="1">E32*E39</f>
        <v>548.69600000000003</v>
      </c>
      <c r="F41" s="188" t="s">
        <v>253</v>
      </c>
    </row>
    <row r="42" spans="1:6" x14ac:dyDescent="0.25">
      <c r="A42" s="24" t="s">
        <v>97</v>
      </c>
      <c r="B42" s="23" t="s">
        <v>98</v>
      </c>
      <c r="C42" s="28" t="s">
        <v>99</v>
      </c>
      <c r="D42" s="28" t="s">
        <v>99</v>
      </c>
      <c r="E42" s="28" t="s">
        <v>99</v>
      </c>
      <c r="F42" s="28" t="s">
        <v>99</v>
      </c>
    </row>
    <row r="43" spans="1:6" x14ac:dyDescent="0.25">
      <c r="A43" s="24" t="s">
        <v>100</v>
      </c>
      <c r="B43" s="23" t="s">
        <v>101</v>
      </c>
      <c r="C43" s="113" t="s">
        <v>48</v>
      </c>
      <c r="D43" s="113" t="s">
        <v>48</v>
      </c>
      <c r="E43" s="113" t="s">
        <v>48</v>
      </c>
      <c r="F43" s="113" t="s">
        <v>48</v>
      </c>
    </row>
    <row r="44" spans="1:6" x14ac:dyDescent="0.25">
      <c r="A44" s="24" t="s">
        <v>102</v>
      </c>
      <c r="B44" s="23" t="s">
        <v>103</v>
      </c>
      <c r="C44" s="118" t="s">
        <v>104</v>
      </c>
      <c r="D44" s="118" t="s">
        <v>104</v>
      </c>
      <c r="E44" s="118" t="s">
        <v>104</v>
      </c>
      <c r="F44" s="118" t="s">
        <v>104</v>
      </c>
    </row>
    <row r="45" spans="1:6" x14ac:dyDescent="0.25">
      <c r="A45" s="24" t="s">
        <v>105</v>
      </c>
      <c r="B45" s="23" t="s">
        <v>106</v>
      </c>
      <c r="C45" s="28" t="s">
        <v>107</v>
      </c>
      <c r="D45" s="28" t="s">
        <v>107</v>
      </c>
      <c r="E45" s="28" t="s">
        <v>107</v>
      </c>
      <c r="F45" s="28" t="s">
        <v>107</v>
      </c>
    </row>
    <row r="46" spans="1:6" s="112" customFormat="1" ht="33" x14ac:dyDescent="0.25">
      <c r="A46" s="111" t="s">
        <v>108</v>
      </c>
      <c r="B46" s="111" t="s">
        <v>109</v>
      </c>
      <c r="C46" s="115" t="s">
        <v>48</v>
      </c>
      <c r="D46" s="115" t="s">
        <v>48</v>
      </c>
      <c r="E46" s="115" t="s">
        <v>48</v>
      </c>
      <c r="F46" s="115" t="s">
        <v>48</v>
      </c>
    </row>
    <row r="47" spans="1:6" ht="33" x14ac:dyDescent="0.25">
      <c r="A47" s="24"/>
      <c r="B47" s="23" t="s">
        <v>110</v>
      </c>
      <c r="C47" s="25" t="s">
        <v>111</v>
      </c>
      <c r="D47" s="25" t="s">
        <v>111</v>
      </c>
      <c r="E47" s="25" t="s">
        <v>111</v>
      </c>
      <c r="F47" s="25" t="s">
        <v>111</v>
      </c>
    </row>
    <row r="48" spans="1:6" x14ac:dyDescent="0.25">
      <c r="A48" s="24"/>
      <c r="B48" s="23" t="s">
        <v>112</v>
      </c>
      <c r="C48" s="25" t="s">
        <v>113</v>
      </c>
      <c r="D48" s="25" t="s">
        <v>113</v>
      </c>
      <c r="E48" s="25" t="s">
        <v>113</v>
      </c>
      <c r="F48" s="25" t="s">
        <v>113</v>
      </c>
    </row>
    <row r="49" spans="1:6" x14ac:dyDescent="0.25">
      <c r="A49" s="24"/>
      <c r="B49" s="23" t="s">
        <v>114</v>
      </c>
      <c r="C49" s="28" t="s">
        <v>115</v>
      </c>
      <c r="D49" s="28" t="s">
        <v>115</v>
      </c>
      <c r="E49" s="28" t="s">
        <v>115</v>
      </c>
      <c r="F49" s="28" t="s">
        <v>115</v>
      </c>
    </row>
    <row r="50" spans="1:6" ht="25.5" x14ac:dyDescent="0.25">
      <c r="A50" s="24"/>
      <c r="B50" s="23" t="s">
        <v>116</v>
      </c>
      <c r="C50" s="30" t="s">
        <v>117</v>
      </c>
      <c r="D50" s="30" t="s">
        <v>117</v>
      </c>
      <c r="E50" s="30" t="s">
        <v>117</v>
      </c>
      <c r="F50" s="30" t="s">
        <v>117</v>
      </c>
    </row>
    <row r="51" spans="1:6" x14ac:dyDescent="0.25">
      <c r="A51" s="24"/>
      <c r="B51" s="23" t="s">
        <v>118</v>
      </c>
      <c r="C51" s="119">
        <v>-37.745310000000003</v>
      </c>
      <c r="D51" s="120">
        <v>-37.748829999999998</v>
      </c>
      <c r="E51" s="120">
        <v>-37.76596</v>
      </c>
      <c r="F51" s="189" t="s">
        <v>254</v>
      </c>
    </row>
    <row r="52" spans="1:6" x14ac:dyDescent="0.25">
      <c r="A52" s="24"/>
      <c r="B52" s="23" t="s">
        <v>119</v>
      </c>
      <c r="C52" s="119">
        <v>142.31609</v>
      </c>
      <c r="D52" s="120">
        <v>142.30356</v>
      </c>
      <c r="E52" s="120">
        <v>142.36401000000001</v>
      </c>
      <c r="F52" s="60" t="s">
        <v>255</v>
      </c>
    </row>
    <row r="53" spans="1:6" x14ac:dyDescent="0.25">
      <c r="A53" s="24"/>
      <c r="B53" s="23" t="s">
        <v>120</v>
      </c>
      <c r="C53" s="117">
        <v>45961</v>
      </c>
      <c r="D53" s="117">
        <v>45961</v>
      </c>
      <c r="E53" s="117">
        <v>45961</v>
      </c>
      <c r="F53" s="117">
        <v>45961</v>
      </c>
    </row>
  </sheetData>
  <phoneticPr fontId="17" type="noConversion"/>
  <pageMargins left="0.70866141732283472" right="0.70866141732283472" top="0.74803149606299213" bottom="0.74803149606299213" header="0.31496062992125984" footer="0.31496062992125984"/>
  <pageSetup paperSize="8" scale="61"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2:C13"/>
  <sheetViews>
    <sheetView topLeftCell="B1" zoomScale="96" zoomScaleNormal="96" workbookViewId="0">
      <selection activeCell="C13" sqref="B4:C13"/>
    </sheetView>
  </sheetViews>
  <sheetFormatPr defaultColWidth="8.7109375" defaultRowHeight="16.5" x14ac:dyDescent="0.3"/>
  <cols>
    <col min="1" max="1" width="28.28515625" style="2" bestFit="1" customWidth="1"/>
    <col min="2" max="2" width="78" style="2" bestFit="1" customWidth="1"/>
    <col min="3" max="3" width="12" style="2" bestFit="1" customWidth="1"/>
    <col min="4" max="16384" width="8.7109375" style="2"/>
  </cols>
  <sheetData>
    <row r="2" spans="1:3" x14ac:dyDescent="0.3">
      <c r="A2" s="46" t="s">
        <v>240</v>
      </c>
    </row>
    <row r="3" spans="1:3" s="46" customFormat="1" x14ac:dyDescent="0.3">
      <c r="A3" s="48" t="s">
        <v>121</v>
      </c>
      <c r="B3" s="48" t="s">
        <v>122</v>
      </c>
      <c r="C3" s="52" t="s">
        <v>123</v>
      </c>
    </row>
    <row r="4" spans="1:3" x14ac:dyDescent="0.3">
      <c r="A4" t="s">
        <v>267</v>
      </c>
      <c r="B4" s="21" t="s">
        <v>273</v>
      </c>
      <c r="C4" s="175">
        <f>'EORP Carbon Stock'!I11</f>
        <v>299.89398113431452</v>
      </c>
    </row>
    <row r="5" spans="1:3" x14ac:dyDescent="0.3">
      <c r="A5" t="s">
        <v>269</v>
      </c>
      <c r="B5" s="21" t="s">
        <v>263</v>
      </c>
      <c r="C5" s="175">
        <f>'Project Emissions'!G15</f>
        <v>0</v>
      </c>
    </row>
    <row r="6" spans="1:3" x14ac:dyDescent="0.3">
      <c r="A6" t="s">
        <v>268</v>
      </c>
      <c r="B6" s="21" t="s">
        <v>264</v>
      </c>
      <c r="C6" s="175">
        <f>'Fuel Emissions'!K26</f>
        <v>0.37297382200000012</v>
      </c>
    </row>
    <row r="7" spans="1:3" x14ac:dyDescent="0.3">
      <c r="A7" t="s">
        <v>266</v>
      </c>
      <c r="B7" s="21" t="s">
        <v>265</v>
      </c>
      <c r="C7" s="175">
        <f>'EORP Carbon Stock'!F11</f>
        <v>0</v>
      </c>
    </row>
    <row r="8" spans="1:3" x14ac:dyDescent="0.3">
      <c r="A8" t="s">
        <v>271</v>
      </c>
      <c r="B8" s="21" t="s">
        <v>239</v>
      </c>
      <c r="C8" s="175">
        <v>8.9960870398049799</v>
      </c>
    </row>
    <row r="9" spans="1:3" x14ac:dyDescent="0.3">
      <c r="A9"/>
      <c r="B9" s="21" t="s">
        <v>124</v>
      </c>
      <c r="C9" s="175"/>
    </row>
    <row r="10" spans="1:3" x14ac:dyDescent="0.3">
      <c r="A10" t="s">
        <v>17</v>
      </c>
      <c r="B10" s="21" t="s">
        <v>272</v>
      </c>
      <c r="C10" s="175">
        <f>C4-C5-C6-C7-C8</f>
        <v>290.52492027250952</v>
      </c>
    </row>
    <row r="11" spans="1:3" x14ac:dyDescent="0.3">
      <c r="A11"/>
      <c r="C11" s="11"/>
    </row>
    <row r="13" spans="1:3" x14ac:dyDescent="0.3">
      <c r="A13" t="s">
        <v>270</v>
      </c>
      <c r="B13" s="21" t="s">
        <v>247</v>
      </c>
      <c r="C13" s="184">
        <f>(1-0.25)*C10</f>
        <v>217.89369020438215</v>
      </c>
    </row>
  </sheetData>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N71"/>
  <sheetViews>
    <sheetView workbookViewId="0">
      <selection activeCell="N10" sqref="N10"/>
    </sheetView>
  </sheetViews>
  <sheetFormatPr defaultRowHeight="15" x14ac:dyDescent="0.25"/>
  <cols>
    <col min="2" max="3" width="17.28515625" customWidth="1"/>
    <col min="4" max="4" width="10.5703125" bestFit="1" customWidth="1"/>
    <col min="5" max="5" width="13.28515625" customWidth="1"/>
    <col min="6" max="8" width="13.7109375" customWidth="1"/>
    <col min="9" max="9" width="12.5703125" customWidth="1"/>
    <col min="10" max="11" width="11.5703125" customWidth="1"/>
  </cols>
  <sheetData>
    <row r="2" spans="2:13" x14ac:dyDescent="0.25">
      <c r="B2" s="49" t="s">
        <v>125</v>
      </c>
      <c r="C2" s="49"/>
    </row>
    <row r="3" spans="2:13" ht="45" x14ac:dyDescent="0.25">
      <c r="B3" s="66" t="s">
        <v>126</v>
      </c>
      <c r="C3" s="66" t="s">
        <v>127</v>
      </c>
      <c r="D3" s="67" t="s">
        <v>128</v>
      </c>
      <c r="E3" s="67" t="s">
        <v>129</v>
      </c>
      <c r="F3" s="67" t="s">
        <v>130</v>
      </c>
      <c r="G3" s="67" t="s">
        <v>131</v>
      </c>
      <c r="H3" s="67" t="s">
        <v>132</v>
      </c>
      <c r="I3" s="67" t="s">
        <v>133</v>
      </c>
      <c r="J3" s="67" t="s">
        <v>134</v>
      </c>
      <c r="K3" s="67" t="s">
        <v>135</v>
      </c>
    </row>
    <row r="4" spans="2:13" x14ac:dyDescent="0.25">
      <c r="B4" s="65" t="s">
        <v>136</v>
      </c>
      <c r="C4" s="65" t="s">
        <v>137</v>
      </c>
      <c r="D4" s="68">
        <f>'CEA Attributes'!C5</f>
        <v>11.085000000000001</v>
      </c>
      <c r="E4" s="69">
        <f>'EORP Carbon Stock'!I5</f>
        <v>33.60877091611448</v>
      </c>
      <c r="F4" s="69">
        <f>E4*44/12</f>
        <v>123.23216002575309</v>
      </c>
      <c r="G4" s="69">
        <v>0</v>
      </c>
      <c r="H4" s="69">
        <v>0</v>
      </c>
      <c r="I4" s="69">
        <f>'Fuel Emissions'!D41</f>
        <v>1.1622613743352741</v>
      </c>
      <c r="J4" s="69">
        <f>F4-G4-H4-I4</f>
        <v>122.06989865141782</v>
      </c>
      <c r="K4" s="69" t="e">
        <f>#REF!-#REF!</f>
        <v>#REF!</v>
      </c>
    </row>
    <row r="5" spans="2:13" x14ac:dyDescent="0.25">
      <c r="B5" s="65" t="s">
        <v>136</v>
      </c>
      <c r="C5" s="65" t="s">
        <v>138</v>
      </c>
      <c r="D5" s="68" t="e">
        <f>'CEA Attributes'!#REF!</f>
        <v>#REF!</v>
      </c>
      <c r="E5" s="69" t="e">
        <f>'EORP Carbon Stock'!#REF!</f>
        <v>#REF!</v>
      </c>
      <c r="F5" s="69" t="e">
        <f t="shared" ref="F5:F6" si="0">E5*44/12</f>
        <v>#REF!</v>
      </c>
      <c r="G5" s="69" t="e">
        <f>'Project Emissions'!#REF!*'Project Emissions'!$E$11</f>
        <v>#REF!</v>
      </c>
      <c r="H5" s="69" t="e">
        <f>'Project Emissions'!#REF!*'Project Emissions'!$G$11</f>
        <v>#REF!</v>
      </c>
      <c r="I5" s="69" t="e">
        <f>'Fuel Emissions'!#REF!</f>
        <v>#REF!</v>
      </c>
      <c r="J5" s="69" t="e">
        <f t="shared" ref="J5:J6" si="1">F5-G5-H5-I5</f>
        <v>#REF!</v>
      </c>
      <c r="K5" s="69" t="e">
        <f>#REF!-#REF!</f>
        <v>#REF!</v>
      </c>
    </row>
    <row r="6" spans="2:13" ht="15.75" thickBot="1" x14ac:dyDescent="0.3">
      <c r="B6" s="65" t="s">
        <v>136</v>
      </c>
      <c r="C6" s="65" t="s">
        <v>139</v>
      </c>
      <c r="D6" s="68">
        <f>'CEA Attributes'!E5</f>
        <v>3.6880000000000002</v>
      </c>
      <c r="E6" s="69" t="e">
        <f>'EORP Carbon Stock'!#REF!</f>
        <v>#REF!</v>
      </c>
      <c r="F6" s="69" t="e">
        <f t="shared" si="0"/>
        <v>#REF!</v>
      </c>
      <c r="G6" s="69" t="e">
        <f>'Project Emissions'!#REF!*'Project Emissions'!$E$11</f>
        <v>#REF!</v>
      </c>
      <c r="H6" s="69" t="e">
        <f>'Project Emissions'!#REF!*'Project Emissions'!$G$11</f>
        <v>#REF!</v>
      </c>
      <c r="I6" s="69" t="e">
        <f>'Fuel Emissions'!#REF!</f>
        <v>#REF!</v>
      </c>
      <c r="J6" s="69" t="e">
        <f t="shared" si="1"/>
        <v>#REF!</v>
      </c>
      <c r="K6" s="69" t="e">
        <f>#REF!-#REF!</f>
        <v>#REF!</v>
      </c>
    </row>
    <row r="7" spans="2:13" ht="15.75" thickTop="1" x14ac:dyDescent="0.25">
      <c r="B7" s="70" t="s">
        <v>140</v>
      </c>
      <c r="C7" s="70"/>
      <c r="D7" s="71">
        <f>SUM('EORP Carbon Stock'!C5:C9)</f>
        <v>31.347999999999999</v>
      </c>
      <c r="E7" s="72">
        <f>SUM('EORP Carbon Stock'!I5:I9)</f>
        <v>81.789267582085785</v>
      </c>
      <c r="F7" s="72" t="e">
        <f>SUM(F4:F6)</f>
        <v>#REF!</v>
      </c>
      <c r="G7" s="72">
        <f>'Project Emissions'!E13</f>
        <v>0</v>
      </c>
      <c r="H7" s="72">
        <f>'Project Emissions'!G13</f>
        <v>0</v>
      </c>
      <c r="I7" s="72">
        <f>'Fuel Emissions'!D43</f>
        <v>1.5489478830000003</v>
      </c>
      <c r="J7" s="72">
        <f>'Net Abatement'!C10</f>
        <v>290.52492027250952</v>
      </c>
      <c r="K7" s="72"/>
    </row>
    <row r="9" spans="2:13" x14ac:dyDescent="0.25">
      <c r="B9" s="49" t="s">
        <v>141</v>
      </c>
      <c r="C9" s="49"/>
    </row>
    <row r="10" spans="2:13" ht="45" x14ac:dyDescent="0.25">
      <c r="B10" s="66" t="s">
        <v>126</v>
      </c>
      <c r="C10" s="66"/>
      <c r="D10" s="67" t="s">
        <v>128</v>
      </c>
      <c r="E10" s="67" t="s">
        <v>129</v>
      </c>
      <c r="F10" s="67" t="s">
        <v>130</v>
      </c>
      <c r="G10" s="67" t="s">
        <v>131</v>
      </c>
      <c r="H10" s="67" t="s">
        <v>132</v>
      </c>
      <c r="I10" s="67" t="s">
        <v>133</v>
      </c>
      <c r="J10" s="67" t="s">
        <v>134</v>
      </c>
      <c r="K10" s="67" t="s">
        <v>135</v>
      </c>
    </row>
    <row r="11" spans="2:13" x14ac:dyDescent="0.25">
      <c r="B11" s="65" t="s">
        <v>136</v>
      </c>
      <c r="C11" s="65" t="s">
        <v>137</v>
      </c>
      <c r="D11" s="68">
        <f>D4</f>
        <v>11.085000000000001</v>
      </c>
      <c r="E11" s="73" t="e">
        <f>SUM(#REF!)*D11</f>
        <v>#REF!</v>
      </c>
      <c r="F11" s="69" t="e">
        <f>E11*44/12</f>
        <v>#REF!</v>
      </c>
      <c r="G11" s="69">
        <f t="shared" ref="G11:I14" si="2">G4</f>
        <v>0</v>
      </c>
      <c r="H11" s="69">
        <f t="shared" si="2"/>
        <v>0</v>
      </c>
      <c r="I11" s="69">
        <f t="shared" si="2"/>
        <v>1.1622613743352741</v>
      </c>
      <c r="J11" s="69" t="e">
        <f>F11-G11-H11-I11</f>
        <v>#REF!</v>
      </c>
      <c r="K11" s="69" t="e">
        <f>#REF!-#REF!</f>
        <v>#REF!</v>
      </c>
      <c r="M11" s="74"/>
    </row>
    <row r="12" spans="2:13" x14ac:dyDescent="0.25">
      <c r="B12" s="65" t="s">
        <v>136</v>
      </c>
      <c r="C12" s="65" t="s">
        <v>138</v>
      </c>
      <c r="D12" s="68" t="e">
        <f>D5</f>
        <v>#REF!</v>
      </c>
      <c r="E12" s="73" t="e">
        <f>SUM(#REF!)*D12</f>
        <v>#REF!</v>
      </c>
      <c r="F12" s="69" t="e">
        <f t="shared" ref="F12:F13" si="3">E12*44/12</f>
        <v>#REF!</v>
      </c>
      <c r="G12" s="69" t="e">
        <f t="shared" si="2"/>
        <v>#REF!</v>
      </c>
      <c r="H12" s="69" t="e">
        <f t="shared" si="2"/>
        <v>#REF!</v>
      </c>
      <c r="I12" s="69" t="e">
        <f t="shared" si="2"/>
        <v>#REF!</v>
      </c>
      <c r="J12" s="69" t="e">
        <f t="shared" ref="J12:J13" si="4">F12-G12-H12-I12</f>
        <v>#REF!</v>
      </c>
      <c r="K12" s="69" t="e">
        <f>#REF!-#REF!</f>
        <v>#REF!</v>
      </c>
      <c r="M12" s="74"/>
    </row>
    <row r="13" spans="2:13" ht="15.75" thickBot="1" x14ac:dyDescent="0.3">
      <c r="B13" s="65" t="s">
        <v>136</v>
      </c>
      <c r="C13" s="65" t="s">
        <v>139</v>
      </c>
      <c r="D13" s="68">
        <f>D6</f>
        <v>3.6880000000000002</v>
      </c>
      <c r="E13" s="73" t="e">
        <f>SUM(#REF!)*D13</f>
        <v>#REF!</v>
      </c>
      <c r="F13" s="69" t="e">
        <f t="shared" si="3"/>
        <v>#REF!</v>
      </c>
      <c r="G13" s="69" t="e">
        <f t="shared" si="2"/>
        <v>#REF!</v>
      </c>
      <c r="H13" s="69" t="e">
        <f t="shared" si="2"/>
        <v>#REF!</v>
      </c>
      <c r="I13" s="69" t="e">
        <f t="shared" si="2"/>
        <v>#REF!</v>
      </c>
      <c r="J13" s="69" t="e">
        <f t="shared" si="4"/>
        <v>#REF!</v>
      </c>
      <c r="K13" s="69" t="e">
        <f>#REF!-#REF!</f>
        <v>#REF!</v>
      </c>
      <c r="M13" s="74"/>
    </row>
    <row r="14" spans="2:13" ht="15.75" thickTop="1" x14ac:dyDescent="0.25">
      <c r="B14" s="70" t="s">
        <v>140</v>
      </c>
      <c r="C14" s="70"/>
      <c r="D14" s="71">
        <f>D7</f>
        <v>31.347999999999999</v>
      </c>
      <c r="E14" s="72">
        <f>SUM('EORP Carbon Stock'!I11:I17)</f>
        <v>299.89398113431452</v>
      </c>
      <c r="F14" s="72" t="e">
        <f>SUM(F11:F13)</f>
        <v>#REF!</v>
      </c>
      <c r="G14" s="72">
        <f t="shared" si="2"/>
        <v>0</v>
      </c>
      <c r="H14" s="72">
        <f t="shared" si="2"/>
        <v>0</v>
      </c>
      <c r="I14" s="72">
        <f t="shared" si="2"/>
        <v>1.5489478830000003</v>
      </c>
      <c r="J14" s="72" t="e">
        <f>F14-G14-H14-I14</f>
        <v>#REF!</v>
      </c>
      <c r="K14" s="72"/>
    </row>
    <row r="17" spans="2:12" x14ac:dyDescent="0.25">
      <c r="B17" s="80" t="s">
        <v>142</v>
      </c>
    </row>
    <row r="18" spans="2:12" ht="16.5" x14ac:dyDescent="0.3">
      <c r="B18" s="78" t="s">
        <v>143</v>
      </c>
      <c r="C18" s="78" t="s">
        <v>144</v>
      </c>
      <c r="D18" s="79" t="s">
        <v>145</v>
      </c>
      <c r="E18" s="79" t="s">
        <v>146</v>
      </c>
      <c r="F18" s="79" t="s">
        <v>147</v>
      </c>
      <c r="G18" s="79"/>
      <c r="H18" s="79"/>
      <c r="I18" s="79"/>
      <c r="J18" s="79" t="s">
        <v>140</v>
      </c>
      <c r="L18" s="79" t="s">
        <v>148</v>
      </c>
    </row>
    <row r="19" spans="2:12" ht="16.5" x14ac:dyDescent="0.3">
      <c r="B19" s="76">
        <v>2022</v>
      </c>
      <c r="C19" s="76">
        <v>6</v>
      </c>
      <c r="D19" s="77" t="e">
        <f>#REF!</f>
        <v>#REF!</v>
      </c>
      <c r="E19" s="77" t="e">
        <f>#REF!</f>
        <v>#REF!</v>
      </c>
      <c r="F19" s="77" t="e">
        <f>#REF!</f>
        <v>#REF!</v>
      </c>
      <c r="G19" s="77"/>
      <c r="H19" s="77"/>
      <c r="I19" s="77"/>
      <c r="J19" s="77" t="e">
        <f>SUM(D19:I19)</f>
        <v>#REF!</v>
      </c>
      <c r="L19" s="86">
        <f>SUM(G19:I19)</f>
        <v>0</v>
      </c>
    </row>
    <row r="20" spans="2:12" ht="16.5" x14ac:dyDescent="0.3">
      <c r="B20" s="76">
        <v>2023</v>
      </c>
      <c r="C20" s="76">
        <v>6</v>
      </c>
      <c r="D20" s="77" t="e">
        <f>#REF!</f>
        <v>#REF!</v>
      </c>
      <c r="E20" s="77" t="e">
        <f>#REF!</f>
        <v>#REF!</v>
      </c>
      <c r="F20" s="77" t="e">
        <f>#REF!</f>
        <v>#REF!</v>
      </c>
      <c r="G20" s="77"/>
      <c r="H20" s="77"/>
      <c r="I20" s="77"/>
      <c r="J20" s="77" t="e">
        <f t="shared" ref="J20:J28" si="5">SUM(D20:I20)</f>
        <v>#REF!</v>
      </c>
      <c r="L20" s="86">
        <f t="shared" ref="L20:L28" si="6">SUM(G20:I20)</f>
        <v>0</v>
      </c>
    </row>
    <row r="21" spans="2:12" ht="16.5" x14ac:dyDescent="0.3">
      <c r="B21" s="76">
        <v>2024</v>
      </c>
      <c r="C21" s="76">
        <v>6</v>
      </c>
      <c r="D21" s="77" t="e">
        <f>#REF!</f>
        <v>#REF!</v>
      </c>
      <c r="E21" s="77" t="e">
        <f>#REF!</f>
        <v>#REF!</v>
      </c>
      <c r="F21" s="77" t="e">
        <f>#REF!</f>
        <v>#REF!</v>
      </c>
      <c r="G21" s="77"/>
      <c r="H21" s="77"/>
      <c r="I21" s="77"/>
      <c r="J21" s="77" t="e">
        <f t="shared" si="5"/>
        <v>#REF!</v>
      </c>
      <c r="L21" s="86">
        <f t="shared" si="6"/>
        <v>0</v>
      </c>
    </row>
    <row r="22" spans="2:12" ht="16.5" x14ac:dyDescent="0.3">
      <c r="B22" s="76">
        <v>2025</v>
      </c>
      <c r="C22" s="76">
        <v>6</v>
      </c>
      <c r="D22" s="77" t="e">
        <f>#REF!</f>
        <v>#REF!</v>
      </c>
      <c r="E22" s="77" t="e">
        <f>#REF!</f>
        <v>#REF!</v>
      </c>
      <c r="F22" s="77" t="e">
        <f>#REF!</f>
        <v>#REF!</v>
      </c>
      <c r="G22" s="77"/>
      <c r="H22" s="77"/>
      <c r="I22" s="77"/>
      <c r="J22" s="77" t="e">
        <f t="shared" si="5"/>
        <v>#REF!</v>
      </c>
      <c r="L22" s="86">
        <f t="shared" si="6"/>
        <v>0</v>
      </c>
    </row>
    <row r="23" spans="2:12" ht="16.5" x14ac:dyDescent="0.3">
      <c r="B23" s="76">
        <v>2026</v>
      </c>
      <c r="C23" s="76">
        <v>6</v>
      </c>
      <c r="D23" s="77" t="e">
        <f>#REF!</f>
        <v>#REF!</v>
      </c>
      <c r="E23" s="77" t="e">
        <f>#REF!</f>
        <v>#REF!</v>
      </c>
      <c r="F23" s="77" t="e">
        <f>#REF!</f>
        <v>#REF!</v>
      </c>
      <c r="G23" s="77"/>
      <c r="H23" s="77"/>
      <c r="I23" s="77"/>
      <c r="J23" s="77" t="e">
        <f t="shared" si="5"/>
        <v>#REF!</v>
      </c>
      <c r="L23" s="86">
        <f t="shared" si="6"/>
        <v>0</v>
      </c>
    </row>
    <row r="24" spans="2:12" ht="16.5" x14ac:dyDescent="0.3">
      <c r="B24" s="76">
        <v>2027</v>
      </c>
      <c r="C24" s="76">
        <v>6</v>
      </c>
      <c r="D24" s="77" t="e">
        <f>#REF!</f>
        <v>#REF!</v>
      </c>
      <c r="E24" s="77" t="e">
        <f>#REF!</f>
        <v>#REF!</v>
      </c>
      <c r="F24" s="77" t="e">
        <f>#REF!</f>
        <v>#REF!</v>
      </c>
      <c r="G24" s="77"/>
      <c r="H24" s="77"/>
      <c r="I24" s="77"/>
      <c r="J24" s="77" t="e">
        <f t="shared" si="5"/>
        <v>#REF!</v>
      </c>
      <c r="L24" s="86">
        <f t="shared" si="6"/>
        <v>0</v>
      </c>
    </row>
    <row r="25" spans="2:12" ht="16.5" x14ac:dyDescent="0.3">
      <c r="B25" s="76">
        <v>2028</v>
      </c>
      <c r="C25" s="76">
        <v>6</v>
      </c>
      <c r="D25" s="77" t="e">
        <f>#REF!</f>
        <v>#REF!</v>
      </c>
      <c r="E25" s="77" t="e">
        <f>#REF!</f>
        <v>#REF!</v>
      </c>
      <c r="F25" s="77" t="e">
        <f>#REF!</f>
        <v>#REF!</v>
      </c>
      <c r="G25" s="77"/>
      <c r="H25" s="77"/>
      <c r="I25" s="77"/>
      <c r="J25" s="77" t="e">
        <f t="shared" si="5"/>
        <v>#REF!</v>
      </c>
      <c r="L25" s="86">
        <f t="shared" si="6"/>
        <v>0</v>
      </c>
    </row>
    <row r="26" spans="2:12" ht="16.5" x14ac:dyDescent="0.3">
      <c r="B26" s="76">
        <v>2029</v>
      </c>
      <c r="C26" s="76">
        <v>6</v>
      </c>
      <c r="D26" s="77" t="e">
        <f>#REF!</f>
        <v>#REF!</v>
      </c>
      <c r="E26" s="77" t="e">
        <f>#REF!</f>
        <v>#REF!</v>
      </c>
      <c r="F26" s="77" t="e">
        <f>#REF!</f>
        <v>#REF!</v>
      </c>
      <c r="G26" s="77"/>
      <c r="H26" s="77"/>
      <c r="I26" s="77"/>
      <c r="J26" s="77" t="e">
        <f t="shared" si="5"/>
        <v>#REF!</v>
      </c>
      <c r="L26" s="86">
        <f t="shared" si="6"/>
        <v>0</v>
      </c>
    </row>
    <row r="27" spans="2:12" ht="16.5" x14ac:dyDescent="0.3">
      <c r="B27" s="76">
        <v>2030</v>
      </c>
      <c r="C27" s="76">
        <v>6</v>
      </c>
      <c r="D27" s="77" t="e">
        <f>#REF!</f>
        <v>#REF!</v>
      </c>
      <c r="E27" s="77" t="e">
        <f>#REF!</f>
        <v>#REF!</v>
      </c>
      <c r="F27" s="77" t="e">
        <f>#REF!</f>
        <v>#REF!</v>
      </c>
      <c r="G27" s="77"/>
      <c r="H27" s="77"/>
      <c r="I27" s="77"/>
      <c r="J27" s="77" t="e">
        <f t="shared" si="5"/>
        <v>#REF!</v>
      </c>
      <c r="L27" s="87">
        <f t="shared" si="6"/>
        <v>0</v>
      </c>
    </row>
    <row r="28" spans="2:12" ht="16.5" x14ac:dyDescent="0.3">
      <c r="B28" s="76">
        <v>2031</v>
      </c>
      <c r="C28" s="76">
        <v>6</v>
      </c>
      <c r="D28" s="77" t="e">
        <f>#REF!</f>
        <v>#REF!</v>
      </c>
      <c r="E28" s="77" t="e">
        <f>#REF!</f>
        <v>#REF!</v>
      </c>
      <c r="F28" s="77" t="e">
        <f>#REF!</f>
        <v>#REF!</v>
      </c>
      <c r="G28" s="77"/>
      <c r="H28" s="77"/>
      <c r="I28" s="77"/>
      <c r="J28" s="77" t="e">
        <f t="shared" si="5"/>
        <v>#REF!</v>
      </c>
      <c r="L28" s="86">
        <f t="shared" si="6"/>
        <v>0</v>
      </c>
    </row>
    <row r="29" spans="2:12" x14ac:dyDescent="0.25">
      <c r="J29" s="75"/>
    </row>
    <row r="31" spans="2:12" ht="30" x14ac:dyDescent="0.25">
      <c r="B31" s="80" t="s">
        <v>149</v>
      </c>
    </row>
    <row r="32" spans="2:12" ht="16.5" x14ac:dyDescent="0.3">
      <c r="B32" s="78" t="s">
        <v>143</v>
      </c>
      <c r="C32" s="78" t="s">
        <v>144</v>
      </c>
      <c r="D32" s="79" t="s">
        <v>150</v>
      </c>
      <c r="E32" s="79" t="s">
        <v>151</v>
      </c>
      <c r="F32" s="79" t="s">
        <v>152</v>
      </c>
      <c r="G32" s="79" t="s">
        <v>153</v>
      </c>
      <c r="H32" s="79" t="s">
        <v>154</v>
      </c>
      <c r="I32" s="79" t="s">
        <v>155</v>
      </c>
      <c r="J32" s="79" t="s">
        <v>140</v>
      </c>
      <c r="L32" s="79" t="s">
        <v>148</v>
      </c>
    </row>
    <row r="33" spans="2:14" ht="16.5" x14ac:dyDescent="0.3">
      <c r="B33" s="76">
        <v>2022</v>
      </c>
      <c r="C33" s="76">
        <v>6</v>
      </c>
      <c r="D33" s="77" t="e">
        <f>D19</f>
        <v>#REF!</v>
      </c>
      <c r="E33" s="77" t="e">
        <f t="shared" ref="E33:I33" si="7">E19</f>
        <v>#REF!</v>
      </c>
      <c r="F33" s="77" t="e">
        <f t="shared" si="7"/>
        <v>#REF!</v>
      </c>
      <c r="G33" s="77">
        <f t="shared" si="7"/>
        <v>0</v>
      </c>
      <c r="H33" s="77">
        <f t="shared" si="7"/>
        <v>0</v>
      </c>
      <c r="I33" s="77">
        <f t="shared" si="7"/>
        <v>0</v>
      </c>
      <c r="J33" s="77" t="e">
        <f>SUM(D33:I33)</f>
        <v>#REF!</v>
      </c>
      <c r="L33" s="86">
        <f>SUM(G33:I33)</f>
        <v>0</v>
      </c>
      <c r="N33" s="88"/>
    </row>
    <row r="34" spans="2:14" ht="16.5" x14ac:dyDescent="0.3">
      <c r="B34" s="76">
        <v>2023</v>
      </c>
      <c r="C34" s="76">
        <v>6</v>
      </c>
      <c r="D34" s="77" t="e">
        <f>D20-D19</f>
        <v>#REF!</v>
      </c>
      <c r="E34" s="77" t="e">
        <f t="shared" ref="E34:I34" si="8">E20-E19</f>
        <v>#REF!</v>
      </c>
      <c r="F34" s="77" t="e">
        <f t="shared" si="8"/>
        <v>#REF!</v>
      </c>
      <c r="G34" s="77">
        <f t="shared" si="8"/>
        <v>0</v>
      </c>
      <c r="H34" s="77">
        <f t="shared" si="8"/>
        <v>0</v>
      </c>
      <c r="I34" s="77">
        <f t="shared" si="8"/>
        <v>0</v>
      </c>
      <c r="J34" s="77" t="e">
        <f t="shared" ref="J34:J42" si="9">SUM(D34:I34)</f>
        <v>#REF!</v>
      </c>
      <c r="L34" s="86">
        <f t="shared" ref="L34:L43" si="10">SUM(G34:I34)</f>
        <v>0</v>
      </c>
      <c r="N34" s="88"/>
    </row>
    <row r="35" spans="2:14" ht="16.5" x14ac:dyDescent="0.3">
      <c r="B35" s="76">
        <v>2024</v>
      </c>
      <c r="C35" s="76">
        <v>6</v>
      </c>
      <c r="D35" s="77" t="e">
        <f t="shared" ref="D35:I42" si="11">D21-D20</f>
        <v>#REF!</v>
      </c>
      <c r="E35" s="77" t="e">
        <f t="shared" si="11"/>
        <v>#REF!</v>
      </c>
      <c r="F35" s="77" t="e">
        <f t="shared" si="11"/>
        <v>#REF!</v>
      </c>
      <c r="G35" s="77">
        <f t="shared" si="11"/>
        <v>0</v>
      </c>
      <c r="H35" s="77">
        <f t="shared" si="11"/>
        <v>0</v>
      </c>
      <c r="I35" s="77">
        <f t="shared" si="11"/>
        <v>0</v>
      </c>
      <c r="J35" s="77" t="e">
        <f t="shared" si="9"/>
        <v>#REF!</v>
      </c>
      <c r="L35" s="86">
        <f t="shared" si="10"/>
        <v>0</v>
      </c>
    </row>
    <row r="36" spans="2:14" ht="16.5" x14ac:dyDescent="0.3">
      <c r="B36" s="76">
        <v>2025</v>
      </c>
      <c r="C36" s="76">
        <v>6</v>
      </c>
      <c r="D36" s="77" t="e">
        <f t="shared" si="11"/>
        <v>#REF!</v>
      </c>
      <c r="E36" s="77" t="e">
        <f t="shared" si="11"/>
        <v>#REF!</v>
      </c>
      <c r="F36" s="77" t="e">
        <f t="shared" si="11"/>
        <v>#REF!</v>
      </c>
      <c r="G36" s="77">
        <f t="shared" si="11"/>
        <v>0</v>
      </c>
      <c r="H36" s="77">
        <f t="shared" si="11"/>
        <v>0</v>
      </c>
      <c r="I36" s="77">
        <f t="shared" si="11"/>
        <v>0</v>
      </c>
      <c r="J36" s="77" t="e">
        <f t="shared" si="9"/>
        <v>#REF!</v>
      </c>
      <c r="L36" s="86">
        <f t="shared" si="10"/>
        <v>0</v>
      </c>
    </row>
    <row r="37" spans="2:14" ht="16.5" x14ac:dyDescent="0.3">
      <c r="B37" s="76">
        <v>2026</v>
      </c>
      <c r="C37" s="76">
        <v>6</v>
      </c>
      <c r="D37" s="77" t="e">
        <f t="shared" si="11"/>
        <v>#REF!</v>
      </c>
      <c r="E37" s="77" t="e">
        <f t="shared" si="11"/>
        <v>#REF!</v>
      </c>
      <c r="F37" s="77" t="e">
        <f t="shared" si="11"/>
        <v>#REF!</v>
      </c>
      <c r="G37" s="77">
        <f t="shared" si="11"/>
        <v>0</v>
      </c>
      <c r="H37" s="77">
        <f t="shared" si="11"/>
        <v>0</v>
      </c>
      <c r="I37" s="77">
        <f t="shared" si="11"/>
        <v>0</v>
      </c>
      <c r="J37" s="77" t="e">
        <f t="shared" si="9"/>
        <v>#REF!</v>
      </c>
      <c r="L37" s="86">
        <f t="shared" si="10"/>
        <v>0</v>
      </c>
    </row>
    <row r="38" spans="2:14" ht="16.5" x14ac:dyDescent="0.3">
      <c r="B38" s="76">
        <v>2027</v>
      </c>
      <c r="C38" s="76">
        <v>6</v>
      </c>
      <c r="D38" s="77" t="e">
        <f t="shared" si="11"/>
        <v>#REF!</v>
      </c>
      <c r="E38" s="77" t="e">
        <f t="shared" si="11"/>
        <v>#REF!</v>
      </c>
      <c r="F38" s="77" t="e">
        <f t="shared" si="11"/>
        <v>#REF!</v>
      </c>
      <c r="G38" s="77">
        <f t="shared" si="11"/>
        <v>0</v>
      </c>
      <c r="H38" s="77">
        <f t="shared" si="11"/>
        <v>0</v>
      </c>
      <c r="I38" s="77">
        <f t="shared" si="11"/>
        <v>0</v>
      </c>
      <c r="J38" s="77" t="e">
        <f t="shared" si="9"/>
        <v>#REF!</v>
      </c>
      <c r="L38" s="86">
        <f t="shared" si="10"/>
        <v>0</v>
      </c>
    </row>
    <row r="39" spans="2:14" ht="16.5" x14ac:dyDescent="0.3">
      <c r="B39" s="76">
        <v>2028</v>
      </c>
      <c r="C39" s="76">
        <v>6</v>
      </c>
      <c r="D39" s="77" t="e">
        <f t="shared" si="11"/>
        <v>#REF!</v>
      </c>
      <c r="E39" s="77" t="e">
        <f t="shared" si="11"/>
        <v>#REF!</v>
      </c>
      <c r="F39" s="77" t="e">
        <f t="shared" si="11"/>
        <v>#REF!</v>
      </c>
      <c r="G39" s="77">
        <f t="shared" si="11"/>
        <v>0</v>
      </c>
      <c r="H39" s="77">
        <f t="shared" si="11"/>
        <v>0</v>
      </c>
      <c r="I39" s="77">
        <f t="shared" si="11"/>
        <v>0</v>
      </c>
      <c r="J39" s="77" t="e">
        <f t="shared" si="9"/>
        <v>#REF!</v>
      </c>
      <c r="L39" s="86">
        <f t="shared" si="10"/>
        <v>0</v>
      </c>
    </row>
    <row r="40" spans="2:14" ht="16.5" x14ac:dyDescent="0.3">
      <c r="B40" s="76">
        <v>2029</v>
      </c>
      <c r="C40" s="76">
        <v>6</v>
      </c>
      <c r="D40" s="77" t="e">
        <f t="shared" si="11"/>
        <v>#REF!</v>
      </c>
      <c r="E40" s="77" t="e">
        <f t="shared" si="11"/>
        <v>#REF!</v>
      </c>
      <c r="F40" s="77" t="e">
        <f t="shared" si="11"/>
        <v>#REF!</v>
      </c>
      <c r="G40" s="77">
        <f t="shared" si="11"/>
        <v>0</v>
      </c>
      <c r="H40" s="77">
        <f t="shared" si="11"/>
        <v>0</v>
      </c>
      <c r="I40" s="77">
        <f t="shared" si="11"/>
        <v>0</v>
      </c>
      <c r="J40" s="77" t="e">
        <f t="shared" si="9"/>
        <v>#REF!</v>
      </c>
      <c r="L40" s="86">
        <f t="shared" si="10"/>
        <v>0</v>
      </c>
    </row>
    <row r="41" spans="2:14" ht="16.5" x14ac:dyDescent="0.3">
      <c r="B41" s="76">
        <v>2030</v>
      </c>
      <c r="C41" s="76">
        <v>6</v>
      </c>
      <c r="D41" s="77" t="e">
        <f t="shared" si="11"/>
        <v>#REF!</v>
      </c>
      <c r="E41" s="77" t="e">
        <f t="shared" si="11"/>
        <v>#REF!</v>
      </c>
      <c r="F41" s="77" t="e">
        <f t="shared" si="11"/>
        <v>#REF!</v>
      </c>
      <c r="G41" s="77">
        <f t="shared" si="11"/>
        <v>0</v>
      </c>
      <c r="H41" s="77">
        <f t="shared" si="11"/>
        <v>0</v>
      </c>
      <c r="I41" s="77">
        <f t="shared" si="11"/>
        <v>0</v>
      </c>
      <c r="J41" s="77" t="e">
        <f t="shared" si="9"/>
        <v>#REF!</v>
      </c>
      <c r="L41" s="87">
        <f t="shared" si="10"/>
        <v>0</v>
      </c>
    </row>
    <row r="42" spans="2:14" ht="17.25" thickBot="1" x14ac:dyDescent="0.35">
      <c r="B42" s="76">
        <v>2031</v>
      </c>
      <c r="C42" s="81">
        <v>6</v>
      </c>
      <c r="D42" s="82" t="e">
        <f t="shared" si="11"/>
        <v>#REF!</v>
      </c>
      <c r="E42" s="82" t="e">
        <f t="shared" si="11"/>
        <v>#REF!</v>
      </c>
      <c r="F42" s="82" t="e">
        <f t="shared" si="11"/>
        <v>#REF!</v>
      </c>
      <c r="G42" s="82">
        <f t="shared" si="11"/>
        <v>0</v>
      </c>
      <c r="H42" s="82">
        <f t="shared" si="11"/>
        <v>0</v>
      </c>
      <c r="I42" s="82">
        <f t="shared" si="11"/>
        <v>0</v>
      </c>
      <c r="J42" s="82" t="e">
        <f t="shared" si="9"/>
        <v>#REF!</v>
      </c>
      <c r="L42" s="87">
        <f t="shared" si="10"/>
        <v>0</v>
      </c>
    </row>
    <row r="43" spans="2:14" ht="15.75" thickTop="1" x14ac:dyDescent="0.25">
      <c r="B43" s="83" t="s">
        <v>140</v>
      </c>
      <c r="C43" s="83"/>
      <c r="D43" s="84" t="e">
        <f>SUM(D33:D42)</f>
        <v>#REF!</v>
      </c>
      <c r="E43" s="84" t="e">
        <f t="shared" ref="E43:J43" si="12">SUM(E33:E42)</f>
        <v>#REF!</v>
      </c>
      <c r="F43" s="84" t="e">
        <f t="shared" si="12"/>
        <v>#REF!</v>
      </c>
      <c r="G43" s="84">
        <f t="shared" si="12"/>
        <v>0</v>
      </c>
      <c r="H43" s="84">
        <f t="shared" si="12"/>
        <v>0</v>
      </c>
      <c r="I43" s="84">
        <f t="shared" si="12"/>
        <v>0</v>
      </c>
      <c r="J43" s="84" t="e">
        <f t="shared" si="12"/>
        <v>#REF!</v>
      </c>
      <c r="L43" s="85">
        <f t="shared" si="10"/>
        <v>0</v>
      </c>
    </row>
    <row r="46" spans="2:14" ht="30" x14ac:dyDescent="0.25">
      <c r="B46" s="80" t="s">
        <v>156</v>
      </c>
    </row>
    <row r="47" spans="2:14" ht="16.5" x14ac:dyDescent="0.3">
      <c r="B47" s="78" t="s">
        <v>143</v>
      </c>
      <c r="C47" s="78" t="s">
        <v>144</v>
      </c>
      <c r="D47" s="79" t="s">
        <v>150</v>
      </c>
      <c r="E47" s="79" t="s">
        <v>151</v>
      </c>
      <c r="F47" s="79" t="s">
        <v>152</v>
      </c>
      <c r="G47" s="79" t="s">
        <v>153</v>
      </c>
      <c r="H47" s="79" t="s">
        <v>154</v>
      </c>
      <c r="I47" s="79" t="s">
        <v>155</v>
      </c>
      <c r="J47" s="79" t="s">
        <v>140</v>
      </c>
      <c r="L47" s="79" t="s">
        <v>148</v>
      </c>
    </row>
    <row r="48" spans="2:14" ht="16.5" x14ac:dyDescent="0.3">
      <c r="B48" s="76">
        <v>2017</v>
      </c>
      <c r="C48" s="76">
        <v>6</v>
      </c>
      <c r="D48" s="86" t="e">
        <f>D33+D34</f>
        <v>#REF!</v>
      </c>
      <c r="E48" s="86" t="e">
        <f t="shared" ref="E48:I48" si="13">E33+E34</f>
        <v>#REF!</v>
      </c>
      <c r="F48" s="86" t="e">
        <f t="shared" si="13"/>
        <v>#REF!</v>
      </c>
      <c r="G48" s="86">
        <f t="shared" si="13"/>
        <v>0</v>
      </c>
      <c r="H48" s="86">
        <f t="shared" si="13"/>
        <v>0</v>
      </c>
      <c r="I48" s="86">
        <f t="shared" si="13"/>
        <v>0</v>
      </c>
      <c r="J48" s="86" t="e">
        <f t="shared" ref="J48:J56" si="14">SUM(D48:I48)</f>
        <v>#REF!</v>
      </c>
      <c r="L48" s="86">
        <f>SUM(G48:I48)</f>
        <v>0</v>
      </c>
    </row>
    <row r="49" spans="2:12" ht="16.5" x14ac:dyDescent="0.3">
      <c r="B49" s="76">
        <v>2018</v>
      </c>
      <c r="C49" s="76">
        <v>6</v>
      </c>
      <c r="D49" s="86" t="e">
        <f>D35</f>
        <v>#REF!</v>
      </c>
      <c r="E49" s="86" t="e">
        <f t="shared" ref="E49:I49" si="15">E35</f>
        <v>#REF!</v>
      </c>
      <c r="F49" s="86" t="e">
        <f t="shared" si="15"/>
        <v>#REF!</v>
      </c>
      <c r="G49" s="86">
        <f t="shared" si="15"/>
        <v>0</v>
      </c>
      <c r="H49" s="86">
        <f t="shared" si="15"/>
        <v>0</v>
      </c>
      <c r="I49" s="86">
        <f t="shared" si="15"/>
        <v>0</v>
      </c>
      <c r="J49" s="86" t="e">
        <f t="shared" si="14"/>
        <v>#REF!</v>
      </c>
      <c r="L49" s="86">
        <f t="shared" ref="L49:L57" si="16">SUM(G49:I49)</f>
        <v>0</v>
      </c>
    </row>
    <row r="50" spans="2:12" ht="16.5" x14ac:dyDescent="0.3">
      <c r="B50" s="76">
        <v>2019</v>
      </c>
      <c r="C50" s="76">
        <v>6</v>
      </c>
      <c r="D50" s="86" t="e">
        <f t="shared" ref="D50:I56" si="17">D36</f>
        <v>#REF!</v>
      </c>
      <c r="E50" s="86" t="e">
        <f t="shared" si="17"/>
        <v>#REF!</v>
      </c>
      <c r="F50" s="86" t="e">
        <f t="shared" si="17"/>
        <v>#REF!</v>
      </c>
      <c r="G50" s="86">
        <f t="shared" si="17"/>
        <v>0</v>
      </c>
      <c r="H50" s="86">
        <f t="shared" si="17"/>
        <v>0</v>
      </c>
      <c r="I50" s="86">
        <f t="shared" si="17"/>
        <v>0</v>
      </c>
      <c r="J50" s="86" t="e">
        <f t="shared" si="14"/>
        <v>#REF!</v>
      </c>
      <c r="L50" s="86">
        <f t="shared" si="16"/>
        <v>0</v>
      </c>
    </row>
    <row r="51" spans="2:12" ht="16.5" x14ac:dyDescent="0.3">
      <c r="B51" s="76">
        <v>2020</v>
      </c>
      <c r="C51" s="76">
        <v>6</v>
      </c>
      <c r="D51" s="86" t="e">
        <f t="shared" si="17"/>
        <v>#REF!</v>
      </c>
      <c r="E51" s="86" t="e">
        <f t="shared" si="17"/>
        <v>#REF!</v>
      </c>
      <c r="F51" s="86" t="e">
        <f t="shared" si="17"/>
        <v>#REF!</v>
      </c>
      <c r="G51" s="86">
        <f t="shared" si="17"/>
        <v>0</v>
      </c>
      <c r="H51" s="86">
        <f t="shared" si="17"/>
        <v>0</v>
      </c>
      <c r="I51" s="86">
        <f t="shared" si="17"/>
        <v>0</v>
      </c>
      <c r="J51" s="86" t="e">
        <f t="shared" si="14"/>
        <v>#REF!</v>
      </c>
      <c r="L51" s="86">
        <f t="shared" si="16"/>
        <v>0</v>
      </c>
    </row>
    <row r="52" spans="2:12" ht="16.5" x14ac:dyDescent="0.3">
      <c r="B52" s="76">
        <v>2021</v>
      </c>
      <c r="C52" s="76">
        <v>6</v>
      </c>
      <c r="D52" s="86" t="e">
        <f t="shared" si="17"/>
        <v>#REF!</v>
      </c>
      <c r="E52" s="86" t="e">
        <f t="shared" si="17"/>
        <v>#REF!</v>
      </c>
      <c r="F52" s="86" t="e">
        <f t="shared" si="17"/>
        <v>#REF!</v>
      </c>
      <c r="G52" s="86">
        <f t="shared" si="17"/>
        <v>0</v>
      </c>
      <c r="H52" s="86">
        <f t="shared" si="17"/>
        <v>0</v>
      </c>
      <c r="I52" s="86">
        <f t="shared" si="17"/>
        <v>0</v>
      </c>
      <c r="J52" s="86" t="e">
        <f t="shared" si="14"/>
        <v>#REF!</v>
      </c>
      <c r="L52" s="86">
        <f t="shared" si="16"/>
        <v>0</v>
      </c>
    </row>
    <row r="53" spans="2:12" ht="16.5" x14ac:dyDescent="0.3">
      <c r="B53" s="76">
        <v>2022</v>
      </c>
      <c r="C53" s="76">
        <v>6</v>
      </c>
      <c r="D53" s="86" t="e">
        <f t="shared" si="17"/>
        <v>#REF!</v>
      </c>
      <c r="E53" s="86" t="e">
        <f t="shared" si="17"/>
        <v>#REF!</v>
      </c>
      <c r="F53" s="86" t="e">
        <f t="shared" si="17"/>
        <v>#REF!</v>
      </c>
      <c r="G53" s="86">
        <f t="shared" si="17"/>
        <v>0</v>
      </c>
      <c r="H53" s="86">
        <f t="shared" si="17"/>
        <v>0</v>
      </c>
      <c r="I53" s="86">
        <f t="shared" si="17"/>
        <v>0</v>
      </c>
      <c r="J53" s="86" t="e">
        <f t="shared" si="14"/>
        <v>#REF!</v>
      </c>
      <c r="L53" s="86">
        <f t="shared" si="16"/>
        <v>0</v>
      </c>
    </row>
    <row r="54" spans="2:12" ht="16.5" x14ac:dyDescent="0.3">
      <c r="B54" s="76">
        <v>2023</v>
      </c>
      <c r="C54" s="76">
        <v>6</v>
      </c>
      <c r="D54" s="86" t="e">
        <f t="shared" si="17"/>
        <v>#REF!</v>
      </c>
      <c r="E54" s="86" t="e">
        <f t="shared" si="17"/>
        <v>#REF!</v>
      </c>
      <c r="F54" s="86" t="e">
        <f t="shared" si="17"/>
        <v>#REF!</v>
      </c>
      <c r="G54" s="86">
        <f t="shared" si="17"/>
        <v>0</v>
      </c>
      <c r="H54" s="86">
        <f t="shared" si="17"/>
        <v>0</v>
      </c>
      <c r="I54" s="86">
        <f t="shared" si="17"/>
        <v>0</v>
      </c>
      <c r="J54" s="86" t="e">
        <f t="shared" si="14"/>
        <v>#REF!</v>
      </c>
      <c r="L54" s="86">
        <f t="shared" si="16"/>
        <v>0</v>
      </c>
    </row>
    <row r="55" spans="2:12" ht="16.5" x14ac:dyDescent="0.3">
      <c r="B55" s="76">
        <v>2024</v>
      </c>
      <c r="C55" s="76">
        <v>6</v>
      </c>
      <c r="D55" s="86" t="e">
        <f t="shared" si="17"/>
        <v>#REF!</v>
      </c>
      <c r="E55" s="86" t="e">
        <f t="shared" si="17"/>
        <v>#REF!</v>
      </c>
      <c r="F55" s="86" t="e">
        <f t="shared" si="17"/>
        <v>#REF!</v>
      </c>
      <c r="G55" s="86">
        <f t="shared" si="17"/>
        <v>0</v>
      </c>
      <c r="H55" s="86">
        <f t="shared" si="17"/>
        <v>0</v>
      </c>
      <c r="I55" s="86">
        <f t="shared" si="17"/>
        <v>0</v>
      </c>
      <c r="J55" s="86" t="e">
        <f t="shared" si="14"/>
        <v>#REF!</v>
      </c>
      <c r="L55" s="86">
        <f t="shared" si="16"/>
        <v>0</v>
      </c>
    </row>
    <row r="56" spans="2:12" ht="17.25" thickBot="1" x14ac:dyDescent="0.35">
      <c r="B56" s="81">
        <v>2025</v>
      </c>
      <c r="C56" s="81">
        <v>6</v>
      </c>
      <c r="D56" s="86" t="e">
        <f t="shared" si="17"/>
        <v>#REF!</v>
      </c>
      <c r="E56" s="86" t="e">
        <f t="shared" si="17"/>
        <v>#REF!</v>
      </c>
      <c r="F56" s="86" t="e">
        <f t="shared" si="17"/>
        <v>#REF!</v>
      </c>
      <c r="G56" s="86">
        <f t="shared" si="17"/>
        <v>0</v>
      </c>
      <c r="H56" s="86">
        <f t="shared" si="17"/>
        <v>0</v>
      </c>
      <c r="I56" s="86">
        <f t="shared" si="17"/>
        <v>0</v>
      </c>
      <c r="J56" s="87" t="e">
        <f t="shared" si="14"/>
        <v>#REF!</v>
      </c>
      <c r="L56" s="87">
        <f t="shared" si="16"/>
        <v>0</v>
      </c>
    </row>
    <row r="57" spans="2:12" ht="15.75" thickTop="1" x14ac:dyDescent="0.25">
      <c r="B57" s="83" t="s">
        <v>140</v>
      </c>
      <c r="C57" s="83"/>
      <c r="D57" s="85" t="e">
        <f>SUM(D48:D56)</f>
        <v>#REF!</v>
      </c>
      <c r="E57" s="85" t="e">
        <f t="shared" ref="E57:I57" si="18">SUM(E48:E56)</f>
        <v>#REF!</v>
      </c>
      <c r="F57" s="85" t="e">
        <f t="shared" si="18"/>
        <v>#REF!</v>
      </c>
      <c r="G57" s="85">
        <f t="shared" si="18"/>
        <v>0</v>
      </c>
      <c r="H57" s="85">
        <f t="shared" si="18"/>
        <v>0</v>
      </c>
      <c r="I57" s="85">
        <f t="shared" si="18"/>
        <v>0</v>
      </c>
      <c r="J57" s="85" t="e">
        <f>SUM(J48:J56)</f>
        <v>#REF!</v>
      </c>
      <c r="L57" s="85">
        <f t="shared" si="16"/>
        <v>0</v>
      </c>
    </row>
    <row r="60" spans="2:12" ht="45" x14ac:dyDescent="0.25">
      <c r="B60" s="80" t="s">
        <v>157</v>
      </c>
    </row>
    <row r="61" spans="2:12" ht="16.5" x14ac:dyDescent="0.3">
      <c r="B61" s="78" t="s">
        <v>143</v>
      </c>
      <c r="C61" s="78" t="s">
        <v>144</v>
      </c>
      <c r="D61" s="79" t="s">
        <v>150</v>
      </c>
      <c r="E61" s="79" t="s">
        <v>151</v>
      </c>
      <c r="F61" s="79" t="s">
        <v>152</v>
      </c>
      <c r="G61" s="79" t="s">
        <v>153</v>
      </c>
      <c r="H61" s="79" t="s">
        <v>154</v>
      </c>
      <c r="I61" s="79" t="s">
        <v>155</v>
      </c>
      <c r="J61" s="79" t="s">
        <v>140</v>
      </c>
      <c r="L61" s="79" t="s">
        <v>148</v>
      </c>
    </row>
    <row r="62" spans="2:12" ht="16.5" x14ac:dyDescent="0.3">
      <c r="B62" s="76">
        <v>2017</v>
      </c>
      <c r="C62" s="76">
        <v>6</v>
      </c>
      <c r="D62" s="86" t="e">
        <f>D48*0.75</f>
        <v>#REF!</v>
      </c>
      <c r="E62" s="86" t="e">
        <f t="shared" ref="E62:J62" si="19">E48*0.75</f>
        <v>#REF!</v>
      </c>
      <c r="F62" s="86" t="e">
        <f t="shared" si="19"/>
        <v>#REF!</v>
      </c>
      <c r="G62" s="86">
        <f t="shared" si="19"/>
        <v>0</v>
      </c>
      <c r="H62" s="86">
        <f t="shared" si="19"/>
        <v>0</v>
      </c>
      <c r="I62" s="86">
        <f t="shared" si="19"/>
        <v>0</v>
      </c>
      <c r="J62" s="86" t="e">
        <f t="shared" si="19"/>
        <v>#REF!</v>
      </c>
      <c r="L62" s="86">
        <f>SUM(G62:I62)</f>
        <v>0</v>
      </c>
    </row>
    <row r="63" spans="2:12" ht="16.5" x14ac:dyDescent="0.3">
      <c r="B63" s="76">
        <v>2018</v>
      </c>
      <c r="C63" s="76">
        <v>6</v>
      </c>
      <c r="D63" s="86" t="e">
        <f t="shared" ref="D63:J63" si="20">D49*0.75</f>
        <v>#REF!</v>
      </c>
      <c r="E63" s="86" t="e">
        <f t="shared" si="20"/>
        <v>#REF!</v>
      </c>
      <c r="F63" s="86" t="e">
        <f t="shared" si="20"/>
        <v>#REF!</v>
      </c>
      <c r="G63" s="86">
        <f t="shared" si="20"/>
        <v>0</v>
      </c>
      <c r="H63" s="86">
        <f t="shared" si="20"/>
        <v>0</v>
      </c>
      <c r="I63" s="86">
        <f t="shared" si="20"/>
        <v>0</v>
      </c>
      <c r="J63" s="86" t="e">
        <f t="shared" si="20"/>
        <v>#REF!</v>
      </c>
      <c r="L63" s="86">
        <f t="shared" ref="L63:L71" si="21">SUM(G63:I63)</f>
        <v>0</v>
      </c>
    </row>
    <row r="64" spans="2:12" ht="16.5" x14ac:dyDescent="0.3">
      <c r="B64" s="76">
        <v>2019</v>
      </c>
      <c r="C64" s="76">
        <v>6</v>
      </c>
      <c r="D64" s="86" t="e">
        <f t="shared" ref="D64:J64" si="22">D50*0.75</f>
        <v>#REF!</v>
      </c>
      <c r="E64" s="86" t="e">
        <f t="shared" si="22"/>
        <v>#REF!</v>
      </c>
      <c r="F64" s="86" t="e">
        <f t="shared" si="22"/>
        <v>#REF!</v>
      </c>
      <c r="G64" s="86">
        <f t="shared" si="22"/>
        <v>0</v>
      </c>
      <c r="H64" s="86">
        <f t="shared" si="22"/>
        <v>0</v>
      </c>
      <c r="I64" s="86">
        <f t="shared" si="22"/>
        <v>0</v>
      </c>
      <c r="J64" s="86" t="e">
        <f t="shared" si="22"/>
        <v>#REF!</v>
      </c>
      <c r="L64" s="86">
        <f t="shared" si="21"/>
        <v>0</v>
      </c>
    </row>
    <row r="65" spans="2:12" ht="16.5" x14ac:dyDescent="0.3">
      <c r="B65" s="76">
        <v>2020</v>
      </c>
      <c r="C65" s="76">
        <v>6</v>
      </c>
      <c r="D65" s="86" t="e">
        <f t="shared" ref="D65:J65" si="23">D51*0.75</f>
        <v>#REF!</v>
      </c>
      <c r="E65" s="86" t="e">
        <f t="shared" si="23"/>
        <v>#REF!</v>
      </c>
      <c r="F65" s="86" t="e">
        <f t="shared" si="23"/>
        <v>#REF!</v>
      </c>
      <c r="G65" s="86">
        <f t="shared" si="23"/>
        <v>0</v>
      </c>
      <c r="H65" s="86">
        <f t="shared" si="23"/>
        <v>0</v>
      </c>
      <c r="I65" s="86">
        <f t="shared" si="23"/>
        <v>0</v>
      </c>
      <c r="J65" s="86" t="e">
        <f t="shared" si="23"/>
        <v>#REF!</v>
      </c>
      <c r="L65" s="86">
        <f t="shared" si="21"/>
        <v>0</v>
      </c>
    </row>
    <row r="66" spans="2:12" ht="16.5" x14ac:dyDescent="0.3">
      <c r="B66" s="76">
        <v>2021</v>
      </c>
      <c r="C66" s="76">
        <v>6</v>
      </c>
      <c r="D66" s="86" t="e">
        <f t="shared" ref="D66:J66" si="24">D52*0.75</f>
        <v>#REF!</v>
      </c>
      <c r="E66" s="86" t="e">
        <f t="shared" si="24"/>
        <v>#REF!</v>
      </c>
      <c r="F66" s="86" t="e">
        <f t="shared" si="24"/>
        <v>#REF!</v>
      </c>
      <c r="G66" s="86">
        <f t="shared" si="24"/>
        <v>0</v>
      </c>
      <c r="H66" s="86">
        <f t="shared" si="24"/>
        <v>0</v>
      </c>
      <c r="I66" s="86">
        <f t="shared" si="24"/>
        <v>0</v>
      </c>
      <c r="J66" s="86" t="e">
        <f t="shared" si="24"/>
        <v>#REF!</v>
      </c>
      <c r="L66" s="86">
        <f t="shared" si="21"/>
        <v>0</v>
      </c>
    </row>
    <row r="67" spans="2:12" ht="16.5" x14ac:dyDescent="0.3">
      <c r="B67" s="76">
        <v>2022</v>
      </c>
      <c r="C67" s="76">
        <v>6</v>
      </c>
      <c r="D67" s="86" t="e">
        <f t="shared" ref="D67:J67" si="25">D53*0.75</f>
        <v>#REF!</v>
      </c>
      <c r="E67" s="86" t="e">
        <f t="shared" si="25"/>
        <v>#REF!</v>
      </c>
      <c r="F67" s="86" t="e">
        <f t="shared" si="25"/>
        <v>#REF!</v>
      </c>
      <c r="G67" s="86">
        <f t="shared" si="25"/>
        <v>0</v>
      </c>
      <c r="H67" s="86">
        <f t="shared" si="25"/>
        <v>0</v>
      </c>
      <c r="I67" s="86">
        <f t="shared" si="25"/>
        <v>0</v>
      </c>
      <c r="J67" s="86" t="e">
        <f t="shared" si="25"/>
        <v>#REF!</v>
      </c>
      <c r="L67" s="86">
        <f t="shared" si="21"/>
        <v>0</v>
      </c>
    </row>
    <row r="68" spans="2:12" ht="16.5" x14ac:dyDescent="0.3">
      <c r="B68" s="76">
        <v>2023</v>
      </c>
      <c r="C68" s="76">
        <v>6</v>
      </c>
      <c r="D68" s="86" t="e">
        <f t="shared" ref="D68:J68" si="26">D54*0.75</f>
        <v>#REF!</v>
      </c>
      <c r="E68" s="86" t="e">
        <f t="shared" si="26"/>
        <v>#REF!</v>
      </c>
      <c r="F68" s="86" t="e">
        <f t="shared" si="26"/>
        <v>#REF!</v>
      </c>
      <c r="G68" s="86">
        <f t="shared" si="26"/>
        <v>0</v>
      </c>
      <c r="H68" s="86">
        <f t="shared" si="26"/>
        <v>0</v>
      </c>
      <c r="I68" s="86">
        <f t="shared" si="26"/>
        <v>0</v>
      </c>
      <c r="J68" s="86" t="e">
        <f t="shared" si="26"/>
        <v>#REF!</v>
      </c>
      <c r="L68" s="86">
        <f t="shared" si="21"/>
        <v>0</v>
      </c>
    </row>
    <row r="69" spans="2:12" ht="16.5" x14ac:dyDescent="0.3">
      <c r="B69" s="76">
        <v>2024</v>
      </c>
      <c r="C69" s="76">
        <v>6</v>
      </c>
      <c r="D69" s="86" t="e">
        <f t="shared" ref="D69:J69" si="27">D55*0.75</f>
        <v>#REF!</v>
      </c>
      <c r="E69" s="86" t="e">
        <f t="shared" si="27"/>
        <v>#REF!</v>
      </c>
      <c r="F69" s="86" t="e">
        <f t="shared" si="27"/>
        <v>#REF!</v>
      </c>
      <c r="G69" s="86">
        <f t="shared" si="27"/>
        <v>0</v>
      </c>
      <c r="H69" s="86">
        <f t="shared" si="27"/>
        <v>0</v>
      </c>
      <c r="I69" s="86">
        <f t="shared" si="27"/>
        <v>0</v>
      </c>
      <c r="J69" s="86" t="e">
        <f t="shared" si="27"/>
        <v>#REF!</v>
      </c>
      <c r="L69" s="86">
        <f t="shared" si="21"/>
        <v>0</v>
      </c>
    </row>
    <row r="70" spans="2:12" ht="17.25" thickBot="1" x14ac:dyDescent="0.35">
      <c r="B70" s="81">
        <v>2025</v>
      </c>
      <c r="C70" s="81">
        <v>6</v>
      </c>
      <c r="D70" s="86" t="e">
        <f t="shared" ref="D70:J70" si="28">D56*0.75</f>
        <v>#REF!</v>
      </c>
      <c r="E70" s="86" t="e">
        <f t="shared" si="28"/>
        <v>#REF!</v>
      </c>
      <c r="F70" s="86" t="e">
        <f t="shared" si="28"/>
        <v>#REF!</v>
      </c>
      <c r="G70" s="86">
        <f t="shared" si="28"/>
        <v>0</v>
      </c>
      <c r="H70" s="86">
        <f t="shared" si="28"/>
        <v>0</v>
      </c>
      <c r="I70" s="86">
        <f t="shared" si="28"/>
        <v>0</v>
      </c>
      <c r="J70" s="86" t="e">
        <f t="shared" si="28"/>
        <v>#REF!</v>
      </c>
      <c r="L70" s="87">
        <f t="shared" si="21"/>
        <v>0</v>
      </c>
    </row>
    <row r="71" spans="2:12" ht="15.75" thickTop="1" x14ac:dyDescent="0.25">
      <c r="B71" s="83" t="s">
        <v>140</v>
      </c>
      <c r="C71" s="83"/>
      <c r="D71" s="85" t="e">
        <f>SUM(D62:D70)</f>
        <v>#REF!</v>
      </c>
      <c r="E71" s="85" t="e">
        <f t="shared" ref="E71:I71" si="29">SUM(E62:E70)</f>
        <v>#REF!</v>
      </c>
      <c r="F71" s="85" t="e">
        <f t="shared" si="29"/>
        <v>#REF!</v>
      </c>
      <c r="G71" s="85">
        <f t="shared" si="29"/>
        <v>0</v>
      </c>
      <c r="H71" s="85">
        <f t="shared" si="29"/>
        <v>0</v>
      </c>
      <c r="I71" s="85">
        <f t="shared" si="29"/>
        <v>0</v>
      </c>
      <c r="J71" s="85" t="e">
        <f>SUM(J62:J70)</f>
        <v>#REF!</v>
      </c>
      <c r="L71" s="85">
        <f t="shared" si="2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2:L20"/>
  <sheetViews>
    <sheetView zoomScale="115" zoomScaleNormal="115" workbookViewId="0">
      <selection activeCell="B25" sqref="B25"/>
    </sheetView>
  </sheetViews>
  <sheetFormatPr defaultColWidth="9" defaultRowHeight="16.5" x14ac:dyDescent="0.3"/>
  <cols>
    <col min="1" max="1" width="11.7109375" style="2" customWidth="1"/>
    <col min="2" max="2" width="41.28515625" style="2" bestFit="1" customWidth="1"/>
    <col min="3" max="3" width="10.5703125" style="11" customWidth="1"/>
    <col min="4" max="4" width="13.5703125" style="11" customWidth="1"/>
    <col min="5" max="5" width="12" style="11" bestFit="1" customWidth="1"/>
    <col min="6" max="6" width="11.7109375" style="2" bestFit="1" customWidth="1"/>
    <col min="7" max="7" width="13.7109375" style="11" bestFit="1" customWidth="1"/>
    <col min="8" max="8" width="63.5703125" style="11" bestFit="1" customWidth="1"/>
    <col min="9" max="9" width="11.7109375" style="2" bestFit="1" customWidth="1"/>
    <col min="10" max="10" width="9.28515625" style="2" customWidth="1"/>
    <col min="11" max="11" width="10.28515625" style="2" bestFit="1" customWidth="1"/>
    <col min="12" max="12" width="10.7109375" style="2" customWidth="1"/>
    <col min="13" max="16384" width="9" style="2"/>
  </cols>
  <sheetData>
    <row r="2" spans="1:12" x14ac:dyDescent="0.3">
      <c r="A2" s="46"/>
    </row>
    <row r="3" spans="1:12" x14ac:dyDescent="0.3">
      <c r="A3" s="4"/>
      <c r="B3" s="5"/>
      <c r="C3" s="36"/>
      <c r="D3" s="5"/>
      <c r="E3" s="5"/>
      <c r="F3" s="5"/>
      <c r="G3" s="5"/>
      <c r="H3" s="5"/>
      <c r="I3" s="6"/>
    </row>
    <row r="4" spans="1:12" s="14" customFormat="1" ht="67.5" customHeight="1" x14ac:dyDescent="0.3">
      <c r="A4" s="176" t="s">
        <v>158</v>
      </c>
      <c r="B4" s="177" t="s">
        <v>159</v>
      </c>
      <c r="C4" s="178" t="s">
        <v>160</v>
      </c>
      <c r="D4" s="178" t="s">
        <v>161</v>
      </c>
      <c r="E4" s="178" t="s">
        <v>162</v>
      </c>
      <c r="F4" s="121" t="s">
        <v>163</v>
      </c>
      <c r="G4" s="178" t="s">
        <v>164</v>
      </c>
      <c r="H4" s="178" t="s">
        <v>165</v>
      </c>
      <c r="I4" s="123" t="s">
        <v>166</v>
      </c>
      <c r="K4" s="2"/>
      <c r="L4" s="2"/>
    </row>
    <row r="5" spans="1:12" ht="16.149999999999999" customHeight="1" x14ac:dyDescent="0.3">
      <c r="A5" s="4" t="s">
        <v>22</v>
      </c>
      <c r="B5" s="5" t="s">
        <v>167</v>
      </c>
      <c r="C5" s="171">
        <f>'CEA Attributes'!C5</f>
        <v>11.085000000000001</v>
      </c>
      <c r="D5" s="89">
        <v>0</v>
      </c>
      <c r="E5" s="89">
        <v>0</v>
      </c>
      <c r="F5" s="122">
        <f t="shared" ref="F5:F7" si="0">(D5+E5)*C5</f>
        <v>0</v>
      </c>
      <c r="G5" s="186" cm="1">
        <f t="array" ref="G5">INDEX('DP_CEA01 - Output'!E:E, MATCH(Cover!B20, DATE('DP_CEA01 - Output'!A:A, 'DP_CEA01 - Output'!B:B, 'DP_CEA01 - Output'!C:C), 0))</f>
        <v>2.9203729549945798</v>
      </c>
      <c r="H5" s="173" cm="1">
        <f t="array" ref="H5">INDEX('DP_CEA01 - Output'!F:F, MATCH(Cover!B20, DATE('DP_CEA01 - Output'!A:A, 'DP_CEA01 - Output'!B:B, 'DP_CEA01 - Output'!C:C), 0))</f>
        <v>0.111541426251652</v>
      </c>
      <c r="I5" s="122">
        <f>(H5+G5)*C5</f>
        <v>33.60877091611448</v>
      </c>
    </row>
    <row r="6" spans="1:12" x14ac:dyDescent="0.3">
      <c r="A6" s="4" t="s">
        <v>23</v>
      </c>
      <c r="B6" s="5" t="s">
        <v>167</v>
      </c>
      <c r="C6" s="171">
        <f>'CEA Attributes'!D5</f>
        <v>2.5070000000000001</v>
      </c>
      <c r="D6" s="89">
        <v>0</v>
      </c>
      <c r="E6" s="89">
        <v>0</v>
      </c>
      <c r="F6" s="122">
        <f t="shared" si="0"/>
        <v>0</v>
      </c>
      <c r="G6" s="170" cm="1">
        <f t="array" ref="G6">INDEX('DP_CEA02 - Output'!E:E, MATCH(Cover!B20, DATE('DP_CEA02 - Output'!A:A, 'DP_CEA02 - Output'!B:B, 'DP_CEA02 - Output'!C:C), 0))</f>
        <v>7.3929822274352297</v>
      </c>
      <c r="H6" s="170" cm="1">
        <f t="array" ref="H6">INDEX('DP_CEA02 - Output'!F:F, MATCH(Cover!B20, DATE('DP_CEA02 - Output'!A:A, 'DP_CEA02 - Output'!B:B, 'DP_CEA02 - Output'!C:C), 0))</f>
        <v>0.42458469575636099</v>
      </c>
      <c r="I6" s="122">
        <f>(H6+G6)*C6</f>
        <v>19.598640276441319</v>
      </c>
      <c r="J6" s="42"/>
      <c r="K6" s="11"/>
    </row>
    <row r="7" spans="1:12" x14ac:dyDescent="0.3">
      <c r="A7" s="96" t="s">
        <v>24</v>
      </c>
      <c r="B7" s="97" t="s">
        <v>167</v>
      </c>
      <c r="C7" s="171">
        <f>'CEA Attributes'!E5</f>
        <v>3.6880000000000002</v>
      </c>
      <c r="D7" s="89">
        <v>0</v>
      </c>
      <c r="E7" s="89">
        <v>0</v>
      </c>
      <c r="F7" s="122">
        <f t="shared" si="0"/>
        <v>0</v>
      </c>
      <c r="G7" s="89" cm="1">
        <f t="array" ref="G7">INDEX('DP_CEA03 - Output'!E:E, MATCH(Cover!B20, DATE('DP_CEA02 - Output'!A:A, 'DP_CEA02 - Output'!B:B, 'DP_CEA02 - Output'!C:C), 0))</f>
        <v>6.2368633764911596</v>
      </c>
      <c r="H7" s="89" cm="1">
        <f t="array" ref="H7">INDEX('DP_CEA03 - Output'!F:F, MATCH(Cover!B20, DATE('DP_CEA03 - Output'!A:A, 'DP_CEA03 - Output'!B:B, 'DP_CEA03 - Output'!C:C), 0))</f>
        <v>0.36149967364812302</v>
      </c>
      <c r="I7" s="122">
        <f t="shared" ref="I7" si="1">(H7+G7)*C7</f>
        <v>24.334762928913676</v>
      </c>
      <c r="J7" s="42"/>
      <c r="K7" s="164"/>
    </row>
    <row r="8" spans="1:12" x14ac:dyDescent="0.3">
      <c r="A8" s="96" t="s">
        <v>249</v>
      </c>
      <c r="B8" s="97" t="s">
        <v>167</v>
      </c>
      <c r="C8" s="171">
        <f>'CEA Attributes'!F5</f>
        <v>14.068</v>
      </c>
      <c r="D8" s="89">
        <v>0</v>
      </c>
      <c r="E8" s="89">
        <v>0</v>
      </c>
      <c r="F8" s="122">
        <f>(D8+E8)*C8</f>
        <v>0</v>
      </c>
      <c r="G8" s="89" cm="1">
        <f t="array" ref="G8">INDEX('DP_CEA04 - Output'!E:E, MATCH(Cover!B21, DATE('DP_CEA04 - Output'!A:A, 'DP_CEA04 - Output'!B:B, 'DP_CEA04 - Output'!C:C), 0))</f>
        <v>0.29371304071076099</v>
      </c>
      <c r="H8" s="89" cm="1">
        <f t="array" ref="H8">INDEX('DP_CEA04 - Output'!F:F, MATCH(Cover!B21, DATE('DP_CEA04 - Output'!A:A, 'DP_CEA04 - Output'!B:B, 'DP_CEA04 - Output'!C:C), 0))</f>
        <v>8.1844188155620005E-3</v>
      </c>
      <c r="I8" s="122">
        <f>(H8+G8)*C8</f>
        <v>4.2470934606163118</v>
      </c>
      <c r="J8" s="42"/>
      <c r="K8" s="164"/>
    </row>
    <row r="9" spans="1:12" x14ac:dyDescent="0.3">
      <c r="A9" s="92"/>
      <c r="B9" s="93"/>
      <c r="C9" s="63"/>
      <c r="D9" s="63"/>
      <c r="E9" s="63"/>
      <c r="F9" s="94"/>
      <c r="G9" s="63"/>
      <c r="H9" s="63"/>
      <c r="I9" s="95"/>
    </row>
    <row r="10" spans="1:12" x14ac:dyDescent="0.3">
      <c r="A10" s="4"/>
      <c r="B10" s="5"/>
      <c r="C10" s="36"/>
      <c r="D10" s="36"/>
      <c r="E10" s="36"/>
      <c r="F10" s="5"/>
      <c r="G10" s="36"/>
      <c r="H10" s="36"/>
      <c r="I10" s="6"/>
    </row>
    <row r="11" spans="1:12" ht="18" x14ac:dyDescent="0.35">
      <c r="A11" s="7"/>
      <c r="E11" s="33"/>
      <c r="F11" s="64"/>
      <c r="G11" s="2"/>
      <c r="H11" s="33" t="s">
        <v>243</v>
      </c>
      <c r="I11" s="183">
        <f>SUM(I5:I8)*44/12</f>
        <v>299.89398113431452</v>
      </c>
    </row>
    <row r="12" spans="1:12" x14ac:dyDescent="0.3">
      <c r="A12" s="7"/>
      <c r="E12" s="33"/>
      <c r="H12" s="33"/>
      <c r="I12" s="8"/>
    </row>
    <row r="13" spans="1:12" x14ac:dyDescent="0.3">
      <c r="A13" s="7"/>
      <c r="D13"/>
      <c r="H13" s="33"/>
      <c r="I13" s="31"/>
    </row>
    <row r="14" spans="1:12" x14ac:dyDescent="0.3">
      <c r="A14" s="7"/>
      <c r="E14" s="33"/>
      <c r="I14" s="102"/>
    </row>
    <row r="15" spans="1:12" x14ac:dyDescent="0.3">
      <c r="A15" s="9"/>
      <c r="B15" s="10"/>
      <c r="C15" s="34"/>
      <c r="D15" s="34"/>
      <c r="E15" s="34"/>
      <c r="F15" s="10"/>
      <c r="G15" s="34"/>
      <c r="H15" s="34"/>
      <c r="I15" s="32"/>
    </row>
    <row r="17" spans="6:7" x14ac:dyDescent="0.3">
      <c r="G17" s="185"/>
    </row>
    <row r="18" spans="6:7" x14ac:dyDescent="0.3">
      <c r="G18" s="185"/>
    </row>
    <row r="19" spans="6:7" x14ac:dyDescent="0.3">
      <c r="G19" s="185"/>
    </row>
    <row r="20" spans="6:7" x14ac:dyDescent="0.3">
      <c r="F20" s="194"/>
    </row>
  </sheetData>
  <phoneticPr fontId="17" type="noConversion"/>
  <pageMargins left="0.70866141732283472" right="0.70866141732283472" top="0.74803149606299213" bottom="0.74803149606299213" header="0.31496062992125984" footer="0.31496062992125984"/>
  <pageSetup paperSize="9"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2:K25"/>
  <sheetViews>
    <sheetView topLeftCell="B1" zoomScale="74" workbookViewId="0">
      <selection activeCell="E40" sqref="E40"/>
    </sheetView>
  </sheetViews>
  <sheetFormatPr defaultColWidth="9" defaultRowHeight="16.5" x14ac:dyDescent="0.3"/>
  <cols>
    <col min="1" max="1" width="12" style="2" customWidth="1"/>
    <col min="2" max="2" width="41.28515625" style="2" bestFit="1" customWidth="1"/>
    <col min="3" max="7" width="14.42578125" style="11" customWidth="1"/>
    <col min="8" max="8" width="6" style="2" bestFit="1" customWidth="1"/>
    <col min="9" max="16384" width="9" style="2"/>
  </cols>
  <sheetData>
    <row r="2" spans="1:10" x14ac:dyDescent="0.3">
      <c r="A2" s="46" t="s">
        <v>241</v>
      </c>
    </row>
    <row r="3" spans="1:10" x14ac:dyDescent="0.3">
      <c r="A3" s="4"/>
      <c r="B3" s="5"/>
      <c r="C3" s="36"/>
      <c r="D3" s="5"/>
      <c r="E3" s="5"/>
      <c r="F3" s="5"/>
      <c r="G3" s="6"/>
    </row>
    <row r="4" spans="1:10" s="14" customFormat="1" ht="70.5" x14ac:dyDescent="0.3">
      <c r="A4" s="176" t="s">
        <v>158</v>
      </c>
      <c r="B4" s="177" t="s">
        <v>159</v>
      </c>
      <c r="C4" s="178" t="s">
        <v>160</v>
      </c>
      <c r="D4" s="178" t="s">
        <v>168</v>
      </c>
      <c r="E4" s="178" t="s">
        <v>169</v>
      </c>
      <c r="F4" s="178" t="s">
        <v>170</v>
      </c>
      <c r="G4" s="179" t="s">
        <v>171</v>
      </c>
      <c r="I4" s="2"/>
      <c r="J4" s="2"/>
    </row>
    <row r="5" spans="1:10" x14ac:dyDescent="0.3">
      <c r="A5" s="4" t="s">
        <v>22</v>
      </c>
      <c r="B5" s="5" t="s">
        <v>167</v>
      </c>
      <c r="C5" s="175">
        <f>'CEA Attributes'!C5</f>
        <v>11.085000000000001</v>
      </c>
      <c r="D5" s="89">
        <f>'DP_CEA01 - Output'!G20</f>
        <v>0</v>
      </c>
      <c r="E5" s="89">
        <f>D5*C5</f>
        <v>0</v>
      </c>
      <c r="F5" s="89">
        <f>'DP_CEA01 - Output'!H20</f>
        <v>0</v>
      </c>
      <c r="G5" s="89">
        <f>F5*C5</f>
        <v>0</v>
      </c>
    </row>
    <row r="6" spans="1:10" x14ac:dyDescent="0.3">
      <c r="A6" s="4" t="s">
        <v>23</v>
      </c>
      <c r="B6" s="5" t="s">
        <v>167</v>
      </c>
      <c r="C6" s="175">
        <f>'CEA Attributes'!D5</f>
        <v>2.5070000000000001</v>
      </c>
      <c r="D6" s="89">
        <f>'DP_CEA02 - Output'!G33</f>
        <v>0</v>
      </c>
      <c r="E6" s="89">
        <f>D6*C6</f>
        <v>0</v>
      </c>
      <c r="F6" s="89">
        <f>'DP_CEA02 - Output'!H33</f>
        <v>0</v>
      </c>
      <c r="G6" s="89">
        <f>F6*C6</f>
        <v>0</v>
      </c>
    </row>
    <row r="7" spans="1:10" x14ac:dyDescent="0.3">
      <c r="A7" s="4" t="s">
        <v>24</v>
      </c>
      <c r="B7" s="5" t="s">
        <v>167</v>
      </c>
      <c r="C7" s="175">
        <f>'CEA Attributes'!E5</f>
        <v>3.6880000000000002</v>
      </c>
      <c r="D7" s="89">
        <f>'DP_CEA03 - Output'!G33</f>
        <v>0</v>
      </c>
      <c r="E7" s="89">
        <f t="shared" ref="E7" si="0">D7*C7</f>
        <v>0</v>
      </c>
      <c r="F7" s="89">
        <f>'DP_CEA03 - Output'!H33</f>
        <v>0</v>
      </c>
      <c r="G7" s="89">
        <f t="shared" ref="G7" si="1">F7*C7</f>
        <v>0</v>
      </c>
    </row>
    <row r="8" spans="1:10" x14ac:dyDescent="0.3">
      <c r="A8" s="4" t="s">
        <v>249</v>
      </c>
      <c r="B8" s="5" t="s">
        <v>167</v>
      </c>
      <c r="C8" s="171">
        <f>'CEA Attributes'!F5</f>
        <v>14.068</v>
      </c>
      <c r="D8" s="195">
        <v>0</v>
      </c>
      <c r="E8" s="195">
        <v>0</v>
      </c>
      <c r="F8" s="195">
        <v>0</v>
      </c>
      <c r="G8" s="196">
        <v>0</v>
      </c>
    </row>
    <row r="9" spans="1:10" x14ac:dyDescent="0.3">
      <c r="A9" s="39"/>
      <c r="B9" s="40"/>
      <c r="C9" s="41"/>
      <c r="D9" s="41"/>
      <c r="E9" s="41"/>
      <c r="F9" s="41"/>
      <c r="G9" s="44"/>
    </row>
    <row r="10" spans="1:10" x14ac:dyDescent="0.3">
      <c r="A10" s="4"/>
      <c r="B10" s="5"/>
      <c r="C10" s="36"/>
      <c r="D10" s="36"/>
      <c r="E10" s="36"/>
      <c r="F10" s="36"/>
      <c r="G10" s="45"/>
    </row>
    <row r="11" spans="1:10" ht="18" x14ac:dyDescent="0.35">
      <c r="A11" s="7"/>
      <c r="B11" s="33"/>
      <c r="D11" s="33" t="s">
        <v>172</v>
      </c>
      <c r="E11" s="11">
        <v>28</v>
      </c>
      <c r="F11" s="33" t="s">
        <v>173</v>
      </c>
      <c r="G11" s="43">
        <v>265</v>
      </c>
    </row>
    <row r="12" spans="1:10" x14ac:dyDescent="0.3">
      <c r="A12" s="7"/>
      <c r="B12" s="11"/>
      <c r="G12" s="43"/>
    </row>
    <row r="13" spans="1:10" x14ac:dyDescent="0.3">
      <c r="A13" s="7"/>
      <c r="B13" s="11"/>
      <c r="D13" s="11" t="s">
        <v>174</v>
      </c>
      <c r="E13" s="42">
        <f>SUM(E5:E9)*E11</f>
        <v>0</v>
      </c>
      <c r="F13" s="11" t="s">
        <v>175</v>
      </c>
      <c r="G13" s="31">
        <f>SUM(G5:G9)*G11/1000</f>
        <v>0</v>
      </c>
    </row>
    <row r="14" spans="1:10" x14ac:dyDescent="0.3">
      <c r="A14" s="7"/>
      <c r="G14" s="43"/>
    </row>
    <row r="15" spans="1:10" x14ac:dyDescent="0.3">
      <c r="A15" s="7"/>
      <c r="F15" s="11" t="s">
        <v>176</v>
      </c>
      <c r="G15" s="31">
        <f>G13+E13</f>
        <v>0</v>
      </c>
    </row>
    <row r="16" spans="1:10" x14ac:dyDescent="0.3">
      <c r="A16" s="9"/>
      <c r="B16" s="10"/>
      <c r="C16" s="34"/>
      <c r="D16" s="34"/>
      <c r="E16" s="34"/>
      <c r="F16" s="34"/>
      <c r="G16" s="35"/>
    </row>
    <row r="25" spans="10:11" x14ac:dyDescent="0.3">
      <c r="J25" s="97" t="s">
        <v>167</v>
      </c>
      <c r="K25" s="171">
        <f>'CEA Attributes'!N21</f>
        <v>0</v>
      </c>
    </row>
  </sheetData>
  <phoneticPr fontId="17" type="noConversion"/>
  <pageMargins left="0.70866141732283472" right="0.70866141732283472" top="0.74803149606299213" bottom="0.74803149606299213" header="0.31496062992125984" footer="0.31496062992125984"/>
  <pageSetup paperSize="9" scale="9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M43"/>
  <sheetViews>
    <sheetView zoomScale="62" zoomScaleNormal="62" workbookViewId="0">
      <selection activeCell="H42" sqref="H42"/>
    </sheetView>
  </sheetViews>
  <sheetFormatPr defaultColWidth="9" defaultRowHeight="16.5" x14ac:dyDescent="0.3"/>
  <cols>
    <col min="1" max="1" width="14.7109375" style="2" customWidth="1"/>
    <col min="2" max="2" width="40.28515625" style="2" customWidth="1"/>
    <col min="3" max="3" width="19.42578125" style="2" customWidth="1"/>
    <col min="4" max="4" width="13.5703125" style="2" customWidth="1"/>
    <col min="5" max="5" width="6.28515625" style="2" bestFit="1" customWidth="1"/>
    <col min="6" max="6" width="13.5703125" style="107" customWidth="1"/>
    <col min="7" max="7" width="9" style="2"/>
    <col min="8" max="8" width="47.5703125" style="2" bestFit="1" customWidth="1"/>
    <col min="9" max="9" width="10" style="2" customWidth="1"/>
    <col min="10" max="10" width="13" style="2" bestFit="1" customWidth="1"/>
    <col min="11" max="11" width="11.85546875" style="2" bestFit="1" customWidth="1"/>
    <col min="12" max="16384" width="9" style="2"/>
  </cols>
  <sheetData>
    <row r="2" spans="1:13" x14ac:dyDescent="0.3">
      <c r="A2" s="46" t="s">
        <v>242</v>
      </c>
    </row>
    <row r="4" spans="1:13" x14ac:dyDescent="0.3">
      <c r="B4" s="46" t="s">
        <v>177</v>
      </c>
    </row>
    <row r="5" spans="1:13" ht="17.25" thickBot="1" x14ac:dyDescent="0.35">
      <c r="B5" s="50" t="s">
        <v>178</v>
      </c>
      <c r="D5" s="99" t="s">
        <v>179</v>
      </c>
    </row>
    <row r="6" spans="1:13" ht="62.45" customHeight="1" x14ac:dyDescent="0.3">
      <c r="B6" s="98" t="s">
        <v>180</v>
      </c>
      <c r="D6" s="106">
        <f>'Fuel Ref. DP 22-23'!F11</f>
        <v>549.5</v>
      </c>
      <c r="E6" s="214" t="s">
        <v>181</v>
      </c>
      <c r="F6" s="214"/>
      <c r="H6" s="197" t="s">
        <v>258</v>
      </c>
      <c r="I6" s="198">
        <f>31+93</f>
        <v>124</v>
      </c>
      <c r="J6" s="198"/>
      <c r="K6" s="198"/>
      <c r="L6" s="198"/>
      <c r="M6" s="199"/>
    </row>
    <row r="7" spans="1:13" x14ac:dyDescent="0.3">
      <c r="H7" s="200"/>
      <c r="M7" s="201"/>
    </row>
    <row r="8" spans="1:13" x14ac:dyDescent="0.3">
      <c r="B8" s="46" t="s">
        <v>182</v>
      </c>
      <c r="H8" s="202" t="s">
        <v>182</v>
      </c>
      <c r="M8" s="201"/>
    </row>
    <row r="9" spans="1:13" x14ac:dyDescent="0.3">
      <c r="B9" s="50" t="s">
        <v>183</v>
      </c>
      <c r="D9" s="2">
        <v>4</v>
      </c>
      <c r="H9" s="203" t="s">
        <v>183</v>
      </c>
      <c r="I9" s="2">
        <v>4</v>
      </c>
      <c r="M9" s="201"/>
    </row>
    <row r="10" spans="1:13" x14ac:dyDescent="0.3">
      <c r="B10" s="50" t="s">
        <v>184</v>
      </c>
      <c r="D10" s="2">
        <v>30</v>
      </c>
      <c r="H10" s="203" t="s">
        <v>184</v>
      </c>
      <c r="I10" s="2">
        <v>30</v>
      </c>
      <c r="M10" s="201"/>
    </row>
    <row r="11" spans="1:13" x14ac:dyDescent="0.3">
      <c r="B11" s="50" t="s">
        <v>185</v>
      </c>
      <c r="D11" s="2">
        <v>10</v>
      </c>
      <c r="H11" s="203" t="s">
        <v>185</v>
      </c>
      <c r="I11" s="2">
        <v>10</v>
      </c>
      <c r="M11" s="201"/>
    </row>
    <row r="12" spans="1:13" x14ac:dyDescent="0.3">
      <c r="B12" s="50" t="s">
        <v>186</v>
      </c>
      <c r="D12" s="2">
        <f>D10/D11</f>
        <v>3</v>
      </c>
      <c r="H12" s="203" t="s">
        <v>186</v>
      </c>
      <c r="I12" s="2">
        <f>I10/I11</f>
        <v>3</v>
      </c>
      <c r="M12" s="201"/>
    </row>
    <row r="13" spans="1:13" x14ac:dyDescent="0.3">
      <c r="B13" s="50" t="s">
        <v>187</v>
      </c>
      <c r="D13" s="2">
        <v>2</v>
      </c>
      <c r="H13" s="203" t="s">
        <v>187</v>
      </c>
      <c r="I13" s="2">
        <v>1</v>
      </c>
      <c r="M13" s="201"/>
    </row>
    <row r="14" spans="1:13" x14ac:dyDescent="0.3">
      <c r="H14" s="200"/>
      <c r="M14" s="201"/>
    </row>
    <row r="15" spans="1:13" x14ac:dyDescent="0.3">
      <c r="B15" s="2" t="s">
        <v>188</v>
      </c>
      <c r="D15" s="100">
        <f>(D6)/1000</f>
        <v>0.54949999999999999</v>
      </c>
      <c r="H15" s="200" t="s">
        <v>188</v>
      </c>
      <c r="I15" s="2">
        <f>I6/1000</f>
        <v>0.124</v>
      </c>
      <c r="M15" s="201"/>
    </row>
    <row r="16" spans="1:13" x14ac:dyDescent="0.3">
      <c r="B16" s="2" t="s">
        <v>189</v>
      </c>
      <c r="D16" s="181">
        <f>(D12*D9*D13)/1000</f>
        <v>2.4E-2</v>
      </c>
      <c r="H16" s="200" t="s">
        <v>189</v>
      </c>
      <c r="I16" s="2">
        <f>(I12*I9*I13)/1000</f>
        <v>1.2E-2</v>
      </c>
      <c r="M16" s="201"/>
    </row>
    <row r="17" spans="1:13" x14ac:dyDescent="0.3">
      <c r="H17" s="200"/>
      <c r="M17" s="201"/>
    </row>
    <row r="18" spans="1:13" x14ac:dyDescent="0.3">
      <c r="B18" s="2" t="s">
        <v>190</v>
      </c>
      <c r="H18" s="200"/>
      <c r="M18" s="201"/>
    </row>
    <row r="19" spans="1:13" x14ac:dyDescent="0.3">
      <c r="H19" s="200"/>
      <c r="M19" s="201"/>
    </row>
    <row r="20" spans="1:13" x14ac:dyDescent="0.3">
      <c r="C20" s="2" t="s">
        <v>191</v>
      </c>
      <c r="H20" s="200"/>
      <c r="I20" s="2" t="s">
        <v>191</v>
      </c>
      <c r="M20" s="201"/>
    </row>
    <row r="21" spans="1:13" x14ac:dyDescent="0.3">
      <c r="C21" s="11" t="s">
        <v>192</v>
      </c>
      <c r="D21" s="11" t="s">
        <v>193</v>
      </c>
      <c r="E21" s="11" t="s">
        <v>194</v>
      </c>
      <c r="F21" s="107" t="s">
        <v>195</v>
      </c>
      <c r="H21" s="200"/>
      <c r="I21" s="2" t="s">
        <v>192</v>
      </c>
      <c r="J21" s="2" t="s">
        <v>193</v>
      </c>
      <c r="K21" s="2" t="s">
        <v>194</v>
      </c>
      <c r="L21" s="2" t="s">
        <v>195</v>
      </c>
      <c r="M21" s="201"/>
    </row>
    <row r="22" spans="1:13" x14ac:dyDescent="0.3">
      <c r="B22" s="2" t="s">
        <v>196</v>
      </c>
      <c r="C22" s="37">
        <f>$D$15*$C$36*D36/1000</f>
        <v>1.48262793</v>
      </c>
      <c r="D22" s="37">
        <f>$D$15*$C$36*E36/1000</f>
        <v>2.1210699999999998E-4</v>
      </c>
      <c r="E22" s="37">
        <f>$D$15*$C$36*F36/1000</f>
        <v>1.0605349999999999E-2</v>
      </c>
      <c r="F22" s="108">
        <f>SUM(C22:E22)</f>
        <v>1.4934453870000002</v>
      </c>
      <c r="H22" s="200" t="s">
        <v>196</v>
      </c>
      <c r="I22" s="2">
        <f>$I$15*$C$36*D36/1000</f>
        <v>0.33456936000000009</v>
      </c>
      <c r="J22" s="2">
        <f>$I$15*$C$36*E36/1000</f>
        <v>4.7864000000000001E-5</v>
      </c>
      <c r="K22" s="2">
        <f>$D$15*$C$36*F36/1000</f>
        <v>1.0605349999999999E-2</v>
      </c>
      <c r="L22" s="2">
        <f>SUM(I22:K22)</f>
        <v>0.34522257400000012</v>
      </c>
      <c r="M22" s="201"/>
    </row>
    <row r="23" spans="1:13" x14ac:dyDescent="0.3">
      <c r="B23" s="2" t="s">
        <v>197</v>
      </c>
      <c r="C23" s="37">
        <f>$D$16*$C$35*D35/1000</f>
        <v>5.5321920000000011E-2</v>
      </c>
      <c r="D23" s="37">
        <f>$D$16*$C$35*E35/1000</f>
        <v>1.6416000000000003E-5</v>
      </c>
      <c r="E23" s="37">
        <f>$D$16*$C$35*F35/1000</f>
        <v>1.6416000000000003E-4</v>
      </c>
      <c r="F23" s="108">
        <f>SUM(C23:E23)</f>
        <v>5.5502496000000012E-2</v>
      </c>
      <c r="H23" s="200" t="s">
        <v>197</v>
      </c>
      <c r="I23" s="2">
        <f>$I$16*$C$35*D35/1000</f>
        <v>2.7660960000000005E-2</v>
      </c>
      <c r="J23" s="2">
        <f>$I$16*$C$35*E35/1000</f>
        <v>8.2080000000000017E-6</v>
      </c>
      <c r="K23" s="2">
        <f>$I$16*$C$35*F35/1000</f>
        <v>8.2080000000000014E-5</v>
      </c>
      <c r="L23" s="2">
        <f>SUM(I23:K23)</f>
        <v>2.7751248000000006E-2</v>
      </c>
      <c r="M23" s="201"/>
    </row>
    <row r="24" spans="1:13" x14ac:dyDescent="0.3">
      <c r="H24" s="200"/>
      <c r="M24" s="201"/>
    </row>
    <row r="25" spans="1:13" x14ac:dyDescent="0.3">
      <c r="B25" s="2" t="s">
        <v>259</v>
      </c>
      <c r="H25" s="200" t="s">
        <v>261</v>
      </c>
      <c r="L25" s="107"/>
      <c r="M25" s="201"/>
    </row>
    <row r="26" spans="1:13" ht="17.25" thickBot="1" x14ac:dyDescent="0.35">
      <c r="B26" s="2" t="s">
        <v>260</v>
      </c>
      <c r="E26" s="209">
        <f>F22+F23</f>
        <v>1.5489478830000003</v>
      </c>
      <c r="F26" s="107" t="s">
        <v>198</v>
      </c>
      <c r="H26" s="204" t="s">
        <v>262</v>
      </c>
      <c r="I26" s="205"/>
      <c r="J26" s="205"/>
      <c r="K26" s="206">
        <f>L22+L23</f>
        <v>0.37297382200000012</v>
      </c>
      <c r="L26" s="207" t="s">
        <v>198</v>
      </c>
      <c r="M26" s="208"/>
    </row>
    <row r="29" spans="1:13" ht="17.25" thickBot="1" x14ac:dyDescent="0.35"/>
    <row r="30" spans="1:13" ht="26.25" customHeight="1" thickTop="1" thickBot="1" x14ac:dyDescent="0.35">
      <c r="A30" s="210" t="s">
        <v>199</v>
      </c>
      <c r="B30" s="210"/>
      <c r="C30" s="210"/>
      <c r="D30" s="210"/>
      <c r="E30" s="210"/>
      <c r="F30" s="210"/>
    </row>
    <row r="31" spans="1:13" ht="17.25" thickTop="1" x14ac:dyDescent="0.3">
      <c r="A31" s="12" t="s">
        <v>2</v>
      </c>
      <c r="B31" s="12" t="s">
        <v>200</v>
      </c>
      <c r="C31" s="12" t="s">
        <v>201</v>
      </c>
      <c r="D31" s="211" t="s">
        <v>202</v>
      </c>
      <c r="E31" s="211"/>
      <c r="F31" s="211"/>
    </row>
    <row r="32" spans="1:13" ht="25.5" x14ac:dyDescent="0.3">
      <c r="A32" s="13"/>
      <c r="B32" s="13"/>
      <c r="C32" s="13" t="s">
        <v>203</v>
      </c>
      <c r="D32" s="212" t="s">
        <v>204</v>
      </c>
      <c r="E32" s="212"/>
      <c r="F32" s="212"/>
    </row>
    <row r="33" spans="1:6" ht="17.25" thickBot="1" x14ac:dyDescent="0.35">
      <c r="A33" s="13"/>
      <c r="B33" s="13"/>
      <c r="C33" s="14"/>
      <c r="D33" s="213" t="s">
        <v>205</v>
      </c>
      <c r="E33" s="213"/>
      <c r="F33" s="213"/>
    </row>
    <row r="34" spans="1:6" x14ac:dyDescent="0.3">
      <c r="A34" s="15"/>
      <c r="B34" s="90"/>
      <c r="C34" s="16"/>
      <c r="D34" s="38" t="s">
        <v>206</v>
      </c>
      <c r="E34" s="38" t="s">
        <v>207</v>
      </c>
      <c r="F34" s="109" t="s">
        <v>208</v>
      </c>
    </row>
    <row r="35" spans="1:6" x14ac:dyDescent="0.3">
      <c r="A35" s="17">
        <v>35</v>
      </c>
      <c r="B35" s="18" t="s">
        <v>209</v>
      </c>
      <c r="C35" s="166">
        <v>34.200000000000003</v>
      </c>
      <c r="D35" s="167">
        <v>67.400000000000006</v>
      </c>
      <c r="E35" s="167">
        <v>0.02</v>
      </c>
      <c r="F35" s="167">
        <v>0.2</v>
      </c>
    </row>
    <row r="36" spans="1:6" x14ac:dyDescent="0.3">
      <c r="A36" s="19">
        <v>40</v>
      </c>
      <c r="B36" s="20" t="s">
        <v>210</v>
      </c>
      <c r="C36" s="168">
        <v>38.6</v>
      </c>
      <c r="D36" s="169">
        <v>69.900000000000006</v>
      </c>
      <c r="E36" s="169">
        <v>0.01</v>
      </c>
      <c r="F36" s="169">
        <v>0.5</v>
      </c>
    </row>
    <row r="39" spans="1:6" x14ac:dyDescent="0.3">
      <c r="A39" s="2" t="s">
        <v>211</v>
      </c>
    </row>
    <row r="40" spans="1:6" ht="33" x14ac:dyDescent="0.3">
      <c r="A40" s="124" t="s">
        <v>158</v>
      </c>
      <c r="B40" s="125" t="s">
        <v>159</v>
      </c>
      <c r="C40" s="126" t="s">
        <v>160</v>
      </c>
      <c r="D40" s="126" t="s">
        <v>212</v>
      </c>
    </row>
    <row r="41" spans="1:6" x14ac:dyDescent="0.3">
      <c r="A41" s="11" t="str">
        <f>'EORP Carbon Stock'!A5</f>
        <v>DP_CEA01</v>
      </c>
      <c r="B41" s="11" t="str">
        <f>'EORP Carbon Stock'!B5</f>
        <v>Mixed species environmental planting - Generic</v>
      </c>
      <c r="C41" s="11">
        <f>'EORP Carbon Stock'!C5</f>
        <v>11.085000000000001</v>
      </c>
      <c r="D41" s="42">
        <f>C41/$C$43*$E$26</f>
        <v>1.1622613743352741</v>
      </c>
    </row>
    <row r="42" spans="1:6" x14ac:dyDescent="0.3">
      <c r="A42" s="11" t="str">
        <f>'EORP Carbon Stock'!A7</f>
        <v>DP_CEA03</v>
      </c>
      <c r="B42" s="11" t="str">
        <f>'EORP Carbon Stock'!B7</f>
        <v>Mixed species environmental planting - Generic</v>
      </c>
      <c r="C42" s="11">
        <f>'EORP Carbon Stock'!C7</f>
        <v>3.6880000000000002</v>
      </c>
      <c r="D42" s="42">
        <f>C42/$C$43*$E$26</f>
        <v>0.38668650866472626</v>
      </c>
    </row>
    <row r="43" spans="1:6" x14ac:dyDescent="0.3">
      <c r="A43" s="128" t="s">
        <v>140</v>
      </c>
      <c r="B43" s="127"/>
      <c r="C43" s="121">
        <f>SUM(C41:C42)</f>
        <v>14.773000000000001</v>
      </c>
      <c r="D43" s="129">
        <f>SUM(D41:D42)</f>
        <v>1.5489478830000003</v>
      </c>
    </row>
  </sheetData>
  <mergeCells count="5">
    <mergeCell ref="A30:F30"/>
    <mergeCell ref="D31:F31"/>
    <mergeCell ref="D32:F32"/>
    <mergeCell ref="D33:F33"/>
    <mergeCell ref="E6:F6"/>
  </mergeCells>
  <phoneticPr fontId="17" type="noConversion"/>
  <pageMargins left="0.70866141732283472" right="0.70866141732283472" top="0.74803149606299213" bottom="0.74803149606299213" header="0.31496062992125984" footer="0.31496062992125984"/>
  <pageSetup paperSize="9" scale="9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
  <sheetViews>
    <sheetView topLeftCell="A20" zoomScale="92" zoomScaleNormal="150" workbookViewId="0">
      <selection activeCell="B55" sqref="B55"/>
    </sheetView>
  </sheetViews>
  <sheetFormatPr defaultRowHeight="15" x14ac:dyDescent="0.25"/>
  <sheetData/>
  <pageMargins left="0.70866141732283472" right="0.70866141732283472" top="0.74803149606299213" bottom="0.74803149606299213" header="0.31496062992125984" footer="0.31496062992125984"/>
  <pageSetup paperSize="9" scale="8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1030-B6DE-4239-A5B5-5A2796DE8C0E}">
  <sheetPr>
    <tabColor rgb="FFFFC000"/>
  </sheetPr>
  <dimension ref="A1:H29"/>
  <sheetViews>
    <sheetView zoomScale="48" zoomScaleNormal="70" workbookViewId="0">
      <selection activeCell="F12" sqref="F12"/>
    </sheetView>
  </sheetViews>
  <sheetFormatPr defaultRowHeight="15" customHeight="1" x14ac:dyDescent="0.25"/>
  <cols>
    <col min="1" max="1" width="16" customWidth="1"/>
    <col min="2" max="2" width="16.7109375" customWidth="1"/>
    <col min="3" max="3" width="88.7109375" customWidth="1"/>
    <col min="4" max="4" width="8.5703125" customWidth="1"/>
    <col min="5" max="5" width="10.28515625" customWidth="1"/>
    <col min="6" max="6" width="10.7109375" customWidth="1"/>
    <col min="7" max="7" width="10.28515625" customWidth="1"/>
    <col min="8" max="8" width="11.42578125" customWidth="1"/>
    <col min="9" max="9" width="5.42578125" customWidth="1"/>
    <col min="10" max="10" width="11.5703125" customWidth="1"/>
    <col min="12" max="12" width="19" customWidth="1"/>
    <col min="13" max="13" width="23.5703125" customWidth="1"/>
    <col min="14" max="14" width="28.28515625" customWidth="1"/>
    <col min="15" max="15" width="11.7109375" bestFit="1" customWidth="1"/>
  </cols>
  <sheetData>
    <row r="1" spans="1:8" x14ac:dyDescent="0.25">
      <c r="A1" s="216" t="s">
        <v>213</v>
      </c>
      <c r="B1" s="216"/>
      <c r="C1" s="216"/>
      <c r="D1" s="51" t="s">
        <v>214</v>
      </c>
      <c r="E1" s="51" t="s">
        <v>215</v>
      </c>
      <c r="F1" s="51" t="s">
        <v>216</v>
      </c>
      <c r="G1" s="51"/>
    </row>
    <row r="2" spans="1:8" s="101" customFormat="1" ht="15.75" x14ac:dyDescent="0.25">
      <c r="A2" s="143" t="s">
        <v>217</v>
      </c>
      <c r="D2" s="101">
        <v>71</v>
      </c>
      <c r="E2" s="101">
        <v>20</v>
      </c>
      <c r="F2" s="144">
        <f>D2*E2</f>
        <v>1420</v>
      </c>
    </row>
    <row r="3" spans="1:8" s="101" customFormat="1" ht="15.75" x14ac:dyDescent="0.25">
      <c r="A3" s="143"/>
      <c r="D3" s="101">
        <v>71</v>
      </c>
      <c r="E3" s="101">
        <v>15</v>
      </c>
      <c r="F3" s="144">
        <f>D3*E3</f>
        <v>1065</v>
      </c>
    </row>
    <row r="4" spans="1:8" s="101" customFormat="1" ht="15.75" x14ac:dyDescent="0.25">
      <c r="A4" s="143" t="s">
        <v>218</v>
      </c>
    </row>
    <row r="5" spans="1:8" s="101" customFormat="1" ht="15.75" x14ac:dyDescent="0.25">
      <c r="A5" s="143"/>
    </row>
    <row r="6" spans="1:8" s="101" customFormat="1" ht="15.75" x14ac:dyDescent="0.25">
      <c r="A6" s="143" t="s">
        <v>219</v>
      </c>
      <c r="D6" s="101">
        <v>0</v>
      </c>
      <c r="E6" s="101">
        <v>4.5</v>
      </c>
      <c r="F6" s="145">
        <f>D6*E6</f>
        <v>0</v>
      </c>
    </row>
    <row r="7" spans="1:8" s="101" customFormat="1" ht="15.75" x14ac:dyDescent="0.25">
      <c r="A7" s="143"/>
    </row>
    <row r="8" spans="1:8" s="101" customFormat="1" ht="15.75" x14ac:dyDescent="0.25">
      <c r="A8" s="146" t="s">
        <v>220</v>
      </c>
      <c r="D8" s="101">
        <v>80</v>
      </c>
      <c r="E8" s="101">
        <v>18</v>
      </c>
      <c r="F8" s="145">
        <f>D8*E8</f>
        <v>1440</v>
      </c>
    </row>
    <row r="9" spans="1:8" x14ac:dyDescent="0.25"/>
    <row r="10" spans="1:8" x14ac:dyDescent="0.25"/>
    <row r="11" spans="1:8" x14ac:dyDescent="0.25">
      <c r="D11" s="217" t="s">
        <v>221</v>
      </c>
      <c r="E11" s="218"/>
      <c r="F11" s="103">
        <f>SUM(F2:F8)*0.14</f>
        <v>549.5</v>
      </c>
      <c r="G11" s="104" t="s">
        <v>222</v>
      </c>
      <c r="H11" s="105"/>
    </row>
    <row r="12" spans="1:8" x14ac:dyDescent="0.25">
      <c r="A12" t="s">
        <v>223</v>
      </c>
    </row>
    <row r="13" spans="1:8" ht="39.6" customHeight="1" x14ac:dyDescent="0.25">
      <c r="D13" s="215"/>
      <c r="E13" s="215"/>
      <c r="F13" s="147"/>
      <c r="G13" s="49"/>
    </row>
    <row r="14" spans="1:8" ht="16.5" x14ac:dyDescent="0.25">
      <c r="D14" s="152"/>
      <c r="E14" s="153"/>
      <c r="F14" s="154" t="s">
        <v>224</v>
      </c>
      <c r="G14" s="154" t="s">
        <v>225</v>
      </c>
      <c r="H14" s="155" t="s">
        <v>226</v>
      </c>
    </row>
    <row r="15" spans="1:8" ht="16.5" x14ac:dyDescent="0.25">
      <c r="D15" s="136" t="s">
        <v>136</v>
      </c>
      <c r="E15" s="156"/>
      <c r="F15" s="157">
        <v>56.66</v>
      </c>
      <c r="G15" s="157">
        <v>28.57</v>
      </c>
      <c r="H15" s="158">
        <f>(F15+G15)/F19</f>
        <v>0.83143107989464438</v>
      </c>
    </row>
    <row r="16" spans="1:8" ht="16.5" x14ac:dyDescent="0.25">
      <c r="D16" s="221" t="s">
        <v>227</v>
      </c>
      <c r="E16" s="222"/>
      <c r="F16" s="180">
        <f>'CEA Attributes'!D5</f>
        <v>2.5070000000000001</v>
      </c>
      <c r="G16" s="180"/>
      <c r="H16" s="158">
        <f>F16/F19</f>
        <v>2.4456150619451764E-2</v>
      </c>
    </row>
    <row r="17" spans="1:8" ht="16.5" x14ac:dyDescent="0.25">
      <c r="D17" s="221" t="s">
        <v>228</v>
      </c>
      <c r="E17" s="222"/>
      <c r="F17" s="180">
        <f>'CEA Attributes'!E5</f>
        <v>3.6880000000000002</v>
      </c>
      <c r="G17" s="180">
        <f>'CEA Attributes'!C5</f>
        <v>11.085000000000001</v>
      </c>
      <c r="H17" s="158">
        <f>(G17+F17)/F19</f>
        <v>0.14411276948590385</v>
      </c>
    </row>
    <row r="18" spans="1:8" ht="16.5" x14ac:dyDescent="0.25">
      <c r="D18" s="159" t="s">
        <v>229</v>
      </c>
      <c r="E18" s="160"/>
      <c r="F18" s="161">
        <f>SUM(F15:F17)</f>
        <v>62.854999999999997</v>
      </c>
      <c r="G18" s="161">
        <f>SUM(G15:G17)</f>
        <v>39.655000000000001</v>
      </c>
      <c r="H18" s="162"/>
    </row>
    <row r="19" spans="1:8" ht="16.5" x14ac:dyDescent="0.25">
      <c r="D19" s="219" t="s">
        <v>230</v>
      </c>
      <c r="E19" s="220"/>
      <c r="F19" s="220">
        <f>F18+G18</f>
        <v>102.50999999999999</v>
      </c>
      <c r="G19" s="220"/>
      <c r="H19" s="163"/>
    </row>
    <row r="20" spans="1:8" x14ac:dyDescent="0.25">
      <c r="A20" t="s">
        <v>231</v>
      </c>
    </row>
    <row r="29" spans="1:8" x14ac:dyDescent="0.25">
      <c r="A29" t="s">
        <v>232</v>
      </c>
    </row>
  </sheetData>
  <mergeCells count="7">
    <mergeCell ref="D13:E13"/>
    <mergeCell ref="A1:C1"/>
    <mergeCell ref="D11:E11"/>
    <mergeCell ref="D19:E19"/>
    <mergeCell ref="F19:G19"/>
    <mergeCell ref="D16:E16"/>
    <mergeCell ref="D17:E17"/>
  </mergeCells>
  <phoneticPr fontId="17"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E1002-FAF2-4F72-AC56-38E81C1CA4B3}">
  <sheetPr>
    <tabColor rgb="FF92D050"/>
  </sheetPr>
  <dimension ref="A1:H303"/>
  <sheetViews>
    <sheetView workbookViewId="0">
      <selection activeCell="N29" sqref="N29"/>
    </sheetView>
  </sheetViews>
  <sheetFormatPr defaultRowHeight="15" x14ac:dyDescent="0.25"/>
  <cols>
    <col min="5" max="5" width="21.85546875" bestFit="1" customWidth="1"/>
    <col min="6" max="6" width="28.7109375" bestFit="1" customWidth="1"/>
  </cols>
  <sheetData>
    <row r="1" spans="1:8" x14ac:dyDescent="0.25">
      <c r="A1" t="s">
        <v>143</v>
      </c>
      <c r="B1" t="s">
        <v>144</v>
      </c>
      <c r="C1" t="s">
        <v>233</v>
      </c>
      <c r="D1" t="s">
        <v>234</v>
      </c>
      <c r="E1" t="s">
        <v>235</v>
      </c>
      <c r="F1" t="s">
        <v>236</v>
      </c>
      <c r="G1" t="s">
        <v>237</v>
      </c>
      <c r="H1" t="s">
        <v>238</v>
      </c>
    </row>
    <row r="2" spans="1:8" x14ac:dyDescent="0.25">
      <c r="A2">
        <v>2023</v>
      </c>
      <c r="B2">
        <v>8</v>
      </c>
      <c r="C2">
        <v>16</v>
      </c>
      <c r="D2">
        <v>2023.625</v>
      </c>
      <c r="E2">
        <v>0</v>
      </c>
      <c r="F2">
        <v>0</v>
      </c>
    </row>
    <row r="3" spans="1:8" x14ac:dyDescent="0.25">
      <c r="A3">
        <v>2023</v>
      </c>
      <c r="B3">
        <v>8</v>
      </c>
      <c r="C3">
        <v>31</v>
      </c>
      <c r="D3">
        <v>2023.6659999999999</v>
      </c>
      <c r="E3">
        <v>0.29370032793625001</v>
      </c>
      <c r="F3">
        <v>2.9297955512569999E-3</v>
      </c>
      <c r="G3">
        <v>0</v>
      </c>
      <c r="H3">
        <v>0</v>
      </c>
    </row>
    <row r="4" spans="1:8" x14ac:dyDescent="0.25">
      <c r="A4">
        <v>2023</v>
      </c>
      <c r="B4">
        <v>9</v>
      </c>
      <c r="C4">
        <v>30</v>
      </c>
      <c r="D4">
        <v>2023.748</v>
      </c>
      <c r="E4">
        <v>0.29372609861836801</v>
      </c>
      <c r="F4">
        <v>6.092461374729E-3</v>
      </c>
      <c r="G4">
        <v>0</v>
      </c>
      <c r="H4">
        <v>0</v>
      </c>
    </row>
    <row r="5" spans="1:8" x14ac:dyDescent="0.25">
      <c r="A5">
        <v>2023</v>
      </c>
      <c r="B5">
        <v>10</v>
      </c>
      <c r="C5">
        <v>31</v>
      </c>
      <c r="D5">
        <v>2023.8330000000001</v>
      </c>
      <c r="E5">
        <v>0.29415749089902798</v>
      </c>
      <c r="F5">
        <v>8.1016552203160008E-3</v>
      </c>
      <c r="G5">
        <v>0</v>
      </c>
      <c r="H5">
        <v>0</v>
      </c>
    </row>
    <row r="6" spans="1:8" x14ac:dyDescent="0.25">
      <c r="A6">
        <v>2023</v>
      </c>
      <c r="B6">
        <v>11</v>
      </c>
      <c r="C6">
        <v>30</v>
      </c>
      <c r="D6">
        <v>2023.915</v>
      </c>
      <c r="E6">
        <v>0.29679043014732598</v>
      </c>
      <c r="F6">
        <v>9.8406630576480005E-3</v>
      </c>
      <c r="G6">
        <v>0</v>
      </c>
      <c r="H6">
        <v>0</v>
      </c>
    </row>
    <row r="7" spans="1:8" x14ac:dyDescent="0.25">
      <c r="A7">
        <v>2023</v>
      </c>
      <c r="B7">
        <v>12</v>
      </c>
      <c r="C7">
        <v>31</v>
      </c>
      <c r="D7">
        <v>2024</v>
      </c>
      <c r="E7">
        <v>0.30679945728997499</v>
      </c>
      <c r="F7">
        <v>1.1654109361295E-2</v>
      </c>
      <c r="G7">
        <v>0</v>
      </c>
      <c r="H7">
        <v>0</v>
      </c>
    </row>
    <row r="8" spans="1:8" x14ac:dyDescent="0.25">
      <c r="A8">
        <v>2024</v>
      </c>
      <c r="B8">
        <v>1</v>
      </c>
      <c r="C8">
        <v>31</v>
      </c>
      <c r="D8">
        <v>2024.085</v>
      </c>
      <c r="E8">
        <v>0.332959004650977</v>
      </c>
      <c r="F8">
        <v>1.3750105986914E-2</v>
      </c>
      <c r="G8">
        <v>0</v>
      </c>
      <c r="H8">
        <v>0</v>
      </c>
    </row>
    <row r="9" spans="1:8" x14ac:dyDescent="0.25">
      <c r="A9">
        <v>2024</v>
      </c>
      <c r="B9">
        <v>2</v>
      </c>
      <c r="C9">
        <v>29</v>
      </c>
      <c r="D9">
        <v>2024.164</v>
      </c>
      <c r="E9">
        <v>0.38215991519115</v>
      </c>
      <c r="F9">
        <v>1.6550482883252001E-2</v>
      </c>
      <c r="G9">
        <v>0</v>
      </c>
      <c r="H9">
        <v>0</v>
      </c>
    </row>
    <row r="10" spans="1:8" x14ac:dyDescent="0.25">
      <c r="A10">
        <v>2024</v>
      </c>
      <c r="B10">
        <v>3</v>
      </c>
      <c r="C10">
        <v>31</v>
      </c>
      <c r="D10">
        <v>2024.249</v>
      </c>
      <c r="E10">
        <v>0.47267686104652501</v>
      </c>
      <c r="F10">
        <v>1.8515658782492998E-2</v>
      </c>
      <c r="G10">
        <v>0</v>
      </c>
      <c r="H10">
        <v>0</v>
      </c>
    </row>
    <row r="11" spans="1:8" x14ac:dyDescent="0.25">
      <c r="A11">
        <v>2024</v>
      </c>
      <c r="B11">
        <v>4</v>
      </c>
      <c r="C11">
        <v>30</v>
      </c>
      <c r="D11">
        <v>2024.3309999999999</v>
      </c>
      <c r="E11">
        <v>0.60782682290609702</v>
      </c>
      <c r="F11">
        <v>2.0996221538074001E-2</v>
      </c>
      <c r="G11">
        <v>0</v>
      </c>
      <c r="H11">
        <v>0</v>
      </c>
    </row>
    <row r="12" spans="1:8" x14ac:dyDescent="0.25">
      <c r="A12">
        <v>2024</v>
      </c>
      <c r="B12">
        <v>5</v>
      </c>
      <c r="C12">
        <v>31</v>
      </c>
      <c r="D12">
        <v>2024.415</v>
      </c>
      <c r="E12">
        <v>0.80533254493804896</v>
      </c>
      <c r="F12">
        <v>2.4740008372514999E-2</v>
      </c>
      <c r="G12">
        <v>0</v>
      </c>
      <c r="H12">
        <v>0</v>
      </c>
    </row>
    <row r="13" spans="1:8" x14ac:dyDescent="0.25">
      <c r="A13">
        <v>2024</v>
      </c>
      <c r="B13">
        <v>6</v>
      </c>
      <c r="C13">
        <v>30</v>
      </c>
      <c r="D13">
        <v>2024.4970000000001</v>
      </c>
      <c r="E13">
        <v>1.05828054729287</v>
      </c>
      <c r="F13">
        <v>2.9983721117366E-2</v>
      </c>
      <c r="G13">
        <v>0</v>
      </c>
      <c r="H13">
        <v>0</v>
      </c>
    </row>
    <row r="14" spans="1:8" x14ac:dyDescent="0.25">
      <c r="A14">
        <v>2024</v>
      </c>
      <c r="B14">
        <v>7</v>
      </c>
      <c r="C14">
        <v>31</v>
      </c>
      <c r="D14">
        <v>2024.5820000000001</v>
      </c>
      <c r="E14">
        <v>1.38697174212848</v>
      </c>
      <c r="F14">
        <v>3.7170486585822997E-2</v>
      </c>
      <c r="G14">
        <v>0</v>
      </c>
      <c r="H14">
        <v>0</v>
      </c>
    </row>
    <row r="15" spans="1:8" x14ac:dyDescent="0.25">
      <c r="A15">
        <v>2024</v>
      </c>
      <c r="B15">
        <v>8</v>
      </c>
      <c r="C15">
        <v>31</v>
      </c>
      <c r="D15">
        <v>2024.6669999999999</v>
      </c>
      <c r="E15">
        <v>1.68749203588791</v>
      </c>
      <c r="F15">
        <v>4.6315142099157998E-2</v>
      </c>
      <c r="G15">
        <v>0</v>
      </c>
      <c r="H15">
        <v>0</v>
      </c>
    </row>
    <row r="16" spans="1:8" x14ac:dyDescent="0.25">
      <c r="A16">
        <v>2024</v>
      </c>
      <c r="B16">
        <v>9</v>
      </c>
      <c r="C16">
        <v>30</v>
      </c>
      <c r="D16">
        <v>2024.749</v>
      </c>
      <c r="E16">
        <v>1.89726285038834</v>
      </c>
      <c r="F16">
        <v>5.6292785002650003E-2</v>
      </c>
      <c r="G16">
        <v>0</v>
      </c>
      <c r="H16">
        <v>0</v>
      </c>
    </row>
    <row r="17" spans="1:8" x14ac:dyDescent="0.25">
      <c r="A17">
        <v>2024</v>
      </c>
      <c r="B17">
        <v>10</v>
      </c>
      <c r="C17">
        <v>31</v>
      </c>
      <c r="D17">
        <v>2024.8330000000001</v>
      </c>
      <c r="E17">
        <v>2.1307644965387</v>
      </c>
      <c r="F17">
        <v>6.7740998427424995E-2</v>
      </c>
      <c r="G17">
        <v>0</v>
      </c>
      <c r="H17">
        <v>0</v>
      </c>
    </row>
    <row r="18" spans="1:8" x14ac:dyDescent="0.25">
      <c r="A18">
        <v>2024</v>
      </c>
      <c r="B18">
        <v>11</v>
      </c>
      <c r="C18">
        <v>30</v>
      </c>
      <c r="D18">
        <v>2024.915</v>
      </c>
      <c r="E18">
        <v>2.3726278973523698</v>
      </c>
      <c r="F18">
        <v>8.0236299494295005E-2</v>
      </c>
      <c r="G18">
        <v>0</v>
      </c>
      <c r="H18">
        <v>0</v>
      </c>
    </row>
    <row r="19" spans="1:8" x14ac:dyDescent="0.25">
      <c r="A19">
        <v>2024</v>
      </c>
      <c r="B19">
        <v>12</v>
      </c>
      <c r="C19">
        <v>31</v>
      </c>
      <c r="D19">
        <v>2025</v>
      </c>
      <c r="E19">
        <v>2.6385847145578798</v>
      </c>
      <c r="F19">
        <v>9.4775620253272005E-2</v>
      </c>
      <c r="G19">
        <v>0</v>
      </c>
      <c r="H19">
        <v>0</v>
      </c>
    </row>
    <row r="20" spans="1:8" s="172" customFormat="1" x14ac:dyDescent="0.25">
      <c r="A20" s="172">
        <v>2025</v>
      </c>
      <c r="B20" s="172">
        <v>1</v>
      </c>
      <c r="C20" s="172">
        <v>31</v>
      </c>
      <c r="D20" s="172">
        <v>2025.085</v>
      </c>
      <c r="E20" s="172">
        <v>2.9203729549945798</v>
      </c>
      <c r="F20" s="172">
        <v>0.111541426251652</v>
      </c>
      <c r="G20" s="172">
        <v>0</v>
      </c>
      <c r="H20" s="172">
        <v>0</v>
      </c>
    </row>
    <row r="21" spans="1:8" x14ac:dyDescent="0.25">
      <c r="A21">
        <v>2025</v>
      </c>
      <c r="B21">
        <v>2</v>
      </c>
      <c r="C21">
        <v>28</v>
      </c>
      <c r="D21">
        <v>2025.162</v>
      </c>
      <c r="E21">
        <v>3.1880669686287599</v>
      </c>
      <c r="F21">
        <v>0.13011388827318601</v>
      </c>
      <c r="G21">
        <v>0</v>
      </c>
      <c r="H21">
        <v>0</v>
      </c>
    </row>
    <row r="22" spans="1:8" x14ac:dyDescent="0.25">
      <c r="A22">
        <v>2025</v>
      </c>
      <c r="B22">
        <v>3</v>
      </c>
      <c r="C22">
        <v>31</v>
      </c>
      <c r="D22">
        <v>2025.2470000000001</v>
      </c>
      <c r="E22">
        <v>3.4985134576346302</v>
      </c>
      <c r="F22">
        <v>0.14656442481818499</v>
      </c>
      <c r="G22">
        <v>0</v>
      </c>
      <c r="H22">
        <v>0</v>
      </c>
    </row>
    <row r="23" spans="1:8" x14ac:dyDescent="0.25">
      <c r="A23">
        <v>2025</v>
      </c>
      <c r="B23">
        <v>4</v>
      </c>
      <c r="C23">
        <v>30</v>
      </c>
      <c r="D23">
        <v>2025.329</v>
      </c>
      <c r="E23">
        <v>3.8124843603518399</v>
      </c>
      <c r="F23">
        <v>0.16303700087248901</v>
      </c>
      <c r="G23">
        <v>0</v>
      </c>
      <c r="H23">
        <v>0</v>
      </c>
    </row>
    <row r="24" spans="1:8" x14ac:dyDescent="0.25">
      <c r="A24">
        <v>2025</v>
      </c>
      <c r="B24">
        <v>5</v>
      </c>
      <c r="C24">
        <v>31</v>
      </c>
      <c r="D24">
        <v>2025.414</v>
      </c>
      <c r="E24">
        <v>4.1503114838803903</v>
      </c>
      <c r="F24">
        <v>0.181709212150653</v>
      </c>
      <c r="G24">
        <v>0</v>
      </c>
      <c r="H24">
        <v>0</v>
      </c>
    </row>
    <row r="25" spans="1:8" x14ac:dyDescent="0.25">
      <c r="A25">
        <v>2025</v>
      </c>
      <c r="B25">
        <v>6</v>
      </c>
      <c r="C25">
        <v>30</v>
      </c>
      <c r="D25">
        <v>2025.4960000000001</v>
      </c>
      <c r="E25">
        <v>4.4896101340263597</v>
      </c>
      <c r="F25">
        <v>0.20207765313719001</v>
      </c>
      <c r="G25">
        <v>0</v>
      </c>
      <c r="H25">
        <v>0</v>
      </c>
    </row>
    <row r="26" spans="1:8" x14ac:dyDescent="0.25">
      <c r="A26">
        <v>2025</v>
      </c>
      <c r="B26">
        <v>7</v>
      </c>
      <c r="C26">
        <v>31</v>
      </c>
      <c r="D26">
        <v>2025.5809999999999</v>
      </c>
      <c r="E26">
        <v>4.8523747325558402</v>
      </c>
      <c r="F26">
        <v>0.22465672816804599</v>
      </c>
      <c r="G26">
        <v>0</v>
      </c>
      <c r="H26">
        <v>0</v>
      </c>
    </row>
    <row r="27" spans="1:8" x14ac:dyDescent="0.25">
      <c r="A27">
        <v>2025</v>
      </c>
      <c r="B27">
        <v>8</v>
      </c>
      <c r="C27">
        <v>31</v>
      </c>
      <c r="D27">
        <v>2025.6659999999999</v>
      </c>
      <c r="E27">
        <v>5.2268545338511796</v>
      </c>
      <c r="F27">
        <v>0.24897005258373101</v>
      </c>
      <c r="G27">
        <v>0</v>
      </c>
      <c r="H27">
        <v>0</v>
      </c>
    </row>
    <row r="28" spans="1:8" x14ac:dyDescent="0.25">
      <c r="A28">
        <v>2025</v>
      </c>
      <c r="B28">
        <v>9</v>
      </c>
      <c r="C28">
        <v>30</v>
      </c>
      <c r="D28">
        <v>2025.748</v>
      </c>
      <c r="E28">
        <v>5.5997998469332897</v>
      </c>
      <c r="F28">
        <v>0.27519182310291801</v>
      </c>
      <c r="G28">
        <v>0</v>
      </c>
      <c r="H28">
        <v>0</v>
      </c>
    </row>
    <row r="29" spans="1:8" x14ac:dyDescent="0.25">
      <c r="A29">
        <v>2025</v>
      </c>
      <c r="B29">
        <v>10</v>
      </c>
      <c r="C29">
        <v>31</v>
      </c>
      <c r="D29">
        <v>2025.8330000000001</v>
      </c>
      <c r="E29">
        <v>5.99544904857318</v>
      </c>
      <c r="F29">
        <v>0.30445488800852999</v>
      </c>
      <c r="G29">
        <v>0</v>
      </c>
      <c r="H29">
        <v>0</v>
      </c>
    </row>
    <row r="30" spans="1:8" x14ac:dyDescent="0.25">
      <c r="A30">
        <v>2025</v>
      </c>
      <c r="B30">
        <v>11</v>
      </c>
      <c r="C30">
        <v>30</v>
      </c>
      <c r="D30">
        <v>2025.915</v>
      </c>
      <c r="E30">
        <v>6.3876860481856497</v>
      </c>
      <c r="F30">
        <v>0.335232390511008</v>
      </c>
      <c r="G30">
        <v>0</v>
      </c>
      <c r="H30">
        <v>0</v>
      </c>
    </row>
    <row r="31" spans="1:8" x14ac:dyDescent="0.25">
      <c r="A31">
        <v>2025</v>
      </c>
      <c r="B31">
        <v>12</v>
      </c>
      <c r="C31">
        <v>31</v>
      </c>
      <c r="D31">
        <v>2026</v>
      </c>
      <c r="E31">
        <v>6.8020539968774498</v>
      </c>
      <c r="F31">
        <v>0.36973857608324201</v>
      </c>
      <c r="G31">
        <v>0</v>
      </c>
      <c r="H31">
        <v>0</v>
      </c>
    </row>
    <row r="32" spans="1:8" x14ac:dyDescent="0.25">
      <c r="A32">
        <v>2026</v>
      </c>
      <c r="B32">
        <v>1</v>
      </c>
      <c r="C32">
        <v>31</v>
      </c>
      <c r="D32">
        <v>2026.085</v>
      </c>
      <c r="E32">
        <v>7.2250242323044098</v>
      </c>
      <c r="F32">
        <v>0.40818224944527598</v>
      </c>
      <c r="G32">
        <v>0</v>
      </c>
      <c r="H32">
        <v>0</v>
      </c>
    </row>
    <row r="33" spans="1:8" x14ac:dyDescent="0.25">
      <c r="A33">
        <v>2026</v>
      </c>
      <c r="B33">
        <v>2</v>
      </c>
      <c r="C33">
        <v>28</v>
      </c>
      <c r="D33">
        <v>2026.162</v>
      </c>
      <c r="E33">
        <v>7.61396155464206</v>
      </c>
      <c r="F33">
        <v>0.44970219212581702</v>
      </c>
      <c r="G33">
        <v>0</v>
      </c>
      <c r="H33">
        <v>0</v>
      </c>
    </row>
    <row r="34" spans="1:8" x14ac:dyDescent="0.25">
      <c r="A34">
        <v>2026</v>
      </c>
      <c r="B34">
        <v>3</v>
      </c>
      <c r="C34">
        <v>31</v>
      </c>
      <c r="D34">
        <v>2026.2470000000001</v>
      </c>
      <c r="E34">
        <v>8.0516778820419308</v>
      </c>
      <c r="F34">
        <v>0.484587567008677</v>
      </c>
      <c r="G34">
        <v>0</v>
      </c>
      <c r="H34">
        <v>0</v>
      </c>
    </row>
    <row r="35" spans="1:8" x14ac:dyDescent="0.25">
      <c r="A35">
        <v>2026</v>
      </c>
      <c r="B35">
        <v>4</v>
      </c>
      <c r="C35">
        <v>30</v>
      </c>
      <c r="D35">
        <v>2026.329</v>
      </c>
      <c r="E35">
        <v>8.4818752418714691</v>
      </c>
      <c r="F35">
        <v>0.51794044810045603</v>
      </c>
      <c r="G35">
        <v>0</v>
      </c>
      <c r="H35">
        <v>0</v>
      </c>
    </row>
    <row r="36" spans="1:8" x14ac:dyDescent="0.25">
      <c r="A36">
        <v>2026</v>
      </c>
      <c r="B36">
        <v>5</v>
      </c>
      <c r="C36">
        <v>31</v>
      </c>
      <c r="D36">
        <v>2026.414</v>
      </c>
      <c r="E36">
        <v>8.9327065238938701</v>
      </c>
      <c r="F36">
        <v>0.55437068577022997</v>
      </c>
      <c r="G36">
        <v>0</v>
      </c>
      <c r="H36">
        <v>0</v>
      </c>
    </row>
    <row r="37" spans="1:8" x14ac:dyDescent="0.25">
      <c r="A37">
        <v>2026</v>
      </c>
      <c r="B37">
        <v>6</v>
      </c>
      <c r="C37">
        <v>30</v>
      </c>
      <c r="D37">
        <v>2026.4960000000001</v>
      </c>
      <c r="E37">
        <v>9.3745994729200106</v>
      </c>
      <c r="F37">
        <v>0.59299450554721</v>
      </c>
      <c r="G37">
        <v>0</v>
      </c>
      <c r="H37">
        <v>0</v>
      </c>
    </row>
    <row r="38" spans="1:8" x14ac:dyDescent="0.25">
      <c r="A38">
        <v>2026</v>
      </c>
      <c r="B38">
        <v>7</v>
      </c>
      <c r="C38">
        <v>31</v>
      </c>
      <c r="D38">
        <v>2026.5809999999999</v>
      </c>
      <c r="E38">
        <v>9.8365247218198508</v>
      </c>
      <c r="F38">
        <v>0.63450995564438295</v>
      </c>
      <c r="G38">
        <v>0</v>
      </c>
      <c r="H38">
        <v>0</v>
      </c>
    </row>
    <row r="39" spans="1:8" x14ac:dyDescent="0.25">
      <c r="A39">
        <v>2026</v>
      </c>
      <c r="B39">
        <v>8</v>
      </c>
      <c r="C39">
        <v>31</v>
      </c>
      <c r="D39">
        <v>2026.6659999999999</v>
      </c>
      <c r="E39">
        <v>10.3033623883123</v>
      </c>
      <c r="F39">
        <v>0.67795014733350201</v>
      </c>
      <c r="G39">
        <v>0</v>
      </c>
      <c r="H39">
        <v>0</v>
      </c>
    </row>
    <row r="40" spans="1:8" x14ac:dyDescent="0.25">
      <c r="A40">
        <v>2026</v>
      </c>
      <c r="B40">
        <v>9</v>
      </c>
      <c r="C40">
        <v>30</v>
      </c>
      <c r="D40">
        <v>2026.748</v>
      </c>
      <c r="E40">
        <v>10.7593826311359</v>
      </c>
      <c r="F40">
        <v>0.72389557640487501</v>
      </c>
      <c r="G40">
        <v>0</v>
      </c>
      <c r="H40">
        <v>0</v>
      </c>
    </row>
    <row r="41" spans="1:8" x14ac:dyDescent="0.25">
      <c r="A41">
        <v>2026</v>
      </c>
      <c r="B41">
        <v>10</v>
      </c>
      <c r="C41">
        <v>31</v>
      </c>
      <c r="D41">
        <v>2026.8330000000001</v>
      </c>
      <c r="E41">
        <v>11.2345563356082</v>
      </c>
      <c r="F41">
        <v>0.77410926950300596</v>
      </c>
      <c r="G41">
        <v>0</v>
      </c>
      <c r="H41">
        <v>0</v>
      </c>
    </row>
    <row r="42" spans="1:8" x14ac:dyDescent="0.25">
      <c r="A42">
        <v>2026</v>
      </c>
      <c r="B42">
        <v>11</v>
      </c>
      <c r="C42">
        <v>30</v>
      </c>
      <c r="D42">
        <v>2026.915</v>
      </c>
      <c r="E42">
        <v>11.6978333644301</v>
      </c>
      <c r="F42">
        <v>0.82597799856103504</v>
      </c>
      <c r="G42">
        <v>0</v>
      </c>
      <c r="H42">
        <v>0</v>
      </c>
    </row>
    <row r="43" spans="1:8" x14ac:dyDescent="0.25">
      <c r="A43">
        <v>2026</v>
      </c>
      <c r="B43">
        <v>12</v>
      </c>
      <c r="C43">
        <v>31</v>
      </c>
      <c r="D43">
        <v>2027</v>
      </c>
      <c r="E43">
        <v>12.1797062807219</v>
      </c>
      <c r="F43">
        <v>0.883171171015395</v>
      </c>
      <c r="G43">
        <v>0</v>
      </c>
      <c r="H43">
        <v>0</v>
      </c>
    </row>
    <row r="44" spans="1:8" x14ac:dyDescent="0.25">
      <c r="A44">
        <v>2027</v>
      </c>
      <c r="B44">
        <v>1</v>
      </c>
      <c r="C44">
        <v>31</v>
      </c>
      <c r="D44">
        <v>2027.085</v>
      </c>
      <c r="E44">
        <v>12.664404075382899</v>
      </c>
      <c r="F44">
        <v>0.946100218954948</v>
      </c>
      <c r="G44">
        <v>0</v>
      </c>
      <c r="H44">
        <v>0</v>
      </c>
    </row>
    <row r="45" spans="1:8" x14ac:dyDescent="0.25">
      <c r="A45">
        <v>2027</v>
      </c>
      <c r="B45">
        <v>2</v>
      </c>
      <c r="C45">
        <v>28</v>
      </c>
      <c r="D45">
        <v>2027.162</v>
      </c>
      <c r="E45">
        <v>13.104319164607</v>
      </c>
      <c r="F45">
        <v>1.0139039112872501</v>
      </c>
      <c r="G45">
        <v>0</v>
      </c>
      <c r="H45">
        <v>0</v>
      </c>
    </row>
    <row r="46" spans="1:8" x14ac:dyDescent="0.25">
      <c r="A46">
        <v>2027</v>
      </c>
      <c r="B46">
        <v>3</v>
      </c>
      <c r="C46">
        <v>31</v>
      </c>
      <c r="D46">
        <v>2027.2470000000001</v>
      </c>
      <c r="E46">
        <v>13.5933983665771</v>
      </c>
      <c r="F46">
        <v>1.0679749115647901</v>
      </c>
      <c r="G46">
        <v>0</v>
      </c>
      <c r="H46">
        <v>0</v>
      </c>
    </row>
    <row r="47" spans="1:8" x14ac:dyDescent="0.25">
      <c r="A47">
        <v>2027</v>
      </c>
      <c r="B47">
        <v>4</v>
      </c>
      <c r="C47">
        <v>30</v>
      </c>
      <c r="D47">
        <v>2027.329</v>
      </c>
      <c r="E47">
        <v>14.0684306317014</v>
      </c>
      <c r="F47">
        <v>1.1179843059911501</v>
      </c>
      <c r="G47">
        <v>0</v>
      </c>
      <c r="H47">
        <v>0</v>
      </c>
    </row>
    <row r="48" spans="1:8" x14ac:dyDescent="0.25">
      <c r="A48">
        <v>2027</v>
      </c>
      <c r="B48">
        <v>5</v>
      </c>
      <c r="C48">
        <v>31</v>
      </c>
      <c r="D48">
        <v>2027.414</v>
      </c>
      <c r="E48">
        <v>14.560778765498499</v>
      </c>
      <c r="F48">
        <v>1.1714288115889799</v>
      </c>
      <c r="G48">
        <v>0</v>
      </c>
      <c r="H48">
        <v>0</v>
      </c>
    </row>
    <row r="49" spans="1:8" x14ac:dyDescent="0.25">
      <c r="A49">
        <v>2027</v>
      </c>
      <c r="B49">
        <v>6</v>
      </c>
      <c r="C49">
        <v>30</v>
      </c>
      <c r="D49">
        <v>2027.4960000000001</v>
      </c>
      <c r="E49">
        <v>15.0384006927887</v>
      </c>
      <c r="F49">
        <v>1.2273973291095299</v>
      </c>
      <c r="G49">
        <v>0</v>
      </c>
      <c r="H49">
        <v>0</v>
      </c>
    </row>
    <row r="50" spans="1:8" x14ac:dyDescent="0.25">
      <c r="A50">
        <v>2027</v>
      </c>
      <c r="B50">
        <v>7</v>
      </c>
      <c r="C50">
        <v>31</v>
      </c>
      <c r="D50">
        <v>2027.5809999999999</v>
      </c>
      <c r="E50">
        <v>15.532863140147301</v>
      </c>
      <c r="F50">
        <v>1.28649046727496</v>
      </c>
      <c r="G50">
        <v>0</v>
      </c>
      <c r="H50">
        <v>0</v>
      </c>
    </row>
    <row r="51" spans="1:8" x14ac:dyDescent="0.25">
      <c r="A51">
        <v>2027</v>
      </c>
      <c r="B51">
        <v>8</v>
      </c>
      <c r="C51">
        <v>31</v>
      </c>
      <c r="D51">
        <v>2027.6659999999999</v>
      </c>
      <c r="E51">
        <v>16.027996358647201</v>
      </c>
      <c r="F51">
        <v>1.3473490251189799</v>
      </c>
      <c r="G51">
        <v>0</v>
      </c>
      <c r="H51">
        <v>0</v>
      </c>
    </row>
    <row r="52" spans="1:8" x14ac:dyDescent="0.25">
      <c r="A52">
        <v>2027</v>
      </c>
      <c r="B52">
        <v>9</v>
      </c>
      <c r="C52">
        <v>30</v>
      </c>
      <c r="D52">
        <v>2027.748</v>
      </c>
      <c r="E52">
        <v>16.507558488233201</v>
      </c>
      <c r="F52">
        <v>1.4113626472221199</v>
      </c>
      <c r="G52">
        <v>0</v>
      </c>
      <c r="H52">
        <v>0</v>
      </c>
    </row>
    <row r="53" spans="1:8" x14ac:dyDescent="0.25">
      <c r="A53">
        <v>2027</v>
      </c>
      <c r="B53">
        <v>10</v>
      </c>
      <c r="C53">
        <v>31</v>
      </c>
      <c r="D53">
        <v>2027.8330000000001</v>
      </c>
      <c r="E53">
        <v>17.0032884382478</v>
      </c>
      <c r="F53">
        <v>1.4807125618852399</v>
      </c>
      <c r="G53">
        <v>0</v>
      </c>
      <c r="H53">
        <v>0</v>
      </c>
    </row>
    <row r="54" spans="1:8" x14ac:dyDescent="0.25">
      <c r="A54">
        <v>2027</v>
      </c>
      <c r="B54">
        <v>11</v>
      </c>
      <c r="C54">
        <v>30</v>
      </c>
      <c r="D54">
        <v>2027.915</v>
      </c>
      <c r="E54">
        <v>17.482994151243101</v>
      </c>
      <c r="F54">
        <v>1.5519034930039399</v>
      </c>
      <c r="G54">
        <v>0</v>
      </c>
      <c r="H54">
        <v>0</v>
      </c>
    </row>
    <row r="55" spans="1:8" x14ac:dyDescent="0.25">
      <c r="A55">
        <v>2027</v>
      </c>
      <c r="B55">
        <v>12</v>
      </c>
      <c r="C55">
        <v>31</v>
      </c>
      <c r="D55">
        <v>2028</v>
      </c>
      <c r="E55">
        <v>17.978449665563499</v>
      </c>
      <c r="F55">
        <v>1.6299705299129399</v>
      </c>
      <c r="G55">
        <v>0</v>
      </c>
      <c r="H55">
        <v>0</v>
      </c>
    </row>
    <row r="56" spans="1:8" x14ac:dyDescent="0.25">
      <c r="A56">
        <v>2028</v>
      </c>
      <c r="B56">
        <v>1</v>
      </c>
      <c r="C56">
        <v>31</v>
      </c>
      <c r="D56">
        <v>2028.085</v>
      </c>
      <c r="E56">
        <v>18.473463371305598</v>
      </c>
      <c r="F56">
        <v>1.71575731724247</v>
      </c>
      <c r="G56">
        <v>0</v>
      </c>
      <c r="H56">
        <v>0</v>
      </c>
    </row>
    <row r="57" spans="1:8" x14ac:dyDescent="0.25">
      <c r="A57">
        <v>2028</v>
      </c>
      <c r="B57">
        <v>2</v>
      </c>
      <c r="C57">
        <v>29</v>
      </c>
      <c r="D57">
        <v>2028.164</v>
      </c>
      <c r="E57">
        <v>18.9359742091581</v>
      </c>
      <c r="F57">
        <v>1.8118978772202901</v>
      </c>
      <c r="G57">
        <v>0</v>
      </c>
      <c r="H57">
        <v>0</v>
      </c>
    </row>
    <row r="58" spans="1:8" x14ac:dyDescent="0.25">
      <c r="A58">
        <v>2028</v>
      </c>
      <c r="B58">
        <v>3</v>
      </c>
      <c r="C58">
        <v>31</v>
      </c>
      <c r="D58">
        <v>2028.249</v>
      </c>
      <c r="E58">
        <v>19.429609372051502</v>
      </c>
      <c r="F58">
        <v>1.8817130940881099</v>
      </c>
      <c r="G58">
        <v>0</v>
      </c>
      <c r="H58">
        <v>0</v>
      </c>
    </row>
    <row r="59" spans="1:8" x14ac:dyDescent="0.25">
      <c r="A59">
        <v>2028</v>
      </c>
      <c r="B59">
        <v>4</v>
      </c>
      <c r="C59">
        <v>30</v>
      </c>
      <c r="D59">
        <v>2028.3309999999999</v>
      </c>
      <c r="E59">
        <v>19.906407182325999</v>
      </c>
      <c r="F59">
        <v>1.94558563862936</v>
      </c>
      <c r="G59">
        <v>0</v>
      </c>
      <c r="H59">
        <v>0</v>
      </c>
    </row>
    <row r="60" spans="1:8" x14ac:dyDescent="0.25">
      <c r="A60">
        <v>2028</v>
      </c>
      <c r="B60">
        <v>5</v>
      </c>
      <c r="C60">
        <v>31</v>
      </c>
      <c r="D60">
        <v>2028.415</v>
      </c>
      <c r="E60">
        <v>20.398002240564601</v>
      </c>
      <c r="F60">
        <v>2.0125586675489102</v>
      </c>
      <c r="G60">
        <v>0</v>
      </c>
      <c r="H60">
        <v>0</v>
      </c>
    </row>
    <row r="61" spans="1:8" x14ac:dyDescent="0.25">
      <c r="A61">
        <v>2028</v>
      </c>
      <c r="B61">
        <v>6</v>
      </c>
      <c r="C61">
        <v>30</v>
      </c>
      <c r="D61">
        <v>2028.4970000000001</v>
      </c>
      <c r="E61">
        <v>20.872542356524999</v>
      </c>
      <c r="F61">
        <v>2.0824259081074801</v>
      </c>
      <c r="G61">
        <v>0</v>
      </c>
      <c r="H61">
        <v>0</v>
      </c>
    </row>
    <row r="62" spans="1:8" x14ac:dyDescent="0.25">
      <c r="A62">
        <v>2028</v>
      </c>
      <c r="B62">
        <v>7</v>
      </c>
      <c r="C62">
        <v>31</v>
      </c>
      <c r="D62">
        <v>2028.5820000000001</v>
      </c>
      <c r="E62">
        <v>21.361530051879701</v>
      </c>
      <c r="F62">
        <v>2.1551700029491898</v>
      </c>
      <c r="G62">
        <v>0</v>
      </c>
      <c r="H62">
        <v>0</v>
      </c>
    </row>
    <row r="63" spans="1:8" x14ac:dyDescent="0.25">
      <c r="A63">
        <v>2028</v>
      </c>
      <c r="B63">
        <v>8</v>
      </c>
      <c r="C63">
        <v>31</v>
      </c>
      <c r="D63">
        <v>2028.6669999999999</v>
      </c>
      <c r="E63">
        <v>21.8489979426252</v>
      </c>
      <c r="F63">
        <v>2.22969932213209</v>
      </c>
      <c r="G63">
        <v>0</v>
      </c>
      <c r="H63">
        <v>0</v>
      </c>
    </row>
    <row r="64" spans="1:8" x14ac:dyDescent="0.25">
      <c r="A64">
        <v>2028</v>
      </c>
      <c r="B64">
        <v>9</v>
      </c>
      <c r="C64">
        <v>30</v>
      </c>
      <c r="D64">
        <v>2028.749</v>
      </c>
      <c r="E64">
        <v>22.319181030953999</v>
      </c>
      <c r="F64">
        <v>2.3080304458709402</v>
      </c>
      <c r="G64">
        <v>0</v>
      </c>
      <c r="H64">
        <v>0</v>
      </c>
    </row>
    <row r="65" spans="1:8" x14ac:dyDescent="0.25">
      <c r="A65">
        <v>2028</v>
      </c>
      <c r="B65">
        <v>10</v>
      </c>
      <c r="C65">
        <v>31</v>
      </c>
      <c r="D65">
        <v>2028.8330000000001</v>
      </c>
      <c r="E65">
        <v>22.803315898281902</v>
      </c>
      <c r="F65">
        <v>2.3927482334290899</v>
      </c>
      <c r="G65">
        <v>0</v>
      </c>
      <c r="H65">
        <v>0</v>
      </c>
    </row>
    <row r="66" spans="1:8" x14ac:dyDescent="0.25">
      <c r="A66">
        <v>2028</v>
      </c>
      <c r="B66">
        <v>11</v>
      </c>
      <c r="C66">
        <v>30</v>
      </c>
      <c r="D66">
        <v>2028.915</v>
      </c>
      <c r="E66">
        <v>23.270070757375901</v>
      </c>
      <c r="F66">
        <v>2.4797052514059401</v>
      </c>
      <c r="G66">
        <v>0</v>
      </c>
      <c r="H66">
        <v>0</v>
      </c>
    </row>
    <row r="67" spans="1:8" x14ac:dyDescent="0.25">
      <c r="A67">
        <v>2028</v>
      </c>
      <c r="B67">
        <v>12</v>
      </c>
      <c r="C67">
        <v>31</v>
      </c>
      <c r="D67">
        <v>2029</v>
      </c>
      <c r="E67">
        <v>23.750467929956901</v>
      </c>
      <c r="F67">
        <v>2.5752227161894301</v>
      </c>
      <c r="G67">
        <v>0</v>
      </c>
      <c r="H67">
        <v>0</v>
      </c>
    </row>
    <row r="68" spans="1:8" x14ac:dyDescent="0.25">
      <c r="A68">
        <v>2029</v>
      </c>
      <c r="B68">
        <v>1</v>
      </c>
      <c r="C68">
        <v>31</v>
      </c>
      <c r="D68">
        <v>2029.085</v>
      </c>
      <c r="E68">
        <v>24.228828051724101</v>
      </c>
      <c r="F68">
        <v>2.6812973039960002</v>
      </c>
      <c r="G68">
        <v>0</v>
      </c>
      <c r="H68">
        <v>0</v>
      </c>
    </row>
    <row r="69" spans="1:8" x14ac:dyDescent="0.25">
      <c r="A69">
        <v>2029</v>
      </c>
      <c r="B69">
        <v>2</v>
      </c>
      <c r="C69">
        <v>28</v>
      </c>
      <c r="D69">
        <v>2029.162</v>
      </c>
      <c r="E69">
        <v>24.6590744180785</v>
      </c>
      <c r="F69">
        <v>2.7962502956491999</v>
      </c>
      <c r="G69">
        <v>0</v>
      </c>
      <c r="H69">
        <v>0</v>
      </c>
    </row>
    <row r="70" spans="1:8" x14ac:dyDescent="0.25">
      <c r="A70">
        <v>2029</v>
      </c>
      <c r="B70">
        <v>3</v>
      </c>
      <c r="C70">
        <v>31</v>
      </c>
      <c r="D70">
        <v>2029.2470000000001</v>
      </c>
      <c r="E70">
        <v>25.133330809463601</v>
      </c>
      <c r="F70">
        <v>2.87877432001362</v>
      </c>
      <c r="G70">
        <v>0</v>
      </c>
      <c r="H70">
        <v>0</v>
      </c>
    </row>
    <row r="71" spans="1:8" x14ac:dyDescent="0.25">
      <c r="A71">
        <v>2029</v>
      </c>
      <c r="B71">
        <v>4</v>
      </c>
      <c r="C71">
        <v>30</v>
      </c>
      <c r="D71">
        <v>2029.329</v>
      </c>
      <c r="E71">
        <v>25.590133745950801</v>
      </c>
      <c r="F71">
        <v>2.9524314089308699</v>
      </c>
      <c r="G71">
        <v>0</v>
      </c>
      <c r="H71">
        <v>0</v>
      </c>
    </row>
    <row r="72" spans="1:8" x14ac:dyDescent="0.25">
      <c r="A72">
        <v>2029</v>
      </c>
      <c r="B72">
        <v>5</v>
      </c>
      <c r="C72">
        <v>31</v>
      </c>
      <c r="D72">
        <v>2029.414</v>
      </c>
      <c r="E72">
        <v>26.0598715979499</v>
      </c>
      <c r="F72">
        <v>3.0285734680572198</v>
      </c>
      <c r="G72">
        <v>0</v>
      </c>
      <c r="H72">
        <v>0</v>
      </c>
    </row>
    <row r="73" spans="1:8" x14ac:dyDescent="0.25">
      <c r="A73">
        <v>2029</v>
      </c>
      <c r="B73">
        <v>6</v>
      </c>
      <c r="C73">
        <v>30</v>
      </c>
      <c r="D73">
        <v>2029.4960000000001</v>
      </c>
      <c r="E73">
        <v>26.512181174214099</v>
      </c>
      <c r="F73">
        <v>3.1079501556142799</v>
      </c>
      <c r="G73">
        <v>0</v>
      </c>
      <c r="H73">
        <v>0</v>
      </c>
    </row>
    <row r="74" spans="1:8" x14ac:dyDescent="0.25">
      <c r="A74">
        <v>2029</v>
      </c>
      <c r="B74">
        <v>7</v>
      </c>
      <c r="C74">
        <v>31</v>
      </c>
      <c r="D74">
        <v>2029.5809999999999</v>
      </c>
      <c r="E74">
        <v>26.9771611469471</v>
      </c>
      <c r="F74">
        <v>3.18979573035748</v>
      </c>
      <c r="G74">
        <v>0</v>
      </c>
      <c r="H74">
        <v>0</v>
      </c>
    </row>
    <row r="75" spans="1:8" x14ac:dyDescent="0.25">
      <c r="A75">
        <v>2029</v>
      </c>
      <c r="B75">
        <v>8</v>
      </c>
      <c r="C75">
        <v>31</v>
      </c>
      <c r="D75">
        <v>2029.6659999999999</v>
      </c>
      <c r="E75">
        <v>27.439643521270199</v>
      </c>
      <c r="F75">
        <v>3.2731411171370599</v>
      </c>
      <c r="G75">
        <v>0</v>
      </c>
      <c r="H75">
        <v>0</v>
      </c>
    </row>
    <row r="76" spans="1:8" x14ac:dyDescent="0.25">
      <c r="A76">
        <v>2029</v>
      </c>
      <c r="B76">
        <v>9</v>
      </c>
      <c r="C76">
        <v>30</v>
      </c>
      <c r="D76">
        <v>2029.748</v>
      </c>
      <c r="E76">
        <v>27.884784127934701</v>
      </c>
      <c r="F76">
        <v>3.3613025248608102</v>
      </c>
      <c r="G76">
        <v>0</v>
      </c>
      <c r="H76">
        <v>0</v>
      </c>
    </row>
    <row r="77" spans="1:8" x14ac:dyDescent="0.25">
      <c r="A77">
        <v>2029</v>
      </c>
      <c r="B77">
        <v>10</v>
      </c>
      <c r="C77">
        <v>31</v>
      </c>
      <c r="D77">
        <v>2029.8330000000001</v>
      </c>
      <c r="E77">
        <v>28.342216667088401</v>
      </c>
      <c r="F77">
        <v>3.4568036516657399</v>
      </c>
      <c r="G77">
        <v>0</v>
      </c>
      <c r="H77">
        <v>0</v>
      </c>
    </row>
    <row r="78" spans="1:8" x14ac:dyDescent="0.25">
      <c r="A78">
        <v>2029</v>
      </c>
      <c r="B78">
        <v>11</v>
      </c>
      <c r="C78">
        <v>30</v>
      </c>
      <c r="D78">
        <v>2029.915</v>
      </c>
      <c r="E78">
        <v>28.782392506431801</v>
      </c>
      <c r="F78">
        <v>3.5552235063135802</v>
      </c>
      <c r="G78">
        <v>0</v>
      </c>
      <c r="H78">
        <v>0</v>
      </c>
    </row>
    <row r="79" spans="1:8" x14ac:dyDescent="0.25">
      <c r="A79">
        <v>2029</v>
      </c>
      <c r="B79">
        <v>12</v>
      </c>
      <c r="C79">
        <v>31</v>
      </c>
      <c r="D79">
        <v>2030</v>
      </c>
      <c r="E79">
        <v>29.234621826346601</v>
      </c>
      <c r="F79">
        <v>3.6637940142426602</v>
      </c>
      <c r="G79">
        <v>0</v>
      </c>
      <c r="H79">
        <v>0</v>
      </c>
    </row>
    <row r="80" spans="1:8" x14ac:dyDescent="0.25">
      <c r="A80">
        <v>2030</v>
      </c>
      <c r="B80">
        <v>1</v>
      </c>
      <c r="C80">
        <v>31</v>
      </c>
      <c r="D80">
        <v>2030.085</v>
      </c>
      <c r="E80">
        <v>29.6841572279207</v>
      </c>
      <c r="F80">
        <v>3.7854668780316301</v>
      </c>
      <c r="G80">
        <v>0</v>
      </c>
      <c r="H80">
        <v>0</v>
      </c>
    </row>
    <row r="81" spans="1:8" x14ac:dyDescent="0.25">
      <c r="A81">
        <v>2030</v>
      </c>
      <c r="B81">
        <v>2</v>
      </c>
      <c r="C81">
        <v>28</v>
      </c>
      <c r="D81">
        <v>2030.162</v>
      </c>
      <c r="E81">
        <v>30.0878495932823</v>
      </c>
      <c r="F81">
        <v>3.9194820907947001</v>
      </c>
      <c r="G81">
        <v>0</v>
      </c>
      <c r="H81">
        <v>0</v>
      </c>
    </row>
    <row r="82" spans="1:8" x14ac:dyDescent="0.25">
      <c r="A82">
        <v>2030</v>
      </c>
      <c r="B82">
        <v>3</v>
      </c>
      <c r="C82">
        <v>31</v>
      </c>
      <c r="D82">
        <v>2030.2470000000001</v>
      </c>
      <c r="E82">
        <v>30.5321805860439</v>
      </c>
      <c r="F82">
        <v>4.0110221454024604</v>
      </c>
      <c r="G82">
        <v>0</v>
      </c>
      <c r="H82">
        <v>0</v>
      </c>
    </row>
    <row r="83" spans="1:8" x14ac:dyDescent="0.25">
      <c r="A83">
        <v>2030</v>
      </c>
      <c r="B83">
        <v>4</v>
      </c>
      <c r="C83">
        <v>30</v>
      </c>
      <c r="D83">
        <v>2030.329</v>
      </c>
      <c r="E83">
        <v>30.959541836499099</v>
      </c>
      <c r="F83">
        <v>4.0907029850235102</v>
      </c>
      <c r="G83">
        <v>0</v>
      </c>
      <c r="H83">
        <v>0</v>
      </c>
    </row>
    <row r="84" spans="1:8" x14ac:dyDescent="0.25">
      <c r="A84">
        <v>2030</v>
      </c>
      <c r="B84">
        <v>5</v>
      </c>
      <c r="C84">
        <v>31</v>
      </c>
      <c r="D84">
        <v>2030.414</v>
      </c>
      <c r="E84">
        <v>31.398404423896299</v>
      </c>
      <c r="F84">
        <v>4.1719424663927098</v>
      </c>
      <c r="G84">
        <v>0</v>
      </c>
      <c r="H84">
        <v>0</v>
      </c>
    </row>
    <row r="85" spans="1:8" x14ac:dyDescent="0.25">
      <c r="A85">
        <v>2030</v>
      </c>
      <c r="B85">
        <v>6</v>
      </c>
      <c r="C85">
        <v>30</v>
      </c>
      <c r="D85">
        <v>2030.4960000000001</v>
      </c>
      <c r="E85">
        <v>31.820438271089198</v>
      </c>
      <c r="F85">
        <v>4.25679809635949</v>
      </c>
      <c r="G85">
        <v>0</v>
      </c>
      <c r="H85">
        <v>0</v>
      </c>
    </row>
    <row r="86" spans="1:8" x14ac:dyDescent="0.25">
      <c r="A86">
        <v>2030</v>
      </c>
      <c r="B86">
        <v>7</v>
      </c>
      <c r="C86">
        <v>31</v>
      </c>
      <c r="D86">
        <v>2030.5809999999999</v>
      </c>
      <c r="E86">
        <v>32.253764305380798</v>
      </c>
      <c r="F86">
        <v>4.34354411733805</v>
      </c>
      <c r="G86">
        <v>0</v>
      </c>
      <c r="H86">
        <v>0</v>
      </c>
    </row>
    <row r="87" spans="1:8" x14ac:dyDescent="0.25">
      <c r="A87">
        <v>2030</v>
      </c>
      <c r="B87">
        <v>8</v>
      </c>
      <c r="C87">
        <v>31</v>
      </c>
      <c r="D87">
        <v>2030.6659999999999</v>
      </c>
      <c r="E87">
        <v>32.684256674665903</v>
      </c>
      <c r="F87">
        <v>4.4314969542060103</v>
      </c>
      <c r="G87">
        <v>0</v>
      </c>
      <c r="H87">
        <v>0</v>
      </c>
    </row>
    <row r="88" spans="1:8" x14ac:dyDescent="0.25">
      <c r="A88">
        <v>2030</v>
      </c>
      <c r="B88">
        <v>9</v>
      </c>
      <c r="C88">
        <v>30</v>
      </c>
      <c r="D88">
        <v>2030.748</v>
      </c>
      <c r="E88">
        <v>33.098154301012798</v>
      </c>
      <c r="F88">
        <v>4.5254769690359904</v>
      </c>
      <c r="G88">
        <v>0</v>
      </c>
      <c r="H88">
        <v>0</v>
      </c>
    </row>
    <row r="89" spans="1:8" x14ac:dyDescent="0.25">
      <c r="A89">
        <v>2030</v>
      </c>
      <c r="B89">
        <v>10</v>
      </c>
      <c r="C89">
        <v>31</v>
      </c>
      <c r="D89">
        <v>2030.8330000000001</v>
      </c>
      <c r="E89">
        <v>33.523042214072397</v>
      </c>
      <c r="F89">
        <v>4.6277174524365003</v>
      </c>
      <c r="G89">
        <v>0</v>
      </c>
      <c r="H89">
        <v>0</v>
      </c>
    </row>
    <row r="90" spans="1:8" x14ac:dyDescent="0.25">
      <c r="A90">
        <v>2030</v>
      </c>
      <c r="B90">
        <v>11</v>
      </c>
      <c r="C90">
        <v>30</v>
      </c>
      <c r="D90">
        <v>2030.915</v>
      </c>
      <c r="E90">
        <v>33.931502324910198</v>
      </c>
      <c r="F90">
        <v>4.7337993655877604</v>
      </c>
      <c r="G90">
        <v>0</v>
      </c>
      <c r="H90">
        <v>0</v>
      </c>
    </row>
    <row r="91" spans="1:8" x14ac:dyDescent="0.25">
      <c r="A91">
        <v>2030</v>
      </c>
      <c r="B91">
        <v>12</v>
      </c>
      <c r="C91">
        <v>31</v>
      </c>
      <c r="D91">
        <v>2031</v>
      </c>
      <c r="E91">
        <v>34.350760875782299</v>
      </c>
      <c r="F91">
        <v>4.8516174805182404</v>
      </c>
      <c r="G91">
        <v>0</v>
      </c>
      <c r="H91">
        <v>0</v>
      </c>
    </row>
    <row r="92" spans="1:8" x14ac:dyDescent="0.25">
      <c r="A92">
        <v>2031</v>
      </c>
      <c r="B92">
        <v>1</v>
      </c>
      <c r="C92">
        <v>31</v>
      </c>
      <c r="D92">
        <v>2031.085</v>
      </c>
      <c r="E92">
        <v>34.767153581583798</v>
      </c>
      <c r="F92">
        <v>4.9852016544042099</v>
      </c>
      <c r="G92">
        <v>0</v>
      </c>
      <c r="H92">
        <v>0</v>
      </c>
    </row>
    <row r="93" spans="1:8" x14ac:dyDescent="0.25">
      <c r="A93">
        <v>2031</v>
      </c>
      <c r="B93">
        <v>2</v>
      </c>
      <c r="C93">
        <v>28</v>
      </c>
      <c r="D93">
        <v>2031.162</v>
      </c>
      <c r="E93">
        <v>35.140785974419401</v>
      </c>
      <c r="F93">
        <v>5.1350529203583504</v>
      </c>
      <c r="G93">
        <v>0</v>
      </c>
      <c r="H93">
        <v>0</v>
      </c>
    </row>
    <row r="94" spans="1:8" x14ac:dyDescent="0.25">
      <c r="A94">
        <v>2031</v>
      </c>
      <c r="B94">
        <v>3</v>
      </c>
      <c r="C94">
        <v>31</v>
      </c>
      <c r="D94">
        <v>2031.2470000000001</v>
      </c>
      <c r="E94">
        <v>35.551722448236099</v>
      </c>
      <c r="F94">
        <v>5.2323599006736004</v>
      </c>
      <c r="G94">
        <v>0</v>
      </c>
      <c r="H94">
        <v>0</v>
      </c>
    </row>
    <row r="95" spans="1:8" x14ac:dyDescent="0.25">
      <c r="A95">
        <v>2031</v>
      </c>
      <c r="B95">
        <v>4</v>
      </c>
      <c r="C95">
        <v>30</v>
      </c>
      <c r="D95">
        <v>2031.329</v>
      </c>
      <c r="E95">
        <v>35.946675056718902</v>
      </c>
      <c r="F95">
        <v>5.3148470598516404</v>
      </c>
      <c r="G95">
        <v>0</v>
      </c>
      <c r="H95">
        <v>0</v>
      </c>
    </row>
    <row r="96" spans="1:8" x14ac:dyDescent="0.25">
      <c r="A96">
        <v>2031</v>
      </c>
      <c r="B96">
        <v>5</v>
      </c>
      <c r="C96">
        <v>31</v>
      </c>
      <c r="D96">
        <v>2031.414</v>
      </c>
      <c r="E96">
        <v>36.351976985857398</v>
      </c>
      <c r="F96">
        <v>5.3977475240784898</v>
      </c>
      <c r="G96">
        <v>0</v>
      </c>
      <c r="H96">
        <v>0</v>
      </c>
    </row>
    <row r="97" spans="1:8" x14ac:dyDescent="0.25">
      <c r="A97">
        <v>2031</v>
      </c>
      <c r="B97">
        <v>6</v>
      </c>
      <c r="C97">
        <v>30</v>
      </c>
      <c r="D97">
        <v>2031.4960000000001</v>
      </c>
      <c r="E97">
        <v>36.741483795631403</v>
      </c>
      <c r="F97">
        <v>5.48468444399301</v>
      </c>
      <c r="G97">
        <v>0</v>
      </c>
      <c r="H97">
        <v>0</v>
      </c>
    </row>
    <row r="98" spans="1:8" x14ac:dyDescent="0.25">
      <c r="A98">
        <v>2031</v>
      </c>
      <c r="B98">
        <v>7</v>
      </c>
      <c r="C98">
        <v>31</v>
      </c>
      <c r="D98">
        <v>2031.5809999999999</v>
      </c>
      <c r="E98">
        <v>37.141168023669302</v>
      </c>
      <c r="F98">
        <v>5.5728230016089899</v>
      </c>
      <c r="G98">
        <v>0</v>
      </c>
      <c r="H98">
        <v>0</v>
      </c>
    </row>
    <row r="99" spans="1:8" x14ac:dyDescent="0.25">
      <c r="A99">
        <v>2031</v>
      </c>
      <c r="B99">
        <v>8</v>
      </c>
      <c r="C99">
        <v>31</v>
      </c>
      <c r="D99">
        <v>2031.6659999999999</v>
      </c>
      <c r="E99">
        <v>37.5380067297341</v>
      </c>
      <c r="F99">
        <v>5.6618910507617999</v>
      </c>
      <c r="G99">
        <v>0</v>
      </c>
      <c r="H99">
        <v>0</v>
      </c>
    </row>
    <row r="100" spans="1:8" x14ac:dyDescent="0.25">
      <c r="A100">
        <v>2031</v>
      </c>
      <c r="B100">
        <v>9</v>
      </c>
      <c r="C100">
        <v>30</v>
      </c>
      <c r="D100">
        <v>2031.748</v>
      </c>
      <c r="E100">
        <v>37.919342163606899</v>
      </c>
      <c r="F100">
        <v>5.75834502437956</v>
      </c>
      <c r="G100">
        <v>0</v>
      </c>
      <c r="H100">
        <v>0</v>
      </c>
    </row>
    <row r="101" spans="1:8" x14ac:dyDescent="0.25">
      <c r="A101">
        <v>2031</v>
      </c>
      <c r="B101">
        <v>10</v>
      </c>
      <c r="C101">
        <v>31</v>
      </c>
      <c r="D101">
        <v>2031.8330000000001</v>
      </c>
      <c r="E101">
        <v>38.310605184349697</v>
      </c>
      <c r="F101">
        <v>5.8639502588165202</v>
      </c>
      <c r="G101">
        <v>0</v>
      </c>
      <c r="H101">
        <v>0</v>
      </c>
    </row>
    <row r="102" spans="1:8" x14ac:dyDescent="0.25">
      <c r="A102">
        <v>2031</v>
      </c>
      <c r="B102">
        <v>11</v>
      </c>
      <c r="C102">
        <v>30</v>
      </c>
      <c r="D102">
        <v>2031.915</v>
      </c>
      <c r="E102">
        <v>38.686562002553799</v>
      </c>
      <c r="F102">
        <v>5.9745095361882798</v>
      </c>
      <c r="G102">
        <v>0</v>
      </c>
      <c r="H102">
        <v>0</v>
      </c>
    </row>
    <row r="103" spans="1:8" x14ac:dyDescent="0.25">
      <c r="A103">
        <v>2031</v>
      </c>
      <c r="B103">
        <v>12</v>
      </c>
      <c r="C103">
        <v>31</v>
      </c>
      <c r="D103">
        <v>2032</v>
      </c>
      <c r="E103">
        <v>39.072286625340404</v>
      </c>
      <c r="F103">
        <v>6.0983690754726796</v>
      </c>
      <c r="G103">
        <v>0</v>
      </c>
      <c r="H103">
        <v>0</v>
      </c>
    </row>
    <row r="104" spans="1:8" x14ac:dyDescent="0.25">
      <c r="A104">
        <v>2032</v>
      </c>
      <c r="B104">
        <v>1</v>
      </c>
      <c r="C104">
        <v>31</v>
      </c>
      <c r="D104">
        <v>2032.085</v>
      </c>
      <c r="E104">
        <v>39.4552130271218</v>
      </c>
      <c r="F104">
        <v>6.2407134376407196</v>
      </c>
      <c r="G104">
        <v>0</v>
      </c>
      <c r="H104">
        <v>0</v>
      </c>
    </row>
    <row r="105" spans="1:8" x14ac:dyDescent="0.25">
      <c r="A105">
        <v>2032</v>
      </c>
      <c r="B105">
        <v>2</v>
      </c>
      <c r="C105">
        <v>29</v>
      </c>
      <c r="D105">
        <v>2032.164</v>
      </c>
      <c r="E105">
        <v>39.810911915423901</v>
      </c>
      <c r="F105">
        <v>6.4063593313261</v>
      </c>
      <c r="G105">
        <v>0</v>
      </c>
      <c r="H105">
        <v>0</v>
      </c>
    </row>
    <row r="106" spans="1:8" x14ac:dyDescent="0.25">
      <c r="A106">
        <v>2032</v>
      </c>
      <c r="B106">
        <v>3</v>
      </c>
      <c r="C106">
        <v>31</v>
      </c>
      <c r="D106">
        <v>2032.249</v>
      </c>
      <c r="E106">
        <v>40.1884572602467</v>
      </c>
      <c r="F106">
        <v>6.5061397920624202</v>
      </c>
      <c r="G106">
        <v>0</v>
      </c>
      <c r="H106">
        <v>0</v>
      </c>
    </row>
    <row r="107" spans="1:8" x14ac:dyDescent="0.25">
      <c r="A107">
        <v>2032</v>
      </c>
      <c r="B107">
        <v>4</v>
      </c>
      <c r="C107">
        <v>30</v>
      </c>
      <c r="D107">
        <v>2032.3309999999999</v>
      </c>
      <c r="E107">
        <v>40.551194836599301</v>
      </c>
      <c r="F107">
        <v>6.5888189393264502</v>
      </c>
      <c r="G107">
        <v>0</v>
      </c>
      <c r="H107">
        <v>0</v>
      </c>
    </row>
    <row r="108" spans="1:8" x14ac:dyDescent="0.25">
      <c r="A108">
        <v>2032</v>
      </c>
      <c r="B108">
        <v>5</v>
      </c>
      <c r="C108">
        <v>31</v>
      </c>
      <c r="D108">
        <v>2032.415</v>
      </c>
      <c r="E108">
        <v>40.923320734898198</v>
      </c>
      <c r="F108">
        <v>6.6711944379563004</v>
      </c>
      <c r="G108">
        <v>0</v>
      </c>
      <c r="H108">
        <v>0</v>
      </c>
    </row>
    <row r="109" spans="1:8" x14ac:dyDescent="0.25">
      <c r="A109">
        <v>2032</v>
      </c>
      <c r="B109">
        <v>6</v>
      </c>
      <c r="C109">
        <v>30</v>
      </c>
      <c r="D109">
        <v>2032.4970000000001</v>
      </c>
      <c r="E109">
        <v>41.280840351871497</v>
      </c>
      <c r="F109">
        <v>6.7574865485342697</v>
      </c>
      <c r="G109">
        <v>0</v>
      </c>
      <c r="H109">
        <v>0</v>
      </c>
    </row>
    <row r="110" spans="1:8" x14ac:dyDescent="0.25">
      <c r="A110">
        <v>2032</v>
      </c>
      <c r="B110">
        <v>7</v>
      </c>
      <c r="C110">
        <v>31</v>
      </c>
      <c r="D110">
        <v>2032.5820000000001</v>
      </c>
      <c r="E110">
        <v>41.647602949585199</v>
      </c>
      <c r="F110">
        <v>6.8443242307410603</v>
      </c>
      <c r="G110">
        <v>0</v>
      </c>
      <c r="H110">
        <v>0</v>
      </c>
    </row>
    <row r="111" spans="1:8" x14ac:dyDescent="0.25">
      <c r="A111">
        <v>2032</v>
      </c>
      <c r="B111">
        <v>8</v>
      </c>
      <c r="C111">
        <v>31</v>
      </c>
      <c r="D111">
        <v>2032.6669999999999</v>
      </c>
      <c r="E111">
        <v>42.011662697143102</v>
      </c>
      <c r="F111">
        <v>6.9324006442406603</v>
      </c>
      <c r="G111">
        <v>0</v>
      </c>
      <c r="H111">
        <v>0</v>
      </c>
    </row>
    <row r="112" spans="1:8" x14ac:dyDescent="0.25">
      <c r="A112">
        <v>2032</v>
      </c>
      <c r="B112">
        <v>9</v>
      </c>
      <c r="C112">
        <v>30</v>
      </c>
      <c r="D112">
        <v>2032.749</v>
      </c>
      <c r="E112">
        <v>42.361420115463197</v>
      </c>
      <c r="F112">
        <v>7.0289475608711802</v>
      </c>
      <c r="G112">
        <v>0</v>
      </c>
      <c r="H112">
        <v>0</v>
      </c>
    </row>
    <row r="113" spans="1:8" x14ac:dyDescent="0.25">
      <c r="A113">
        <v>2032</v>
      </c>
      <c r="B113">
        <v>10</v>
      </c>
      <c r="C113">
        <v>31</v>
      </c>
      <c r="D113">
        <v>2032.8330000000001</v>
      </c>
      <c r="E113">
        <v>42.720208265059803</v>
      </c>
      <c r="F113">
        <v>7.1356515895914603</v>
      </c>
      <c r="G113">
        <v>0</v>
      </c>
      <c r="H113">
        <v>0</v>
      </c>
    </row>
    <row r="114" spans="1:8" x14ac:dyDescent="0.25">
      <c r="A114">
        <v>2032</v>
      </c>
      <c r="B114">
        <v>11</v>
      </c>
      <c r="C114">
        <v>30</v>
      </c>
      <c r="D114">
        <v>2032.915</v>
      </c>
      <c r="E114">
        <v>43.064895083878099</v>
      </c>
      <c r="F114">
        <v>7.24853254270925</v>
      </c>
      <c r="G114">
        <v>0</v>
      </c>
      <c r="H114">
        <v>0</v>
      </c>
    </row>
    <row r="115" spans="1:8" x14ac:dyDescent="0.25">
      <c r="A115">
        <v>2032</v>
      </c>
      <c r="B115">
        <v>12</v>
      </c>
      <c r="C115">
        <v>31</v>
      </c>
      <c r="D115">
        <v>2033</v>
      </c>
      <c r="E115">
        <v>43.418476275060797</v>
      </c>
      <c r="F115">
        <v>7.3765122631760498</v>
      </c>
      <c r="G115">
        <v>0</v>
      </c>
      <c r="H115">
        <v>0</v>
      </c>
    </row>
    <row r="116" spans="1:8" x14ac:dyDescent="0.25">
      <c r="A116">
        <v>2033</v>
      </c>
      <c r="B116">
        <v>1</v>
      </c>
      <c r="C116">
        <v>31</v>
      </c>
      <c r="D116">
        <v>2033.085</v>
      </c>
      <c r="E116">
        <v>43.769436892098199</v>
      </c>
      <c r="F116">
        <v>7.52696957669579</v>
      </c>
      <c r="G116">
        <v>0</v>
      </c>
      <c r="H116">
        <v>0</v>
      </c>
    </row>
    <row r="117" spans="1:8" x14ac:dyDescent="0.25">
      <c r="A117">
        <v>2033</v>
      </c>
      <c r="B117">
        <v>2</v>
      </c>
      <c r="C117">
        <v>28</v>
      </c>
      <c r="D117">
        <v>2033.162</v>
      </c>
      <c r="E117">
        <v>44.084195793393697</v>
      </c>
      <c r="F117">
        <v>7.69632462112558</v>
      </c>
      <c r="G117">
        <v>0</v>
      </c>
      <c r="H117">
        <v>0</v>
      </c>
    </row>
    <row r="118" spans="1:8" x14ac:dyDescent="0.25">
      <c r="A118">
        <v>2033</v>
      </c>
      <c r="B118">
        <v>3</v>
      </c>
      <c r="C118">
        <v>31</v>
      </c>
      <c r="D118">
        <v>2033.2470000000001</v>
      </c>
      <c r="E118">
        <v>44.430217768970699</v>
      </c>
      <c r="F118">
        <v>7.7970296780437804</v>
      </c>
      <c r="G118">
        <v>0</v>
      </c>
      <c r="H118">
        <v>0</v>
      </c>
    </row>
    <row r="119" spans="1:8" x14ac:dyDescent="0.25">
      <c r="A119">
        <v>2033</v>
      </c>
      <c r="B119">
        <v>4</v>
      </c>
      <c r="C119">
        <v>30</v>
      </c>
      <c r="D119">
        <v>2033.329</v>
      </c>
      <c r="E119">
        <v>44.762631789251699</v>
      </c>
      <c r="F119">
        <v>7.8779585445187097</v>
      </c>
      <c r="G119">
        <v>0</v>
      </c>
      <c r="H119">
        <v>0</v>
      </c>
    </row>
    <row r="120" spans="1:8" x14ac:dyDescent="0.25">
      <c r="A120">
        <v>2033</v>
      </c>
      <c r="B120">
        <v>5</v>
      </c>
      <c r="C120">
        <v>31</v>
      </c>
      <c r="D120">
        <v>2033.414</v>
      </c>
      <c r="E120">
        <v>45.103616590304703</v>
      </c>
      <c r="F120">
        <v>7.9572895104385202</v>
      </c>
      <c r="G120">
        <v>0</v>
      </c>
      <c r="H120">
        <v>0</v>
      </c>
    </row>
    <row r="121" spans="1:8" x14ac:dyDescent="0.25">
      <c r="A121">
        <v>2033</v>
      </c>
      <c r="B121">
        <v>6</v>
      </c>
      <c r="C121">
        <v>30</v>
      </c>
      <c r="D121">
        <v>2033.4960000000001</v>
      </c>
      <c r="E121">
        <v>45.431190361516997</v>
      </c>
      <c r="F121">
        <v>8.0409415557720703</v>
      </c>
      <c r="G121">
        <v>0</v>
      </c>
      <c r="H121">
        <v>0</v>
      </c>
    </row>
    <row r="122" spans="1:8" x14ac:dyDescent="0.25">
      <c r="A122">
        <v>2033</v>
      </c>
      <c r="B122">
        <v>7</v>
      </c>
      <c r="C122">
        <v>31</v>
      </c>
      <c r="D122">
        <v>2033.5809999999999</v>
      </c>
      <c r="E122">
        <v>45.767209488037899</v>
      </c>
      <c r="F122">
        <v>8.1243652271484397</v>
      </c>
      <c r="G122">
        <v>0</v>
      </c>
      <c r="H122">
        <v>0</v>
      </c>
    </row>
    <row r="123" spans="1:8" x14ac:dyDescent="0.25">
      <c r="A123">
        <v>2033</v>
      </c>
      <c r="B123">
        <v>8</v>
      </c>
      <c r="C123">
        <v>31</v>
      </c>
      <c r="D123">
        <v>2033.6659999999999</v>
      </c>
      <c r="E123">
        <v>46.100732861404303</v>
      </c>
      <c r="F123">
        <v>8.2088746377910198</v>
      </c>
      <c r="G123">
        <v>0</v>
      </c>
      <c r="H123">
        <v>0</v>
      </c>
    </row>
    <row r="124" spans="1:8" x14ac:dyDescent="0.25">
      <c r="A124">
        <v>2033</v>
      </c>
      <c r="B124">
        <v>9</v>
      </c>
      <c r="C124">
        <v>30</v>
      </c>
      <c r="D124">
        <v>2033.748</v>
      </c>
      <c r="E124">
        <v>46.421138923127003</v>
      </c>
      <c r="F124">
        <v>8.3033220142457793</v>
      </c>
      <c r="G124">
        <v>0</v>
      </c>
      <c r="H124">
        <v>0</v>
      </c>
    </row>
    <row r="125" spans="1:8" x14ac:dyDescent="0.25">
      <c r="A125">
        <v>2033</v>
      </c>
      <c r="B125">
        <v>10</v>
      </c>
      <c r="C125">
        <v>31</v>
      </c>
      <c r="D125">
        <v>2033.8330000000001</v>
      </c>
      <c r="E125">
        <v>46.749806568522999</v>
      </c>
      <c r="F125">
        <v>8.4087684558967304</v>
      </c>
      <c r="G125">
        <v>0</v>
      </c>
      <c r="H125">
        <v>0</v>
      </c>
    </row>
    <row r="126" spans="1:8" x14ac:dyDescent="0.25">
      <c r="A126">
        <v>2033</v>
      </c>
      <c r="B126">
        <v>11</v>
      </c>
      <c r="C126">
        <v>30</v>
      </c>
      <c r="D126">
        <v>2033.915</v>
      </c>
      <c r="E126">
        <v>47.065549214568001</v>
      </c>
      <c r="F126">
        <v>8.5217177303357801</v>
      </c>
      <c r="G126">
        <v>0</v>
      </c>
      <c r="H126">
        <v>0</v>
      </c>
    </row>
    <row r="127" spans="1:8" x14ac:dyDescent="0.25">
      <c r="A127">
        <v>2033</v>
      </c>
      <c r="B127">
        <v>12</v>
      </c>
      <c r="C127">
        <v>31</v>
      </c>
      <c r="D127">
        <v>2034</v>
      </c>
      <c r="E127">
        <v>47.389435016082302</v>
      </c>
      <c r="F127">
        <v>8.6512732132347505</v>
      </c>
      <c r="G127">
        <v>0</v>
      </c>
      <c r="H127">
        <v>0</v>
      </c>
    </row>
    <row r="128" spans="1:8" x14ac:dyDescent="0.25">
      <c r="A128">
        <v>2034</v>
      </c>
      <c r="B128">
        <v>1</v>
      </c>
      <c r="C128">
        <v>31</v>
      </c>
      <c r="D128">
        <v>2034.085</v>
      </c>
      <c r="E128">
        <v>47.710919182507702</v>
      </c>
      <c r="F128">
        <v>8.8061287100103591</v>
      </c>
      <c r="G128">
        <v>0</v>
      </c>
      <c r="H128">
        <v>0</v>
      </c>
    </row>
    <row r="129" spans="1:8" x14ac:dyDescent="0.25">
      <c r="A129">
        <v>2034</v>
      </c>
      <c r="B129">
        <v>2</v>
      </c>
      <c r="C129">
        <v>28</v>
      </c>
      <c r="D129">
        <v>2034.162</v>
      </c>
      <c r="E129">
        <v>47.999243737899398</v>
      </c>
      <c r="F129">
        <v>8.9836623342240998</v>
      </c>
      <c r="G129">
        <v>0</v>
      </c>
      <c r="H129">
        <v>0</v>
      </c>
    </row>
    <row r="130" spans="1:8" x14ac:dyDescent="0.25">
      <c r="A130">
        <v>2034</v>
      </c>
      <c r="B130">
        <v>3</v>
      </c>
      <c r="C130">
        <v>31</v>
      </c>
      <c r="D130">
        <v>2034.2470000000001</v>
      </c>
      <c r="E130">
        <v>48.316210275082199</v>
      </c>
      <c r="F130">
        <v>9.0837330248130499</v>
      </c>
      <c r="G130">
        <v>0</v>
      </c>
      <c r="H130">
        <v>0</v>
      </c>
    </row>
    <row r="131" spans="1:8" x14ac:dyDescent="0.25">
      <c r="A131">
        <v>2034</v>
      </c>
      <c r="B131">
        <v>4</v>
      </c>
      <c r="C131">
        <v>30</v>
      </c>
      <c r="D131">
        <v>2034.329</v>
      </c>
      <c r="E131">
        <v>48.6207185075559</v>
      </c>
      <c r="F131">
        <v>9.1614872033870007</v>
      </c>
      <c r="G131">
        <v>0</v>
      </c>
      <c r="H131">
        <v>0</v>
      </c>
    </row>
    <row r="132" spans="1:8" x14ac:dyDescent="0.25">
      <c r="A132">
        <v>2034</v>
      </c>
      <c r="B132">
        <v>5</v>
      </c>
      <c r="C132">
        <v>31</v>
      </c>
      <c r="D132">
        <v>2034.414</v>
      </c>
      <c r="E132">
        <v>48.933087775821001</v>
      </c>
      <c r="F132">
        <v>9.2363083162266495</v>
      </c>
      <c r="G132">
        <v>0</v>
      </c>
      <c r="H132">
        <v>0</v>
      </c>
    </row>
    <row r="133" spans="1:8" x14ac:dyDescent="0.25">
      <c r="A133">
        <v>2034</v>
      </c>
      <c r="B133">
        <v>6</v>
      </c>
      <c r="C133">
        <v>30</v>
      </c>
      <c r="D133">
        <v>2034.4960000000001</v>
      </c>
      <c r="E133">
        <v>49.2331832070427</v>
      </c>
      <c r="F133">
        <v>9.3158657749466602</v>
      </c>
      <c r="G133">
        <v>0</v>
      </c>
      <c r="H133">
        <v>0</v>
      </c>
    </row>
    <row r="134" spans="1:8" x14ac:dyDescent="0.25">
      <c r="A134">
        <v>2034</v>
      </c>
      <c r="B134">
        <v>7</v>
      </c>
      <c r="C134">
        <v>31</v>
      </c>
      <c r="D134">
        <v>2034.5809999999999</v>
      </c>
      <c r="E134">
        <v>49.541029935247998</v>
      </c>
      <c r="F134">
        <v>9.3944103338807405</v>
      </c>
      <c r="G134">
        <v>0</v>
      </c>
      <c r="H134">
        <v>0</v>
      </c>
    </row>
    <row r="135" spans="1:8" x14ac:dyDescent="0.25">
      <c r="A135">
        <v>2034</v>
      </c>
      <c r="B135">
        <v>8</v>
      </c>
      <c r="C135">
        <v>31</v>
      </c>
      <c r="D135">
        <v>2034.6659999999999</v>
      </c>
      <c r="E135">
        <v>49.846606918042902</v>
      </c>
      <c r="F135">
        <v>9.4739089274036097</v>
      </c>
      <c r="G135">
        <v>0</v>
      </c>
      <c r="H135">
        <v>0</v>
      </c>
    </row>
    <row r="136" spans="1:8" x14ac:dyDescent="0.25">
      <c r="A136">
        <v>2034</v>
      </c>
      <c r="B136">
        <v>9</v>
      </c>
      <c r="C136">
        <v>30</v>
      </c>
      <c r="D136">
        <v>2034.748</v>
      </c>
      <c r="E136">
        <v>50.1401835894779</v>
      </c>
      <c r="F136">
        <v>9.5648300186386201</v>
      </c>
      <c r="G136">
        <v>0</v>
      </c>
      <c r="H136">
        <v>0</v>
      </c>
    </row>
    <row r="137" spans="1:8" x14ac:dyDescent="0.25">
      <c r="A137">
        <v>2034</v>
      </c>
      <c r="B137">
        <v>10</v>
      </c>
      <c r="C137">
        <v>31</v>
      </c>
      <c r="D137">
        <v>2034.8330000000001</v>
      </c>
      <c r="E137">
        <v>50.441350400181904</v>
      </c>
      <c r="F137">
        <v>9.6675531783182702</v>
      </c>
      <c r="G137">
        <v>0</v>
      </c>
      <c r="H137">
        <v>0</v>
      </c>
    </row>
    <row r="138" spans="1:8" x14ac:dyDescent="0.25">
      <c r="A138">
        <v>2034</v>
      </c>
      <c r="B138">
        <v>11</v>
      </c>
      <c r="C138">
        <v>30</v>
      </c>
      <c r="D138">
        <v>2034.915</v>
      </c>
      <c r="E138">
        <v>50.730695060027003</v>
      </c>
      <c r="F138">
        <v>9.7791456825116896</v>
      </c>
      <c r="G138">
        <v>0</v>
      </c>
      <c r="H138">
        <v>0</v>
      </c>
    </row>
    <row r="139" spans="1:8" x14ac:dyDescent="0.25">
      <c r="A139">
        <v>2034</v>
      </c>
      <c r="B139">
        <v>12</v>
      </c>
      <c r="C139">
        <v>31</v>
      </c>
      <c r="D139">
        <v>2035</v>
      </c>
      <c r="E139">
        <v>51.027525779888997</v>
      </c>
      <c r="F139">
        <v>9.9087902251497297</v>
      </c>
      <c r="G139">
        <v>0</v>
      </c>
      <c r="H139">
        <v>0</v>
      </c>
    </row>
    <row r="140" spans="1:8" x14ac:dyDescent="0.25">
      <c r="A140">
        <v>2035</v>
      </c>
      <c r="B140">
        <v>1</v>
      </c>
      <c r="C140">
        <v>31</v>
      </c>
      <c r="D140">
        <v>2035.085</v>
      </c>
      <c r="E140">
        <v>51.322181154680699</v>
      </c>
      <c r="F140">
        <v>10.066476128603</v>
      </c>
      <c r="G140">
        <v>0</v>
      </c>
      <c r="H140">
        <v>0</v>
      </c>
    </row>
    <row r="141" spans="1:8" x14ac:dyDescent="0.25">
      <c r="A141">
        <v>2035</v>
      </c>
      <c r="B141">
        <v>2</v>
      </c>
      <c r="C141">
        <v>28</v>
      </c>
      <c r="D141">
        <v>2035.162</v>
      </c>
      <c r="E141">
        <v>51.586467492411899</v>
      </c>
      <c r="F141">
        <v>10.2506244027695</v>
      </c>
      <c r="G141">
        <v>0</v>
      </c>
      <c r="H141">
        <v>0</v>
      </c>
    </row>
    <row r="142" spans="1:8" x14ac:dyDescent="0.25">
      <c r="A142">
        <v>2035</v>
      </c>
      <c r="B142">
        <v>3</v>
      </c>
      <c r="C142">
        <v>31</v>
      </c>
      <c r="D142">
        <v>2035.2470000000001</v>
      </c>
      <c r="E142">
        <v>51.877034951710897</v>
      </c>
      <c r="F142">
        <v>10.348926759601101</v>
      </c>
      <c r="G142">
        <v>0</v>
      </c>
      <c r="H142">
        <v>0</v>
      </c>
    </row>
    <row r="143" spans="1:8" x14ac:dyDescent="0.25">
      <c r="A143">
        <v>2035</v>
      </c>
      <c r="B143">
        <v>4</v>
      </c>
      <c r="C143">
        <v>30</v>
      </c>
      <c r="D143">
        <v>2035.329</v>
      </c>
      <c r="E143">
        <v>52.156209996523899</v>
      </c>
      <c r="F143">
        <v>10.422513737112199</v>
      </c>
      <c r="G143">
        <v>0</v>
      </c>
      <c r="H143">
        <v>0</v>
      </c>
    </row>
    <row r="144" spans="1:8" x14ac:dyDescent="0.25">
      <c r="A144">
        <v>2035</v>
      </c>
      <c r="B144">
        <v>5</v>
      </c>
      <c r="C144">
        <v>31</v>
      </c>
      <c r="D144">
        <v>2035.414</v>
      </c>
      <c r="E144">
        <v>52.442622492447498</v>
      </c>
      <c r="F144">
        <v>10.491825007684801</v>
      </c>
      <c r="G144">
        <v>0</v>
      </c>
      <c r="H144">
        <v>0</v>
      </c>
    </row>
    <row r="145" spans="1:8" x14ac:dyDescent="0.25">
      <c r="A145">
        <v>2035</v>
      </c>
      <c r="B145">
        <v>6</v>
      </c>
      <c r="C145">
        <v>30</v>
      </c>
      <c r="D145">
        <v>2035.4960000000001</v>
      </c>
      <c r="E145">
        <v>52.7178115447457</v>
      </c>
      <c r="F145">
        <v>10.566289596046399</v>
      </c>
      <c r="G145">
        <v>0</v>
      </c>
      <c r="H145">
        <v>0</v>
      </c>
    </row>
    <row r="146" spans="1:8" x14ac:dyDescent="0.25">
      <c r="A146">
        <v>2035</v>
      </c>
      <c r="B146">
        <v>7</v>
      </c>
      <c r="C146">
        <v>31</v>
      </c>
      <c r="D146">
        <v>2035.5809999999999</v>
      </c>
      <c r="E146">
        <v>53.000141100422901</v>
      </c>
      <c r="F146">
        <v>10.6389625579623</v>
      </c>
      <c r="G146">
        <v>0</v>
      </c>
      <c r="H146">
        <v>0</v>
      </c>
    </row>
    <row r="147" spans="1:8" x14ac:dyDescent="0.25">
      <c r="A147">
        <v>2035</v>
      </c>
      <c r="B147">
        <v>8</v>
      </c>
      <c r="C147">
        <v>31</v>
      </c>
      <c r="D147">
        <v>2035.6659999999999</v>
      </c>
      <c r="E147">
        <v>53.280423075693101</v>
      </c>
      <c r="F147">
        <v>10.7124762877768</v>
      </c>
      <c r="G147">
        <v>0</v>
      </c>
      <c r="H147">
        <v>0</v>
      </c>
    </row>
    <row r="148" spans="1:8" x14ac:dyDescent="0.25">
      <c r="A148">
        <v>2035</v>
      </c>
      <c r="B148">
        <v>9</v>
      </c>
      <c r="C148">
        <v>30</v>
      </c>
      <c r="D148">
        <v>2035.748</v>
      </c>
      <c r="E148">
        <v>53.5497313602473</v>
      </c>
      <c r="F148">
        <v>10.7988860446453</v>
      </c>
      <c r="G148">
        <v>0</v>
      </c>
      <c r="H148">
        <v>0</v>
      </c>
    </row>
    <row r="149" spans="1:8" x14ac:dyDescent="0.25">
      <c r="A149">
        <v>2035</v>
      </c>
      <c r="B149">
        <v>10</v>
      </c>
      <c r="C149">
        <v>31</v>
      </c>
      <c r="D149">
        <v>2035.8330000000001</v>
      </c>
      <c r="E149">
        <v>53.826037539224799</v>
      </c>
      <c r="F149">
        <v>10.8978601892881</v>
      </c>
      <c r="G149">
        <v>0</v>
      </c>
      <c r="H149">
        <v>0</v>
      </c>
    </row>
    <row r="150" spans="1:8" x14ac:dyDescent="0.25">
      <c r="A150">
        <v>2035</v>
      </c>
      <c r="B150">
        <v>11</v>
      </c>
      <c r="C150">
        <v>30</v>
      </c>
      <c r="D150">
        <v>2035.915</v>
      </c>
      <c r="E150">
        <v>54.091532244687102</v>
      </c>
      <c r="F150">
        <v>11.0070784768848</v>
      </c>
      <c r="G150">
        <v>0</v>
      </c>
      <c r="H150">
        <v>0</v>
      </c>
    </row>
    <row r="151" spans="1:8" x14ac:dyDescent="0.25">
      <c r="A151">
        <v>2035</v>
      </c>
      <c r="B151">
        <v>12</v>
      </c>
      <c r="C151">
        <v>31</v>
      </c>
      <c r="D151">
        <v>2036</v>
      </c>
      <c r="E151">
        <v>54.363932600323402</v>
      </c>
      <c r="F151">
        <v>11.135727161180601</v>
      </c>
      <c r="G151">
        <v>0</v>
      </c>
      <c r="H151">
        <v>0</v>
      </c>
    </row>
    <row r="152" spans="1:8" x14ac:dyDescent="0.25">
      <c r="A152">
        <v>2036</v>
      </c>
      <c r="B152">
        <v>1</v>
      </c>
      <c r="C152">
        <v>31</v>
      </c>
      <c r="D152">
        <v>2036.085</v>
      </c>
      <c r="E152">
        <v>54.634374555530698</v>
      </c>
      <c r="F152">
        <v>11.2950560227523</v>
      </c>
      <c r="G152">
        <v>0</v>
      </c>
      <c r="H152">
        <v>0</v>
      </c>
    </row>
    <row r="153" spans="1:8" x14ac:dyDescent="0.25">
      <c r="A153">
        <v>2036</v>
      </c>
      <c r="B153">
        <v>2</v>
      </c>
      <c r="C153">
        <v>29</v>
      </c>
      <c r="D153">
        <v>2036.164</v>
      </c>
      <c r="E153">
        <v>54.885611382546699</v>
      </c>
      <c r="F153">
        <v>11.4871784291017</v>
      </c>
      <c r="G153">
        <v>0</v>
      </c>
      <c r="H153">
        <v>0</v>
      </c>
    </row>
    <row r="154" spans="1:8" x14ac:dyDescent="0.25">
      <c r="A154">
        <v>2036</v>
      </c>
      <c r="B154">
        <v>3</v>
      </c>
      <c r="C154">
        <v>31</v>
      </c>
      <c r="D154">
        <v>2036.249</v>
      </c>
      <c r="E154">
        <v>55.152313095330001</v>
      </c>
      <c r="F154">
        <v>11.5818997076322</v>
      </c>
      <c r="G154">
        <v>0</v>
      </c>
      <c r="H154">
        <v>0</v>
      </c>
    </row>
    <row r="155" spans="1:8" x14ac:dyDescent="0.25">
      <c r="A155">
        <v>2036</v>
      </c>
      <c r="B155">
        <v>4</v>
      </c>
      <c r="C155">
        <v>30</v>
      </c>
      <c r="D155">
        <v>2036.3309999999999</v>
      </c>
      <c r="E155">
        <v>55.408595858595</v>
      </c>
      <c r="F155">
        <v>11.650472902816199</v>
      </c>
      <c r="G155">
        <v>0</v>
      </c>
      <c r="H155">
        <v>0</v>
      </c>
    </row>
    <row r="156" spans="1:8" x14ac:dyDescent="0.25">
      <c r="A156">
        <v>2036</v>
      </c>
      <c r="B156">
        <v>5</v>
      </c>
      <c r="C156">
        <v>31</v>
      </c>
      <c r="D156">
        <v>2036.415</v>
      </c>
      <c r="E156">
        <v>55.6715620670699</v>
      </c>
      <c r="F156">
        <v>11.7142732909993</v>
      </c>
      <c r="G156">
        <v>0</v>
      </c>
      <c r="H156">
        <v>0</v>
      </c>
    </row>
    <row r="157" spans="1:8" x14ac:dyDescent="0.25">
      <c r="A157">
        <v>2036</v>
      </c>
      <c r="B157">
        <v>6</v>
      </c>
      <c r="C157">
        <v>30</v>
      </c>
      <c r="D157">
        <v>2036.4970000000001</v>
      </c>
      <c r="E157">
        <v>55.924262193330897</v>
      </c>
      <c r="F157">
        <v>11.782886313284299</v>
      </c>
      <c r="G157">
        <v>0</v>
      </c>
      <c r="H157">
        <v>0</v>
      </c>
    </row>
    <row r="158" spans="1:8" x14ac:dyDescent="0.25">
      <c r="A158">
        <v>2036</v>
      </c>
      <c r="B158">
        <v>7</v>
      </c>
      <c r="C158">
        <v>31</v>
      </c>
      <c r="D158">
        <v>2036.5820000000001</v>
      </c>
      <c r="E158">
        <v>56.183559535673702</v>
      </c>
      <c r="F158">
        <v>11.8490939169398</v>
      </c>
      <c r="G158">
        <v>0</v>
      </c>
      <c r="H158">
        <v>0</v>
      </c>
    </row>
    <row r="159" spans="1:8" x14ac:dyDescent="0.25">
      <c r="A159">
        <v>2036</v>
      </c>
      <c r="B159">
        <v>8</v>
      </c>
      <c r="C159">
        <v>31</v>
      </c>
      <c r="D159">
        <v>2036.6669999999999</v>
      </c>
      <c r="E159">
        <v>56.441017583527</v>
      </c>
      <c r="F159">
        <v>11.916859233323599</v>
      </c>
      <c r="G159">
        <v>0</v>
      </c>
      <c r="H159">
        <v>0</v>
      </c>
    </row>
    <row r="160" spans="1:8" x14ac:dyDescent="0.25">
      <c r="A160">
        <v>2036</v>
      </c>
      <c r="B160">
        <v>9</v>
      </c>
      <c r="C160">
        <v>30</v>
      </c>
      <c r="D160">
        <v>2036.749</v>
      </c>
      <c r="E160">
        <v>56.688435114540702</v>
      </c>
      <c r="F160">
        <v>11.998482090583501</v>
      </c>
      <c r="G160">
        <v>0</v>
      </c>
      <c r="H160">
        <v>0</v>
      </c>
    </row>
    <row r="161" spans="1:8" x14ac:dyDescent="0.25">
      <c r="A161">
        <v>2036</v>
      </c>
      <c r="B161">
        <v>10</v>
      </c>
      <c r="C161">
        <v>31</v>
      </c>
      <c r="D161">
        <v>2036.8330000000001</v>
      </c>
      <c r="E161">
        <v>56.942322860903197</v>
      </c>
      <c r="F161">
        <v>12.093604707988201</v>
      </c>
      <c r="G161">
        <v>0</v>
      </c>
      <c r="H161">
        <v>0</v>
      </c>
    </row>
    <row r="162" spans="1:8" x14ac:dyDescent="0.25">
      <c r="A162">
        <v>2036</v>
      </c>
      <c r="B162">
        <v>11</v>
      </c>
      <c r="C162">
        <v>30</v>
      </c>
      <c r="D162">
        <v>2036.915</v>
      </c>
      <c r="E162">
        <v>57.186316377137203</v>
      </c>
      <c r="F162">
        <v>12.200305718708499</v>
      </c>
      <c r="G162">
        <v>0</v>
      </c>
      <c r="H162">
        <v>0</v>
      </c>
    </row>
    <row r="163" spans="1:8" x14ac:dyDescent="0.25">
      <c r="A163">
        <v>2036</v>
      </c>
      <c r="B163">
        <v>12</v>
      </c>
      <c r="C163">
        <v>31</v>
      </c>
      <c r="D163">
        <v>2037</v>
      </c>
      <c r="E163">
        <v>57.436697862213002</v>
      </c>
      <c r="F163">
        <v>12.328128246290101</v>
      </c>
      <c r="G163">
        <v>0</v>
      </c>
      <c r="H163">
        <v>0</v>
      </c>
    </row>
    <row r="164" spans="1:8" x14ac:dyDescent="0.25">
      <c r="A164">
        <v>2037</v>
      </c>
      <c r="B164">
        <v>1</v>
      </c>
      <c r="C164">
        <v>31</v>
      </c>
      <c r="D164">
        <v>2037.085</v>
      </c>
      <c r="E164">
        <v>57.6853216790294</v>
      </c>
      <c r="F164">
        <v>12.4909345749482</v>
      </c>
      <c r="G164">
        <v>0</v>
      </c>
      <c r="H164">
        <v>0</v>
      </c>
    </row>
    <row r="165" spans="1:8" x14ac:dyDescent="0.25">
      <c r="A165">
        <v>2037</v>
      </c>
      <c r="B165">
        <v>2</v>
      </c>
      <c r="C165">
        <v>28</v>
      </c>
      <c r="D165">
        <v>2037.162</v>
      </c>
      <c r="E165">
        <v>57.908387788413499</v>
      </c>
      <c r="F165">
        <v>12.6793785023306</v>
      </c>
      <c r="G165">
        <v>0</v>
      </c>
      <c r="H165">
        <v>0</v>
      </c>
    </row>
    <row r="166" spans="1:8" x14ac:dyDescent="0.25">
      <c r="A166">
        <v>2037</v>
      </c>
      <c r="B166">
        <v>3</v>
      </c>
      <c r="C166">
        <v>31</v>
      </c>
      <c r="D166">
        <v>2037.2470000000001</v>
      </c>
      <c r="E166">
        <v>58.153710797043701</v>
      </c>
      <c r="F166">
        <v>12.7709179980884</v>
      </c>
      <c r="G166">
        <v>0</v>
      </c>
      <c r="H166">
        <v>0</v>
      </c>
    </row>
    <row r="167" spans="1:8" x14ac:dyDescent="0.25">
      <c r="A167">
        <v>2037</v>
      </c>
      <c r="B167">
        <v>4</v>
      </c>
      <c r="C167">
        <v>30</v>
      </c>
      <c r="D167">
        <v>2037.329</v>
      </c>
      <c r="E167">
        <v>58.389490666795098</v>
      </c>
      <c r="F167">
        <v>12.834245657193801</v>
      </c>
      <c r="G167">
        <v>0</v>
      </c>
      <c r="H167">
        <v>0</v>
      </c>
    </row>
    <row r="168" spans="1:8" x14ac:dyDescent="0.25">
      <c r="A168">
        <v>2037</v>
      </c>
      <c r="B168">
        <v>5</v>
      </c>
      <c r="C168">
        <v>31</v>
      </c>
      <c r="D168">
        <v>2037.414</v>
      </c>
      <c r="E168">
        <v>58.631461353060402</v>
      </c>
      <c r="F168">
        <v>12.8915684434263</v>
      </c>
      <c r="G168">
        <v>0</v>
      </c>
      <c r="H168">
        <v>0</v>
      </c>
    </row>
    <row r="169" spans="1:8" x14ac:dyDescent="0.25">
      <c r="A169">
        <v>2037</v>
      </c>
      <c r="B169">
        <v>6</v>
      </c>
      <c r="C169">
        <v>30</v>
      </c>
      <c r="D169">
        <v>2037.4960000000001</v>
      </c>
      <c r="E169">
        <v>58.864026357052197</v>
      </c>
      <c r="F169">
        <v>12.9540628716589</v>
      </c>
      <c r="G169">
        <v>0</v>
      </c>
      <c r="H169">
        <v>0</v>
      </c>
    </row>
    <row r="170" spans="1:8" x14ac:dyDescent="0.25">
      <c r="A170">
        <v>2037</v>
      </c>
      <c r="B170">
        <v>7</v>
      </c>
      <c r="C170">
        <v>31</v>
      </c>
      <c r="D170">
        <v>2037.5809999999999</v>
      </c>
      <c r="E170">
        <v>59.102705038504503</v>
      </c>
      <c r="F170">
        <v>13.013426592095399</v>
      </c>
      <c r="G170">
        <v>0</v>
      </c>
      <c r="H170">
        <v>0</v>
      </c>
    </row>
    <row r="171" spans="1:8" x14ac:dyDescent="0.25">
      <c r="A171">
        <v>2037</v>
      </c>
      <c r="B171">
        <v>8</v>
      </c>
      <c r="C171">
        <v>31</v>
      </c>
      <c r="D171">
        <v>2037.6659999999999</v>
      </c>
      <c r="E171">
        <v>59.3397335035881</v>
      </c>
      <c r="F171">
        <v>13.074321525181</v>
      </c>
      <c r="G171">
        <v>0</v>
      </c>
      <c r="H171">
        <v>0</v>
      </c>
    </row>
    <row r="172" spans="1:8" x14ac:dyDescent="0.25">
      <c r="A172">
        <v>2037</v>
      </c>
      <c r="B172">
        <v>9</v>
      </c>
      <c r="C172">
        <v>30</v>
      </c>
      <c r="D172">
        <v>2037.748</v>
      </c>
      <c r="E172">
        <v>59.567558941237301</v>
      </c>
      <c r="F172">
        <v>13.150444297391701</v>
      </c>
      <c r="G172">
        <v>0</v>
      </c>
      <c r="H172">
        <v>0</v>
      </c>
    </row>
    <row r="173" spans="1:8" x14ac:dyDescent="0.25">
      <c r="A173">
        <v>2037</v>
      </c>
      <c r="B173">
        <v>10</v>
      </c>
      <c r="C173">
        <v>31</v>
      </c>
      <c r="D173">
        <v>2037.8330000000001</v>
      </c>
      <c r="E173">
        <v>59.8013843312456</v>
      </c>
      <c r="F173">
        <v>13.240762025164999</v>
      </c>
      <c r="G173">
        <v>0</v>
      </c>
      <c r="H173">
        <v>0</v>
      </c>
    </row>
    <row r="174" spans="1:8" x14ac:dyDescent="0.25">
      <c r="A174">
        <v>2037</v>
      </c>
      <c r="B174">
        <v>11</v>
      </c>
      <c r="C174">
        <v>30</v>
      </c>
      <c r="D174">
        <v>2037.915</v>
      </c>
      <c r="E174">
        <v>60.026138027192196</v>
      </c>
      <c r="F174">
        <v>13.343983534701101</v>
      </c>
      <c r="G174">
        <v>0</v>
      </c>
      <c r="H174">
        <v>0</v>
      </c>
    </row>
    <row r="175" spans="1:8" x14ac:dyDescent="0.25">
      <c r="A175">
        <v>2037</v>
      </c>
      <c r="B175">
        <v>12</v>
      </c>
      <c r="C175">
        <v>31</v>
      </c>
      <c r="D175">
        <v>2038</v>
      </c>
      <c r="E175">
        <v>60.256817956048501</v>
      </c>
      <c r="F175">
        <v>13.469588198945599</v>
      </c>
      <c r="G175">
        <v>0</v>
      </c>
      <c r="H175">
        <v>0</v>
      </c>
    </row>
    <row r="176" spans="1:8" x14ac:dyDescent="0.25">
      <c r="A176">
        <v>2038</v>
      </c>
      <c r="B176">
        <v>1</v>
      </c>
      <c r="C176">
        <v>31</v>
      </c>
      <c r="D176">
        <v>2038.085</v>
      </c>
      <c r="E176">
        <v>60.485921107684099</v>
      </c>
      <c r="F176">
        <v>13.6326886131635</v>
      </c>
      <c r="G176">
        <v>0</v>
      </c>
      <c r="H176">
        <v>0</v>
      </c>
    </row>
    <row r="177" spans="1:8" x14ac:dyDescent="0.25">
      <c r="A177">
        <v>2038</v>
      </c>
      <c r="B177">
        <v>2</v>
      </c>
      <c r="C177">
        <v>28</v>
      </c>
      <c r="D177">
        <v>2038.162</v>
      </c>
      <c r="E177">
        <v>60.6915097457371</v>
      </c>
      <c r="F177">
        <v>13.824427845974199</v>
      </c>
      <c r="G177">
        <v>0</v>
      </c>
      <c r="H177">
        <v>0</v>
      </c>
    </row>
    <row r="178" spans="1:8" x14ac:dyDescent="0.25">
      <c r="A178">
        <v>2038</v>
      </c>
      <c r="B178">
        <v>3</v>
      </c>
      <c r="C178">
        <v>31</v>
      </c>
      <c r="D178">
        <v>2038.2470000000001</v>
      </c>
      <c r="E178">
        <v>60.917651774989501</v>
      </c>
      <c r="F178">
        <v>13.912460487421701</v>
      </c>
      <c r="G178">
        <v>0</v>
      </c>
      <c r="H178">
        <v>0</v>
      </c>
    </row>
    <row r="179" spans="1:8" x14ac:dyDescent="0.25">
      <c r="A179">
        <v>2038</v>
      </c>
      <c r="B179">
        <v>4</v>
      </c>
      <c r="C179">
        <v>30</v>
      </c>
      <c r="D179">
        <v>2038.329</v>
      </c>
      <c r="E179">
        <v>61.135037065848103</v>
      </c>
      <c r="F179">
        <v>13.970347458967099</v>
      </c>
      <c r="G179">
        <v>0</v>
      </c>
      <c r="H179">
        <v>0</v>
      </c>
    </row>
    <row r="180" spans="1:8" x14ac:dyDescent="0.25">
      <c r="A180">
        <v>2038</v>
      </c>
      <c r="B180">
        <v>5</v>
      </c>
      <c r="C180">
        <v>31</v>
      </c>
      <c r="D180">
        <v>2038.414</v>
      </c>
      <c r="E180">
        <v>61.358171656848398</v>
      </c>
      <c r="F180">
        <v>14.021038538598001</v>
      </c>
      <c r="G180">
        <v>0</v>
      </c>
      <c r="H180">
        <v>0</v>
      </c>
    </row>
    <row r="181" spans="1:8" x14ac:dyDescent="0.25">
      <c r="A181">
        <v>2038</v>
      </c>
      <c r="B181">
        <v>6</v>
      </c>
      <c r="C181">
        <v>30</v>
      </c>
      <c r="D181">
        <v>2038.4960000000001</v>
      </c>
      <c r="E181">
        <v>61.572672741958598</v>
      </c>
      <c r="F181">
        <v>14.0772496442858</v>
      </c>
      <c r="G181">
        <v>0</v>
      </c>
      <c r="H181">
        <v>0</v>
      </c>
    </row>
    <row r="182" spans="1:8" x14ac:dyDescent="0.25">
      <c r="A182">
        <v>2038</v>
      </c>
      <c r="B182">
        <v>7</v>
      </c>
      <c r="C182">
        <v>31</v>
      </c>
      <c r="D182">
        <v>2038.5809999999999</v>
      </c>
      <c r="E182">
        <v>61.792853816001603</v>
      </c>
      <c r="F182">
        <v>14.129633620121499</v>
      </c>
      <c r="G182">
        <v>0</v>
      </c>
      <c r="H182">
        <v>0</v>
      </c>
    </row>
    <row r="183" spans="1:8" x14ac:dyDescent="0.25">
      <c r="A183">
        <v>2038</v>
      </c>
      <c r="B183">
        <v>8</v>
      </c>
      <c r="C183">
        <v>31</v>
      </c>
      <c r="D183">
        <v>2038.6659999999999</v>
      </c>
      <c r="E183">
        <v>62.011554252304997</v>
      </c>
      <c r="F183">
        <v>14.1835293837647</v>
      </c>
      <c r="G183">
        <v>0</v>
      </c>
      <c r="H183">
        <v>0</v>
      </c>
    </row>
    <row r="184" spans="1:8" x14ac:dyDescent="0.25">
      <c r="A184">
        <v>2038</v>
      </c>
      <c r="B184">
        <v>9</v>
      </c>
      <c r="C184">
        <v>30</v>
      </c>
      <c r="D184">
        <v>2038.748</v>
      </c>
      <c r="E184">
        <v>62.221802807750798</v>
      </c>
      <c r="F184">
        <v>14.253970416837101</v>
      </c>
      <c r="G184">
        <v>0</v>
      </c>
      <c r="H184">
        <v>0</v>
      </c>
    </row>
    <row r="185" spans="1:8" x14ac:dyDescent="0.25">
      <c r="A185">
        <v>2038</v>
      </c>
      <c r="B185">
        <v>10</v>
      </c>
      <c r="C185">
        <v>31</v>
      </c>
      <c r="D185">
        <v>2038.8330000000001</v>
      </c>
      <c r="E185">
        <v>62.437629083261001</v>
      </c>
      <c r="F185">
        <v>14.3392607180268</v>
      </c>
      <c r="G185">
        <v>0</v>
      </c>
      <c r="H185">
        <v>0</v>
      </c>
    </row>
    <row r="186" spans="1:8" x14ac:dyDescent="0.25">
      <c r="A186">
        <v>2038</v>
      </c>
      <c r="B186">
        <v>11</v>
      </c>
      <c r="C186">
        <v>30</v>
      </c>
      <c r="D186">
        <v>2038.915</v>
      </c>
      <c r="E186">
        <v>62.6451211532287</v>
      </c>
      <c r="F186">
        <v>14.4387358520472</v>
      </c>
      <c r="G186">
        <v>0</v>
      </c>
      <c r="H186">
        <v>0</v>
      </c>
    </row>
    <row r="187" spans="1:8" x14ac:dyDescent="0.25">
      <c r="A187">
        <v>2038</v>
      </c>
      <c r="B187">
        <v>12</v>
      </c>
      <c r="C187">
        <v>31</v>
      </c>
      <c r="D187">
        <v>2039</v>
      </c>
      <c r="E187">
        <v>62.858124596862503</v>
      </c>
      <c r="F187">
        <v>14.5617839906649</v>
      </c>
      <c r="G187">
        <v>0</v>
      </c>
      <c r="H187">
        <v>0</v>
      </c>
    </row>
    <row r="188" spans="1:8" x14ac:dyDescent="0.25">
      <c r="A188">
        <v>2039</v>
      </c>
      <c r="B188">
        <v>1</v>
      </c>
      <c r="C188">
        <v>31</v>
      </c>
      <c r="D188">
        <v>2039.085</v>
      </c>
      <c r="E188">
        <v>63.069712832633499</v>
      </c>
      <c r="F188">
        <v>14.7247069339939</v>
      </c>
      <c r="G188">
        <v>0</v>
      </c>
      <c r="H188">
        <v>0</v>
      </c>
    </row>
    <row r="189" spans="1:8" x14ac:dyDescent="0.25">
      <c r="A189">
        <v>2039</v>
      </c>
      <c r="B189">
        <v>2</v>
      </c>
      <c r="C189">
        <v>28</v>
      </c>
      <c r="D189">
        <v>2039.162</v>
      </c>
      <c r="E189">
        <v>63.2596190884815</v>
      </c>
      <c r="F189">
        <v>14.91915415163</v>
      </c>
      <c r="G189">
        <v>0</v>
      </c>
      <c r="H189">
        <v>0</v>
      </c>
    </row>
    <row r="190" spans="1:8" x14ac:dyDescent="0.25">
      <c r="A190">
        <v>2039</v>
      </c>
      <c r="B190">
        <v>3</v>
      </c>
      <c r="C190">
        <v>31</v>
      </c>
      <c r="D190">
        <v>2039.2470000000001</v>
      </c>
      <c r="E190">
        <v>63.468549293714403</v>
      </c>
      <c r="F190">
        <v>15.003505500337299</v>
      </c>
      <c r="G190">
        <v>0</v>
      </c>
      <c r="H190">
        <v>0</v>
      </c>
    </row>
    <row r="191" spans="1:8" x14ac:dyDescent="0.25">
      <c r="A191">
        <v>2039</v>
      </c>
      <c r="B191">
        <v>4</v>
      </c>
      <c r="C191">
        <v>30</v>
      </c>
      <c r="D191">
        <v>2039.329</v>
      </c>
      <c r="E191">
        <v>63.669427435303398</v>
      </c>
      <c r="F191">
        <v>15.0559007581946</v>
      </c>
      <c r="G191">
        <v>0</v>
      </c>
      <c r="H191">
        <v>0</v>
      </c>
    </row>
    <row r="192" spans="1:8" x14ac:dyDescent="0.25">
      <c r="A192">
        <v>2039</v>
      </c>
      <c r="B192">
        <v>5</v>
      </c>
      <c r="C192">
        <v>31</v>
      </c>
      <c r="D192">
        <v>2039.414</v>
      </c>
      <c r="E192">
        <v>63.8756575448296</v>
      </c>
      <c r="F192">
        <v>15.099957359116001</v>
      </c>
      <c r="G192">
        <v>0</v>
      </c>
      <c r="H192">
        <v>0</v>
      </c>
    </row>
    <row r="193" spans="1:8" x14ac:dyDescent="0.25">
      <c r="A193">
        <v>2039</v>
      </c>
      <c r="B193">
        <v>6</v>
      </c>
      <c r="C193">
        <v>30</v>
      </c>
      <c r="D193">
        <v>2039.4960000000001</v>
      </c>
      <c r="E193">
        <v>64.073945972324097</v>
      </c>
      <c r="F193">
        <v>15.1498692218691</v>
      </c>
      <c r="G193">
        <v>0</v>
      </c>
      <c r="H193">
        <v>0</v>
      </c>
    </row>
    <row r="194" spans="1:8" x14ac:dyDescent="0.25">
      <c r="A194">
        <v>2039</v>
      </c>
      <c r="B194">
        <v>7</v>
      </c>
      <c r="C194">
        <v>31</v>
      </c>
      <c r="D194">
        <v>2039.5809999999999</v>
      </c>
      <c r="E194">
        <v>64.277523858017602</v>
      </c>
      <c r="F194">
        <v>15.1952891901117</v>
      </c>
      <c r="G194">
        <v>0</v>
      </c>
      <c r="H194">
        <v>0</v>
      </c>
    </row>
    <row r="195" spans="1:8" x14ac:dyDescent="0.25">
      <c r="A195">
        <v>2039</v>
      </c>
      <c r="B195">
        <v>8</v>
      </c>
      <c r="C195">
        <v>31</v>
      </c>
      <c r="D195">
        <v>2039.6659999999999</v>
      </c>
      <c r="E195">
        <v>64.479771929350406</v>
      </c>
      <c r="F195">
        <v>15.2422068556006</v>
      </c>
      <c r="G195">
        <v>0</v>
      </c>
      <c r="H195">
        <v>0</v>
      </c>
    </row>
    <row r="196" spans="1:8" x14ac:dyDescent="0.25">
      <c r="A196">
        <v>2039</v>
      </c>
      <c r="B196">
        <v>9</v>
      </c>
      <c r="C196">
        <v>30</v>
      </c>
      <c r="D196">
        <v>2039.748</v>
      </c>
      <c r="E196">
        <v>64.674241003323999</v>
      </c>
      <c r="F196">
        <v>15.3069286754611</v>
      </c>
      <c r="G196">
        <v>0</v>
      </c>
      <c r="H196">
        <v>0</v>
      </c>
    </row>
    <row r="197" spans="1:8" x14ac:dyDescent="0.25">
      <c r="A197">
        <v>2039</v>
      </c>
      <c r="B197">
        <v>10</v>
      </c>
      <c r="C197">
        <v>31</v>
      </c>
      <c r="D197">
        <v>2039.8330000000001</v>
      </c>
      <c r="E197">
        <v>64.873907236273396</v>
      </c>
      <c r="F197">
        <v>15.3871147349914</v>
      </c>
      <c r="G197">
        <v>0</v>
      </c>
      <c r="H197">
        <v>0</v>
      </c>
    </row>
    <row r="198" spans="1:8" x14ac:dyDescent="0.25">
      <c r="A198">
        <v>2039</v>
      </c>
      <c r="B198">
        <v>11</v>
      </c>
      <c r="C198">
        <v>30</v>
      </c>
      <c r="D198">
        <v>2039.915</v>
      </c>
      <c r="E198">
        <v>65.065899880565993</v>
      </c>
      <c r="F198">
        <v>15.482714893559899</v>
      </c>
      <c r="G198">
        <v>0</v>
      </c>
      <c r="H198">
        <v>0</v>
      </c>
    </row>
    <row r="199" spans="1:8" x14ac:dyDescent="0.25">
      <c r="A199">
        <v>2039</v>
      </c>
      <c r="B199">
        <v>12</v>
      </c>
      <c r="C199">
        <v>31</v>
      </c>
      <c r="D199">
        <v>2040</v>
      </c>
      <c r="E199">
        <v>65.263029763272499</v>
      </c>
      <c r="F199">
        <v>15.6030082431139</v>
      </c>
      <c r="G199">
        <v>0</v>
      </c>
      <c r="H199">
        <v>0</v>
      </c>
    </row>
    <row r="200" spans="1:8" x14ac:dyDescent="0.25">
      <c r="A200">
        <v>2040</v>
      </c>
      <c r="B200">
        <v>1</v>
      </c>
      <c r="C200">
        <v>31</v>
      </c>
      <c r="D200">
        <v>2040.085</v>
      </c>
      <c r="E200">
        <v>65.458887817259097</v>
      </c>
      <c r="F200">
        <v>15.7654236087404</v>
      </c>
      <c r="G200">
        <v>0</v>
      </c>
      <c r="H200">
        <v>0</v>
      </c>
    </row>
    <row r="201" spans="1:8" x14ac:dyDescent="0.25">
      <c r="A201">
        <v>2040</v>
      </c>
      <c r="B201">
        <v>2</v>
      </c>
      <c r="C201">
        <v>29</v>
      </c>
      <c r="D201">
        <v>2040.164</v>
      </c>
      <c r="E201">
        <v>65.640968563632001</v>
      </c>
      <c r="F201">
        <v>15.9642626765835</v>
      </c>
      <c r="G201">
        <v>0</v>
      </c>
      <c r="H201">
        <v>0</v>
      </c>
    </row>
    <row r="202" spans="1:8" x14ac:dyDescent="0.25">
      <c r="A202">
        <v>2040</v>
      </c>
      <c r="B202">
        <v>3</v>
      </c>
      <c r="C202">
        <v>31</v>
      </c>
      <c r="D202">
        <v>2040.249</v>
      </c>
      <c r="E202">
        <v>65.8343972649634</v>
      </c>
      <c r="F202">
        <v>16.043556594814099</v>
      </c>
      <c r="G202">
        <v>0</v>
      </c>
      <c r="H202">
        <v>0</v>
      </c>
    </row>
    <row r="203" spans="1:8" x14ac:dyDescent="0.25">
      <c r="A203">
        <v>2040</v>
      </c>
      <c r="B203">
        <v>4</v>
      </c>
      <c r="C203">
        <v>30</v>
      </c>
      <c r="D203">
        <v>2040.3309999999999</v>
      </c>
      <c r="E203">
        <v>66.020406781997494</v>
      </c>
      <c r="F203">
        <v>16.0901824038847</v>
      </c>
      <c r="G203">
        <v>0</v>
      </c>
      <c r="H203">
        <v>0</v>
      </c>
    </row>
    <row r="204" spans="1:8" x14ac:dyDescent="0.25">
      <c r="A204">
        <v>2040</v>
      </c>
      <c r="B204">
        <v>5</v>
      </c>
      <c r="C204">
        <v>31</v>
      </c>
      <c r="D204">
        <v>2040.415</v>
      </c>
      <c r="E204">
        <v>66.211408501336805</v>
      </c>
      <c r="F204">
        <v>16.128396429829099</v>
      </c>
      <c r="G204">
        <v>0</v>
      </c>
      <c r="H204">
        <v>0</v>
      </c>
    </row>
    <row r="205" spans="1:8" x14ac:dyDescent="0.25">
      <c r="A205">
        <v>2040</v>
      </c>
      <c r="B205">
        <v>6</v>
      </c>
      <c r="C205">
        <v>30</v>
      </c>
      <c r="D205">
        <v>2040.4970000000001</v>
      </c>
      <c r="E205">
        <v>66.395089917956696</v>
      </c>
      <c r="F205">
        <v>16.171921133354399</v>
      </c>
      <c r="G205">
        <v>0</v>
      </c>
      <c r="H205">
        <v>0</v>
      </c>
    </row>
    <row r="206" spans="1:8" x14ac:dyDescent="0.25">
      <c r="A206">
        <v>2040</v>
      </c>
      <c r="B206">
        <v>7</v>
      </c>
      <c r="C206">
        <v>31</v>
      </c>
      <c r="D206">
        <v>2040.5820000000001</v>
      </c>
      <c r="E206">
        <v>66.583706992072294</v>
      </c>
      <c r="F206">
        <v>16.210508345148501</v>
      </c>
      <c r="G206">
        <v>0</v>
      </c>
      <c r="H206">
        <v>0</v>
      </c>
    </row>
    <row r="207" spans="1:8" x14ac:dyDescent="0.25">
      <c r="A207">
        <v>2040</v>
      </c>
      <c r="B207">
        <v>8</v>
      </c>
      <c r="C207">
        <v>31</v>
      </c>
      <c r="D207">
        <v>2040.6669999999999</v>
      </c>
      <c r="E207">
        <v>66.771128143991206</v>
      </c>
      <c r="F207">
        <v>16.2515862953999</v>
      </c>
      <c r="G207">
        <v>0</v>
      </c>
      <c r="H207">
        <v>0</v>
      </c>
    </row>
    <row r="208" spans="1:8" x14ac:dyDescent="0.25">
      <c r="A208">
        <v>2040</v>
      </c>
      <c r="B208">
        <v>9</v>
      </c>
      <c r="C208">
        <v>30</v>
      </c>
      <c r="D208">
        <v>2040.749</v>
      </c>
      <c r="E208">
        <v>66.951374758315296</v>
      </c>
      <c r="F208">
        <v>16.311119668533699</v>
      </c>
      <c r="G208">
        <v>0</v>
      </c>
      <c r="H208">
        <v>0</v>
      </c>
    </row>
    <row r="209" spans="1:8" x14ac:dyDescent="0.25">
      <c r="A209">
        <v>2040</v>
      </c>
      <c r="B209">
        <v>10</v>
      </c>
      <c r="C209">
        <v>31</v>
      </c>
      <c r="D209">
        <v>2040.8330000000001</v>
      </c>
      <c r="E209">
        <v>67.136473484927606</v>
      </c>
      <c r="F209">
        <v>16.386961128139301</v>
      </c>
      <c r="G209">
        <v>0</v>
      </c>
      <c r="H209">
        <v>0</v>
      </c>
    </row>
    <row r="210" spans="1:8" x14ac:dyDescent="0.25">
      <c r="A210">
        <v>2040</v>
      </c>
      <c r="B210">
        <v>11</v>
      </c>
      <c r="C210">
        <v>30</v>
      </c>
      <c r="D210">
        <v>2040.915</v>
      </c>
      <c r="E210">
        <v>67.314492142044003</v>
      </c>
      <c r="F210">
        <v>16.479366234020301</v>
      </c>
      <c r="G210">
        <v>0</v>
      </c>
      <c r="H210">
        <v>0</v>
      </c>
    </row>
    <row r="211" spans="1:8" x14ac:dyDescent="0.25">
      <c r="A211">
        <v>2040</v>
      </c>
      <c r="B211">
        <v>12</v>
      </c>
      <c r="C211">
        <v>31</v>
      </c>
      <c r="D211">
        <v>2041</v>
      </c>
      <c r="E211">
        <v>67.497308639754806</v>
      </c>
      <c r="F211">
        <v>16.597984735853299</v>
      </c>
      <c r="G211">
        <v>0</v>
      </c>
      <c r="H211">
        <v>0</v>
      </c>
    </row>
    <row r="212" spans="1:8" x14ac:dyDescent="0.25">
      <c r="A212">
        <v>2041</v>
      </c>
      <c r="B212">
        <v>1</v>
      </c>
      <c r="C212">
        <v>31</v>
      </c>
      <c r="D212">
        <v>2041.085</v>
      </c>
      <c r="E212">
        <v>67.678980455885096</v>
      </c>
      <c r="F212">
        <v>16.763004477523499</v>
      </c>
      <c r="G212">
        <v>0</v>
      </c>
      <c r="H212">
        <v>0</v>
      </c>
    </row>
    <row r="213" spans="1:8" x14ac:dyDescent="0.25">
      <c r="A213">
        <v>2041</v>
      </c>
      <c r="B213">
        <v>2</v>
      </c>
      <c r="C213">
        <v>28</v>
      </c>
      <c r="D213">
        <v>2041.162</v>
      </c>
      <c r="E213">
        <v>67.842095621508605</v>
      </c>
      <c r="F213">
        <v>16.955165944490901</v>
      </c>
      <c r="G213">
        <v>0</v>
      </c>
      <c r="H213">
        <v>0</v>
      </c>
    </row>
    <row r="214" spans="1:8" x14ac:dyDescent="0.25">
      <c r="A214">
        <v>2041</v>
      </c>
      <c r="B214">
        <v>3</v>
      </c>
      <c r="C214">
        <v>31</v>
      </c>
      <c r="D214">
        <v>2041.2470000000001</v>
      </c>
      <c r="E214">
        <v>68.021616559700902</v>
      </c>
      <c r="F214">
        <v>17.0306647430494</v>
      </c>
      <c r="G214">
        <v>0</v>
      </c>
      <c r="H214">
        <v>0</v>
      </c>
    </row>
    <row r="215" spans="1:8" x14ac:dyDescent="0.25">
      <c r="A215">
        <v>2041</v>
      </c>
      <c r="B215">
        <v>4</v>
      </c>
      <c r="C215">
        <v>30</v>
      </c>
      <c r="D215">
        <v>2041.329</v>
      </c>
      <c r="E215">
        <v>68.194284046282604</v>
      </c>
      <c r="F215">
        <v>17.071949343176399</v>
      </c>
      <c r="G215">
        <v>0</v>
      </c>
      <c r="H215">
        <v>0</v>
      </c>
    </row>
    <row r="216" spans="1:8" x14ac:dyDescent="0.25">
      <c r="A216">
        <v>2041</v>
      </c>
      <c r="B216">
        <v>5</v>
      </c>
      <c r="C216">
        <v>31</v>
      </c>
      <c r="D216">
        <v>2041.414</v>
      </c>
      <c r="E216">
        <v>68.371618746211894</v>
      </c>
      <c r="F216">
        <v>17.103831994229601</v>
      </c>
      <c r="G216">
        <v>0</v>
      </c>
      <c r="H216">
        <v>0</v>
      </c>
    </row>
    <row r="217" spans="1:8" x14ac:dyDescent="0.25">
      <c r="A217">
        <v>2041</v>
      </c>
      <c r="B217">
        <v>6</v>
      </c>
      <c r="C217">
        <v>30</v>
      </c>
      <c r="D217">
        <v>2041.4960000000001</v>
      </c>
      <c r="E217">
        <v>68.542188710095203</v>
      </c>
      <c r="F217">
        <v>17.141300499563901</v>
      </c>
      <c r="G217">
        <v>0</v>
      </c>
      <c r="H217">
        <v>0</v>
      </c>
    </row>
    <row r="218" spans="1:8" x14ac:dyDescent="0.25">
      <c r="A218">
        <v>2041</v>
      </c>
      <c r="B218">
        <v>7</v>
      </c>
      <c r="C218">
        <v>31</v>
      </c>
      <c r="D218">
        <v>2041.5809999999999</v>
      </c>
      <c r="E218">
        <v>68.717374572969405</v>
      </c>
      <c r="F218">
        <v>17.173242092306399</v>
      </c>
      <c r="G218">
        <v>0</v>
      </c>
      <c r="H218">
        <v>0</v>
      </c>
    </row>
    <row r="219" spans="1:8" x14ac:dyDescent="0.25">
      <c r="A219">
        <v>2041</v>
      </c>
      <c r="B219">
        <v>8</v>
      </c>
      <c r="C219">
        <v>31</v>
      </c>
      <c r="D219">
        <v>2041.6659999999999</v>
      </c>
      <c r="E219">
        <v>68.891482490460604</v>
      </c>
      <c r="F219">
        <v>17.2077118641051</v>
      </c>
      <c r="G219">
        <v>0</v>
      </c>
      <c r="H219">
        <v>0</v>
      </c>
    </row>
    <row r="220" spans="1:8" x14ac:dyDescent="0.25">
      <c r="A220">
        <v>2041</v>
      </c>
      <c r="B220">
        <v>9</v>
      </c>
      <c r="C220">
        <v>30</v>
      </c>
      <c r="D220">
        <v>2041.748</v>
      </c>
      <c r="E220">
        <v>69.058956494279997</v>
      </c>
      <c r="F220">
        <v>17.2617538555543</v>
      </c>
      <c r="G220">
        <v>0</v>
      </c>
      <c r="H220">
        <v>0</v>
      </c>
    </row>
    <row r="221" spans="1:8" x14ac:dyDescent="0.25">
      <c r="A221">
        <v>2041</v>
      </c>
      <c r="B221">
        <v>10</v>
      </c>
      <c r="C221">
        <v>31</v>
      </c>
      <c r="D221">
        <v>2041.8330000000001</v>
      </c>
      <c r="E221">
        <v>69.230970535519305</v>
      </c>
      <c r="F221">
        <v>17.3326578275827</v>
      </c>
      <c r="G221">
        <v>0</v>
      </c>
      <c r="H221">
        <v>0</v>
      </c>
    </row>
    <row r="222" spans="1:8" x14ac:dyDescent="0.25">
      <c r="A222">
        <v>2041</v>
      </c>
      <c r="B222">
        <v>11</v>
      </c>
      <c r="C222">
        <v>30</v>
      </c>
      <c r="D222">
        <v>2041.915</v>
      </c>
      <c r="E222">
        <v>69.3964354768178</v>
      </c>
      <c r="F222">
        <v>17.421240158059099</v>
      </c>
      <c r="G222">
        <v>0</v>
      </c>
      <c r="H222">
        <v>0</v>
      </c>
    </row>
    <row r="223" spans="1:8" x14ac:dyDescent="0.25">
      <c r="A223">
        <v>2041</v>
      </c>
      <c r="B223">
        <v>12</v>
      </c>
      <c r="C223">
        <v>31</v>
      </c>
      <c r="D223">
        <v>2042</v>
      </c>
      <c r="E223">
        <v>69.566391146710203</v>
      </c>
      <c r="F223">
        <v>17.5370448752772</v>
      </c>
      <c r="G223">
        <v>0</v>
      </c>
      <c r="H223">
        <v>0</v>
      </c>
    </row>
    <row r="224" spans="1:8" x14ac:dyDescent="0.25">
      <c r="A224">
        <v>2042</v>
      </c>
      <c r="B224">
        <v>1</v>
      </c>
      <c r="C224">
        <v>31</v>
      </c>
      <c r="D224">
        <v>2042.085</v>
      </c>
      <c r="E224">
        <v>69.735314131593398</v>
      </c>
      <c r="F224">
        <v>17.701331289725101</v>
      </c>
      <c r="G224">
        <v>0</v>
      </c>
      <c r="H224">
        <v>0</v>
      </c>
    </row>
    <row r="225" spans="1:8" x14ac:dyDescent="0.25">
      <c r="A225">
        <v>2042</v>
      </c>
      <c r="B225">
        <v>2</v>
      </c>
      <c r="C225">
        <v>28</v>
      </c>
      <c r="D225">
        <v>2042.162</v>
      </c>
      <c r="E225">
        <v>69.887009510254899</v>
      </c>
      <c r="F225">
        <v>17.8948763244417</v>
      </c>
      <c r="G225">
        <v>0</v>
      </c>
      <c r="H225">
        <v>0</v>
      </c>
    </row>
    <row r="226" spans="1:8" x14ac:dyDescent="0.25">
      <c r="A226">
        <v>2042</v>
      </c>
      <c r="B226">
        <v>3</v>
      </c>
      <c r="C226">
        <v>31</v>
      </c>
      <c r="D226">
        <v>2042.2470000000001</v>
      </c>
      <c r="E226">
        <v>70.053991538062803</v>
      </c>
      <c r="F226">
        <v>17.9666577503925</v>
      </c>
      <c r="G226">
        <v>0</v>
      </c>
      <c r="H226">
        <v>0</v>
      </c>
    </row>
    <row r="227" spans="1:8" x14ac:dyDescent="0.25">
      <c r="A227">
        <v>2042</v>
      </c>
      <c r="B227">
        <v>4</v>
      </c>
      <c r="C227">
        <v>30</v>
      </c>
      <c r="D227">
        <v>2042.329</v>
      </c>
      <c r="E227">
        <v>70.214628029259998</v>
      </c>
      <c r="F227">
        <v>18.002777672868</v>
      </c>
      <c r="G227">
        <v>0</v>
      </c>
      <c r="H227">
        <v>0</v>
      </c>
    </row>
    <row r="228" spans="1:8" x14ac:dyDescent="0.25">
      <c r="A228">
        <v>2042</v>
      </c>
      <c r="B228">
        <v>5</v>
      </c>
      <c r="C228">
        <v>31</v>
      </c>
      <c r="D228">
        <v>2042.414</v>
      </c>
      <c r="E228">
        <v>70.3796364743461</v>
      </c>
      <c r="F228">
        <v>18.028557273181701</v>
      </c>
      <c r="G228">
        <v>0</v>
      </c>
      <c r="H228">
        <v>0</v>
      </c>
    </row>
    <row r="229" spans="1:8" x14ac:dyDescent="0.25">
      <c r="A229">
        <v>2042</v>
      </c>
      <c r="B229">
        <v>6</v>
      </c>
      <c r="C229">
        <v>30</v>
      </c>
      <c r="D229">
        <v>2042.4960000000001</v>
      </c>
      <c r="E229">
        <v>70.5383791167081</v>
      </c>
      <c r="F229">
        <v>18.0601842505585</v>
      </c>
      <c r="G229">
        <v>0</v>
      </c>
      <c r="H229">
        <v>0</v>
      </c>
    </row>
    <row r="230" spans="1:8" x14ac:dyDescent="0.25">
      <c r="A230">
        <v>2042</v>
      </c>
      <c r="B230">
        <v>7</v>
      </c>
      <c r="C230">
        <v>31</v>
      </c>
      <c r="D230">
        <v>2042.5809999999999</v>
      </c>
      <c r="E230">
        <v>70.701447018575394</v>
      </c>
      <c r="F230">
        <v>18.0857272534255</v>
      </c>
      <c r="G230">
        <v>0</v>
      </c>
      <c r="H230">
        <v>0</v>
      </c>
    </row>
    <row r="231" spans="1:8" x14ac:dyDescent="0.25">
      <c r="A231">
        <v>2042</v>
      </c>
      <c r="B231">
        <v>8</v>
      </c>
      <c r="C231">
        <v>31</v>
      </c>
      <c r="D231">
        <v>2042.6659999999999</v>
      </c>
      <c r="E231">
        <v>70.863541187441001</v>
      </c>
      <c r="F231">
        <v>18.113835280154301</v>
      </c>
      <c r="G231">
        <v>0</v>
      </c>
      <c r="H231">
        <v>0</v>
      </c>
    </row>
    <row r="232" spans="1:8" x14ac:dyDescent="0.25">
      <c r="A232">
        <v>2042</v>
      </c>
      <c r="B232">
        <v>9</v>
      </c>
      <c r="C232">
        <v>30</v>
      </c>
      <c r="D232">
        <v>2042.748</v>
      </c>
      <c r="E232">
        <v>71.019487179699794</v>
      </c>
      <c r="F232">
        <v>18.162571955368701</v>
      </c>
      <c r="G232">
        <v>0</v>
      </c>
      <c r="H232">
        <v>0</v>
      </c>
    </row>
    <row r="233" spans="1:8" x14ac:dyDescent="0.25">
      <c r="A233">
        <v>2042</v>
      </c>
      <c r="B233">
        <v>10</v>
      </c>
      <c r="C233">
        <v>31</v>
      </c>
      <c r="D233">
        <v>2042.8330000000001</v>
      </c>
      <c r="E233">
        <v>71.179689362332297</v>
      </c>
      <c r="F233">
        <v>18.228690551210299</v>
      </c>
      <c r="G233">
        <v>0</v>
      </c>
      <c r="H233">
        <v>0</v>
      </c>
    </row>
    <row r="234" spans="1:8" x14ac:dyDescent="0.25">
      <c r="A234">
        <v>2042</v>
      </c>
      <c r="B234">
        <v>11</v>
      </c>
      <c r="C234">
        <v>30</v>
      </c>
      <c r="D234">
        <v>2042.915</v>
      </c>
      <c r="E234">
        <v>71.333819659136097</v>
      </c>
      <c r="F234">
        <v>18.3135439482778</v>
      </c>
      <c r="G234">
        <v>0</v>
      </c>
      <c r="H234">
        <v>0</v>
      </c>
    </row>
    <row r="235" spans="1:8" x14ac:dyDescent="0.25">
      <c r="A235">
        <v>2042</v>
      </c>
      <c r="B235">
        <v>12</v>
      </c>
      <c r="C235">
        <v>31</v>
      </c>
      <c r="D235">
        <v>2043</v>
      </c>
      <c r="E235">
        <v>71.492161228267804</v>
      </c>
      <c r="F235">
        <v>18.426567696941301</v>
      </c>
      <c r="G235">
        <v>0</v>
      </c>
      <c r="H235">
        <v>0</v>
      </c>
    </row>
    <row r="236" spans="1:8" x14ac:dyDescent="0.25">
      <c r="A236">
        <v>2043</v>
      </c>
      <c r="B236">
        <v>1</v>
      </c>
      <c r="C236">
        <v>31</v>
      </c>
      <c r="D236">
        <v>2043.085</v>
      </c>
      <c r="E236">
        <v>71.649569057341495</v>
      </c>
      <c r="F236">
        <v>18.590030399593399</v>
      </c>
      <c r="G236">
        <v>0</v>
      </c>
      <c r="H236">
        <v>0</v>
      </c>
    </row>
    <row r="237" spans="1:8" x14ac:dyDescent="0.25">
      <c r="A237">
        <v>2043</v>
      </c>
      <c r="B237">
        <v>2</v>
      </c>
      <c r="C237">
        <v>28</v>
      </c>
      <c r="D237">
        <v>2043.162</v>
      </c>
      <c r="E237">
        <v>71.790947836297505</v>
      </c>
      <c r="F237">
        <v>18.784758113669401</v>
      </c>
      <c r="G237">
        <v>0</v>
      </c>
      <c r="H237">
        <v>0</v>
      </c>
    </row>
    <row r="238" spans="1:8" x14ac:dyDescent="0.25">
      <c r="A238">
        <v>2043</v>
      </c>
      <c r="B238">
        <v>3</v>
      </c>
      <c r="C238">
        <v>31</v>
      </c>
      <c r="D238">
        <v>2043.2470000000001</v>
      </c>
      <c r="E238">
        <v>71.946600179725493</v>
      </c>
      <c r="F238">
        <v>18.852938628781601</v>
      </c>
      <c r="G238">
        <v>0</v>
      </c>
      <c r="H238">
        <v>0</v>
      </c>
    </row>
    <row r="239" spans="1:8" x14ac:dyDescent="0.25">
      <c r="A239">
        <v>2043</v>
      </c>
      <c r="B239">
        <v>4</v>
      </c>
      <c r="C239">
        <v>30</v>
      </c>
      <c r="D239">
        <v>2043.329</v>
      </c>
      <c r="E239">
        <v>72.096363855115001</v>
      </c>
      <c r="F239">
        <v>18.884102153328001</v>
      </c>
      <c r="G239">
        <v>0</v>
      </c>
      <c r="H239">
        <v>0</v>
      </c>
    </row>
    <row r="240" spans="1:8" x14ac:dyDescent="0.25">
      <c r="A240">
        <v>2043</v>
      </c>
      <c r="B240">
        <v>5</v>
      </c>
      <c r="C240">
        <v>31</v>
      </c>
      <c r="D240">
        <v>2043.414</v>
      </c>
      <c r="E240">
        <v>72.250230525585394</v>
      </c>
      <c r="F240">
        <v>18.904038172834799</v>
      </c>
      <c r="G240">
        <v>0</v>
      </c>
      <c r="H240">
        <v>0</v>
      </c>
    </row>
    <row r="241" spans="1:8" x14ac:dyDescent="0.25">
      <c r="A241">
        <v>2043</v>
      </c>
      <c r="B241">
        <v>6</v>
      </c>
      <c r="C241">
        <v>30</v>
      </c>
      <c r="D241">
        <v>2043.4960000000001</v>
      </c>
      <c r="E241">
        <v>72.398280337582506</v>
      </c>
      <c r="F241">
        <v>18.930069379486799</v>
      </c>
      <c r="G241">
        <v>0</v>
      </c>
      <c r="H241">
        <v>0</v>
      </c>
    </row>
    <row r="242" spans="1:8" x14ac:dyDescent="0.25">
      <c r="A242">
        <v>2043</v>
      </c>
      <c r="B242">
        <v>7</v>
      </c>
      <c r="C242">
        <v>31</v>
      </c>
      <c r="D242">
        <v>2043.5809999999999</v>
      </c>
      <c r="E242">
        <v>72.550390546329893</v>
      </c>
      <c r="F242">
        <v>18.949491041195699</v>
      </c>
      <c r="G242">
        <v>0</v>
      </c>
      <c r="H242">
        <v>0</v>
      </c>
    </row>
    <row r="243" spans="1:8" x14ac:dyDescent="0.25">
      <c r="A243">
        <v>2043</v>
      </c>
      <c r="B243">
        <v>8</v>
      </c>
      <c r="C243">
        <v>31</v>
      </c>
      <c r="D243">
        <v>2043.6659999999999</v>
      </c>
      <c r="E243">
        <v>72.701619131606407</v>
      </c>
      <c r="F243">
        <v>18.971513574770999</v>
      </c>
      <c r="G243">
        <v>0</v>
      </c>
      <c r="H243">
        <v>0</v>
      </c>
    </row>
    <row r="244" spans="1:8" x14ac:dyDescent="0.25">
      <c r="A244">
        <v>2043</v>
      </c>
      <c r="B244">
        <v>9</v>
      </c>
      <c r="C244">
        <v>30</v>
      </c>
      <c r="D244">
        <v>2043.748</v>
      </c>
      <c r="E244">
        <v>72.847136842937203</v>
      </c>
      <c r="F244">
        <v>19.015162305325699</v>
      </c>
      <c r="G244">
        <v>0</v>
      </c>
      <c r="H244">
        <v>0</v>
      </c>
    </row>
    <row r="245" spans="1:8" x14ac:dyDescent="0.25">
      <c r="A245">
        <v>2043</v>
      </c>
      <c r="B245">
        <v>10</v>
      </c>
      <c r="C245">
        <v>31</v>
      </c>
      <c r="D245">
        <v>2043.8330000000001</v>
      </c>
      <c r="E245">
        <v>72.996651908401304</v>
      </c>
      <c r="F245">
        <v>19.076681152181099</v>
      </c>
      <c r="G245">
        <v>0</v>
      </c>
      <c r="H245">
        <v>0</v>
      </c>
    </row>
    <row r="246" spans="1:8" x14ac:dyDescent="0.25">
      <c r="A246">
        <v>2043</v>
      </c>
      <c r="B246">
        <v>11</v>
      </c>
      <c r="C246">
        <v>30</v>
      </c>
      <c r="D246">
        <v>2043.915</v>
      </c>
      <c r="E246">
        <v>73.140524872219004</v>
      </c>
      <c r="F246">
        <v>19.157933860549999</v>
      </c>
      <c r="G246">
        <v>0</v>
      </c>
      <c r="H246">
        <v>0</v>
      </c>
    </row>
    <row r="247" spans="1:8" x14ac:dyDescent="0.25">
      <c r="A247">
        <v>2043</v>
      </c>
      <c r="B247">
        <v>12</v>
      </c>
      <c r="C247">
        <v>31</v>
      </c>
      <c r="D247">
        <v>2044</v>
      </c>
      <c r="E247">
        <v>73.288354170560595</v>
      </c>
      <c r="F247">
        <v>19.268247613158401</v>
      </c>
      <c r="G247">
        <v>0</v>
      </c>
      <c r="H247">
        <v>0</v>
      </c>
    </row>
    <row r="248" spans="1:8" x14ac:dyDescent="0.25">
      <c r="A248">
        <v>2044</v>
      </c>
      <c r="B248">
        <v>1</v>
      </c>
      <c r="C248">
        <v>31</v>
      </c>
      <c r="D248">
        <v>2044.085</v>
      </c>
      <c r="E248">
        <v>73.435337223688506</v>
      </c>
      <c r="F248">
        <v>19.4308410919013</v>
      </c>
      <c r="G248">
        <v>0</v>
      </c>
      <c r="H248">
        <v>0</v>
      </c>
    </row>
    <row r="249" spans="1:8" x14ac:dyDescent="0.25">
      <c r="A249">
        <v>2044</v>
      </c>
      <c r="B249">
        <v>2</v>
      </c>
      <c r="C249">
        <v>29</v>
      </c>
      <c r="D249">
        <v>2044.164</v>
      </c>
      <c r="E249">
        <v>73.572077545874905</v>
      </c>
      <c r="F249">
        <v>19.628302535044799</v>
      </c>
      <c r="G249">
        <v>0</v>
      </c>
      <c r="H249">
        <v>0</v>
      </c>
    </row>
    <row r="250" spans="1:8" x14ac:dyDescent="0.25">
      <c r="A250">
        <v>2044</v>
      </c>
      <c r="B250">
        <v>3</v>
      </c>
      <c r="C250">
        <v>31</v>
      </c>
      <c r="D250">
        <v>2044.249</v>
      </c>
      <c r="E250">
        <v>73.717442387872595</v>
      </c>
      <c r="F250">
        <v>19.6914923210464</v>
      </c>
      <c r="G250">
        <v>0</v>
      </c>
      <c r="H250">
        <v>0</v>
      </c>
    </row>
    <row r="251" spans="1:8" x14ac:dyDescent="0.25">
      <c r="A251">
        <v>2044</v>
      </c>
      <c r="B251">
        <v>4</v>
      </c>
      <c r="C251">
        <v>30</v>
      </c>
      <c r="D251">
        <v>2044.3309999999999</v>
      </c>
      <c r="E251">
        <v>73.857331469424906</v>
      </c>
      <c r="F251">
        <v>19.717480784361801</v>
      </c>
      <c r="G251">
        <v>0</v>
      </c>
      <c r="H251">
        <v>0</v>
      </c>
    </row>
    <row r="252" spans="1:8" x14ac:dyDescent="0.25">
      <c r="A252">
        <v>2044</v>
      </c>
      <c r="B252">
        <v>5</v>
      </c>
      <c r="C252">
        <v>31</v>
      </c>
      <c r="D252">
        <v>2044.415</v>
      </c>
      <c r="E252">
        <v>74.0010772942166</v>
      </c>
      <c r="F252">
        <v>19.732554123811902</v>
      </c>
      <c r="G252">
        <v>0</v>
      </c>
      <c r="H252">
        <v>0</v>
      </c>
    </row>
    <row r="253" spans="1:8" x14ac:dyDescent="0.25">
      <c r="A253">
        <v>2044</v>
      </c>
      <c r="B253">
        <v>6</v>
      </c>
      <c r="C253">
        <v>30</v>
      </c>
      <c r="D253">
        <v>2044.4970000000001</v>
      </c>
      <c r="E253">
        <v>74.139412158974096</v>
      </c>
      <c r="F253">
        <v>19.7530249713259</v>
      </c>
      <c r="G253">
        <v>0</v>
      </c>
      <c r="H253">
        <v>0</v>
      </c>
    </row>
    <row r="254" spans="1:8" x14ac:dyDescent="0.25">
      <c r="A254">
        <v>2044</v>
      </c>
      <c r="B254">
        <v>7</v>
      </c>
      <c r="C254">
        <v>31</v>
      </c>
      <c r="D254">
        <v>2044.5820000000001</v>
      </c>
      <c r="E254">
        <v>74.281564821669406</v>
      </c>
      <c r="F254">
        <v>19.7666055814408</v>
      </c>
      <c r="G254">
        <v>0</v>
      </c>
      <c r="H254">
        <v>0</v>
      </c>
    </row>
    <row r="255" spans="1:8" x14ac:dyDescent="0.25">
      <c r="A255">
        <v>2044</v>
      </c>
      <c r="B255">
        <v>8</v>
      </c>
      <c r="C255">
        <v>31</v>
      </c>
      <c r="D255">
        <v>2044.6669999999999</v>
      </c>
      <c r="E255">
        <v>74.4229175871873</v>
      </c>
      <c r="F255">
        <v>19.7839608332933</v>
      </c>
      <c r="G255">
        <v>0</v>
      </c>
      <c r="H255">
        <v>0</v>
      </c>
    </row>
    <row r="256" spans="1:8" x14ac:dyDescent="0.25">
      <c r="A256">
        <v>2044</v>
      </c>
      <c r="B256">
        <v>9</v>
      </c>
      <c r="C256">
        <v>30</v>
      </c>
      <c r="D256">
        <v>2044.749</v>
      </c>
      <c r="E256">
        <v>74.558955078866603</v>
      </c>
      <c r="F256">
        <v>19.8233001062559</v>
      </c>
      <c r="G256">
        <v>0</v>
      </c>
      <c r="H256">
        <v>0</v>
      </c>
    </row>
    <row r="257" spans="1:8" x14ac:dyDescent="0.25">
      <c r="A257">
        <v>2044</v>
      </c>
      <c r="B257">
        <v>10</v>
      </c>
      <c r="C257">
        <v>31</v>
      </c>
      <c r="D257">
        <v>2044.8330000000001</v>
      </c>
      <c r="E257">
        <v>74.698752704070898</v>
      </c>
      <c r="F257">
        <v>19.881273454097801</v>
      </c>
      <c r="G257">
        <v>0</v>
      </c>
      <c r="H257">
        <v>0</v>
      </c>
    </row>
    <row r="258" spans="1:8" x14ac:dyDescent="0.25">
      <c r="A258">
        <v>2044</v>
      </c>
      <c r="B258">
        <v>11</v>
      </c>
      <c r="C258">
        <v>30</v>
      </c>
      <c r="D258">
        <v>2044.915</v>
      </c>
      <c r="E258">
        <v>74.833297175767399</v>
      </c>
      <c r="F258">
        <v>19.959903362882098</v>
      </c>
      <c r="G258">
        <v>0</v>
      </c>
      <c r="H258">
        <v>0</v>
      </c>
    </row>
    <row r="259" spans="1:8" x14ac:dyDescent="0.25">
      <c r="A259">
        <v>2044</v>
      </c>
      <c r="B259">
        <v>12</v>
      </c>
      <c r="C259">
        <v>31</v>
      </c>
      <c r="D259">
        <v>2045</v>
      </c>
      <c r="E259">
        <v>74.971564242676493</v>
      </c>
      <c r="F259">
        <v>20.068959923125099</v>
      </c>
      <c r="G259">
        <v>0</v>
      </c>
      <c r="H259">
        <v>0</v>
      </c>
    </row>
    <row r="260" spans="1:8" x14ac:dyDescent="0.25">
      <c r="A260">
        <v>2045</v>
      </c>
      <c r="B260">
        <v>1</v>
      </c>
      <c r="C260">
        <v>31</v>
      </c>
      <c r="D260">
        <v>2045.085</v>
      </c>
      <c r="E260">
        <v>75.1090627487728</v>
      </c>
      <c r="F260">
        <v>20.234467929746501</v>
      </c>
      <c r="G260">
        <v>0</v>
      </c>
      <c r="H260">
        <v>0</v>
      </c>
    </row>
    <row r="261" spans="1:8" x14ac:dyDescent="0.25">
      <c r="A261">
        <v>2045</v>
      </c>
      <c r="B261">
        <v>2</v>
      </c>
      <c r="C261">
        <v>28</v>
      </c>
      <c r="D261">
        <v>2045.162</v>
      </c>
      <c r="E261">
        <v>75.232599478210005</v>
      </c>
      <c r="F261">
        <v>20.424038349946599</v>
      </c>
      <c r="G261">
        <v>0</v>
      </c>
      <c r="H261">
        <v>0</v>
      </c>
    </row>
    <row r="262" spans="1:8" x14ac:dyDescent="0.25">
      <c r="A262">
        <v>2045</v>
      </c>
      <c r="B262">
        <v>3</v>
      </c>
      <c r="C262">
        <v>31</v>
      </c>
      <c r="D262">
        <v>2045.2470000000001</v>
      </c>
      <c r="E262">
        <v>75.368652205270607</v>
      </c>
      <c r="F262">
        <v>20.483874873732699</v>
      </c>
      <c r="G262">
        <v>0</v>
      </c>
      <c r="H262">
        <v>0</v>
      </c>
    </row>
    <row r="263" spans="1:8" x14ac:dyDescent="0.25">
      <c r="A263">
        <v>2045</v>
      </c>
      <c r="B263">
        <v>4</v>
      </c>
      <c r="C263">
        <v>30</v>
      </c>
      <c r="D263">
        <v>2045.329</v>
      </c>
      <c r="E263">
        <v>75.499601164797795</v>
      </c>
      <c r="F263">
        <v>20.5053477890959</v>
      </c>
      <c r="G263">
        <v>0</v>
      </c>
      <c r="H263">
        <v>0</v>
      </c>
    </row>
    <row r="264" spans="1:8" x14ac:dyDescent="0.25">
      <c r="A264">
        <v>2045</v>
      </c>
      <c r="B264">
        <v>5</v>
      </c>
      <c r="C264">
        <v>31</v>
      </c>
      <c r="D264">
        <v>2045.414</v>
      </c>
      <c r="E264">
        <v>75.634182109684303</v>
      </c>
      <c r="F264">
        <v>20.5151509154955</v>
      </c>
      <c r="G264">
        <v>0</v>
      </c>
      <c r="H264">
        <v>0</v>
      </c>
    </row>
    <row r="265" spans="1:8" x14ac:dyDescent="0.25">
      <c r="A265">
        <v>2045</v>
      </c>
      <c r="B265">
        <v>6</v>
      </c>
      <c r="C265">
        <v>30</v>
      </c>
      <c r="D265">
        <v>2045.4960000000001</v>
      </c>
      <c r="E265">
        <v>75.763717916390505</v>
      </c>
      <c r="F265">
        <v>20.530551036397</v>
      </c>
      <c r="G265">
        <v>0</v>
      </c>
      <c r="H265">
        <v>0</v>
      </c>
    </row>
    <row r="266" spans="1:8" x14ac:dyDescent="0.25">
      <c r="A266">
        <v>2045</v>
      </c>
      <c r="B266">
        <v>7</v>
      </c>
      <c r="C266">
        <v>31</v>
      </c>
      <c r="D266">
        <v>2045.5809999999999</v>
      </c>
      <c r="E266">
        <v>75.896850013081504</v>
      </c>
      <c r="F266">
        <v>20.538601518934598</v>
      </c>
      <c r="G266">
        <v>0</v>
      </c>
      <c r="H266">
        <v>0</v>
      </c>
    </row>
    <row r="267" spans="1:8" x14ac:dyDescent="0.25">
      <c r="A267">
        <v>2045</v>
      </c>
      <c r="B267">
        <v>8</v>
      </c>
      <c r="C267">
        <v>31</v>
      </c>
      <c r="D267">
        <v>2045.6659999999999</v>
      </c>
      <c r="E267">
        <v>76.029254454113499</v>
      </c>
      <c r="F267">
        <v>20.550493857059301</v>
      </c>
      <c r="G267">
        <v>0</v>
      </c>
      <c r="H267">
        <v>0</v>
      </c>
    </row>
    <row r="268" spans="1:8" x14ac:dyDescent="0.25">
      <c r="A268">
        <v>2045</v>
      </c>
      <c r="B268">
        <v>9</v>
      </c>
      <c r="C268">
        <v>30</v>
      </c>
      <c r="D268">
        <v>2045.748</v>
      </c>
      <c r="E268">
        <v>76.156700373849006</v>
      </c>
      <c r="F268">
        <v>20.5852435464945</v>
      </c>
      <c r="G268">
        <v>0</v>
      </c>
      <c r="H268">
        <v>0</v>
      </c>
    </row>
    <row r="269" spans="1:8" x14ac:dyDescent="0.25">
      <c r="A269">
        <v>2045</v>
      </c>
      <c r="B269">
        <v>10</v>
      </c>
      <c r="C269">
        <v>31</v>
      </c>
      <c r="D269">
        <v>2045.8330000000001</v>
      </c>
      <c r="E269">
        <v>76.287689706767296</v>
      </c>
      <c r="F269">
        <v>20.639067515758502</v>
      </c>
      <c r="G269">
        <v>0</v>
      </c>
      <c r="H269">
        <v>0</v>
      </c>
    </row>
    <row r="270" spans="1:8" x14ac:dyDescent="0.25">
      <c r="A270">
        <v>2045</v>
      </c>
      <c r="B270">
        <v>11</v>
      </c>
      <c r="C270">
        <v>30</v>
      </c>
      <c r="D270">
        <v>2045.915</v>
      </c>
      <c r="E270">
        <v>76.413776778945206</v>
      </c>
      <c r="F270">
        <v>20.714437722869999</v>
      </c>
      <c r="G270">
        <v>0</v>
      </c>
      <c r="H270">
        <v>0</v>
      </c>
    </row>
    <row r="271" spans="1:8" x14ac:dyDescent="0.25">
      <c r="A271">
        <v>2045</v>
      </c>
      <c r="B271">
        <v>12</v>
      </c>
      <c r="C271">
        <v>31</v>
      </c>
      <c r="D271">
        <v>2046</v>
      </c>
      <c r="E271">
        <v>76.543372826844404</v>
      </c>
      <c r="F271">
        <v>20.821036375585301</v>
      </c>
      <c r="G271">
        <v>0</v>
      </c>
      <c r="H271">
        <v>0</v>
      </c>
    </row>
    <row r="272" spans="1:8" x14ac:dyDescent="0.25">
      <c r="A272">
        <v>2046</v>
      </c>
      <c r="B272">
        <v>1</v>
      </c>
      <c r="C272">
        <v>31</v>
      </c>
      <c r="D272">
        <v>2046.085</v>
      </c>
      <c r="E272">
        <v>76.672269038419003</v>
      </c>
      <c r="F272">
        <v>20.985780358462101</v>
      </c>
      <c r="G272">
        <v>0</v>
      </c>
      <c r="H272">
        <v>0</v>
      </c>
    </row>
    <row r="273" spans="1:8" x14ac:dyDescent="0.25">
      <c r="A273">
        <v>2046</v>
      </c>
      <c r="B273">
        <v>2</v>
      </c>
      <c r="C273">
        <v>28</v>
      </c>
      <c r="D273">
        <v>2046.162</v>
      </c>
      <c r="E273">
        <v>76.788094450805701</v>
      </c>
      <c r="F273">
        <v>21.175995205028901</v>
      </c>
      <c r="G273">
        <v>0</v>
      </c>
      <c r="H273">
        <v>0</v>
      </c>
    </row>
    <row r="274" spans="1:8" x14ac:dyDescent="0.25">
      <c r="A274">
        <v>2046</v>
      </c>
      <c r="B274">
        <v>3</v>
      </c>
      <c r="C274">
        <v>31</v>
      </c>
      <c r="D274">
        <v>2046.2470000000001</v>
      </c>
      <c r="E274">
        <v>76.915673786145007</v>
      </c>
      <c r="F274">
        <v>21.232647032511899</v>
      </c>
      <c r="G274">
        <v>0</v>
      </c>
      <c r="H274">
        <v>0</v>
      </c>
    </row>
    <row r="275" spans="1:8" x14ac:dyDescent="0.25">
      <c r="A275">
        <v>2046</v>
      </c>
      <c r="B275">
        <v>4</v>
      </c>
      <c r="C275">
        <v>30</v>
      </c>
      <c r="D275">
        <v>2046.329</v>
      </c>
      <c r="E275">
        <v>77.038486248581194</v>
      </c>
      <c r="F275">
        <v>21.2498441545413</v>
      </c>
      <c r="G275">
        <v>0</v>
      </c>
      <c r="H275">
        <v>0</v>
      </c>
    </row>
    <row r="276" spans="1:8" x14ac:dyDescent="0.25">
      <c r="A276">
        <v>2046</v>
      </c>
      <c r="B276">
        <v>5</v>
      </c>
      <c r="C276">
        <v>31</v>
      </c>
      <c r="D276">
        <v>2046.414</v>
      </c>
      <c r="E276">
        <v>77.164724509815798</v>
      </c>
      <c r="F276">
        <v>21.254660493504801</v>
      </c>
      <c r="G276">
        <v>0</v>
      </c>
      <c r="H276">
        <v>0</v>
      </c>
    </row>
    <row r="277" spans="1:8" x14ac:dyDescent="0.25">
      <c r="A277">
        <v>2046</v>
      </c>
      <c r="B277">
        <v>6</v>
      </c>
      <c r="C277">
        <v>30</v>
      </c>
      <c r="D277">
        <v>2046.4960000000001</v>
      </c>
      <c r="E277">
        <v>77.2862490706502</v>
      </c>
      <c r="F277">
        <v>21.2652621459765</v>
      </c>
      <c r="G277">
        <v>0</v>
      </c>
      <c r="H277">
        <v>0</v>
      </c>
    </row>
    <row r="278" spans="1:8" x14ac:dyDescent="0.25">
      <c r="A278">
        <v>2046</v>
      </c>
      <c r="B278">
        <v>7</v>
      </c>
      <c r="C278">
        <v>31</v>
      </c>
      <c r="D278">
        <v>2046.5809999999999</v>
      </c>
      <c r="E278">
        <v>77.411166642714093</v>
      </c>
      <c r="F278">
        <v>21.268081774740502</v>
      </c>
      <c r="G278">
        <v>0</v>
      </c>
      <c r="H278">
        <v>0</v>
      </c>
    </row>
    <row r="279" spans="1:8" x14ac:dyDescent="0.25">
      <c r="A279">
        <v>2046</v>
      </c>
      <c r="B279">
        <v>8</v>
      </c>
      <c r="C279">
        <v>31</v>
      </c>
      <c r="D279">
        <v>2046.6659999999999</v>
      </c>
      <c r="E279">
        <v>77.535420730657904</v>
      </c>
      <c r="F279">
        <v>21.274806961240099</v>
      </c>
      <c r="G279">
        <v>0</v>
      </c>
      <c r="H279">
        <v>0</v>
      </c>
    </row>
    <row r="280" spans="1:8" x14ac:dyDescent="0.25">
      <c r="A280">
        <v>2046</v>
      </c>
      <c r="B280">
        <v>9</v>
      </c>
      <c r="C280">
        <v>30</v>
      </c>
      <c r="D280">
        <v>2046.748</v>
      </c>
      <c r="E280">
        <v>77.655039712562299</v>
      </c>
      <c r="F280">
        <v>21.3052123039717</v>
      </c>
      <c r="G280">
        <v>0</v>
      </c>
      <c r="H280">
        <v>0</v>
      </c>
    </row>
    <row r="281" spans="1:8" x14ac:dyDescent="0.25">
      <c r="A281">
        <v>2046</v>
      </c>
      <c r="B281">
        <v>10</v>
      </c>
      <c r="C281">
        <v>31</v>
      </c>
      <c r="D281">
        <v>2046.8330000000001</v>
      </c>
      <c r="E281">
        <v>77.778003114916004</v>
      </c>
      <c r="F281">
        <v>21.3551060671033</v>
      </c>
      <c r="G281">
        <v>0</v>
      </c>
      <c r="H281">
        <v>0</v>
      </c>
    </row>
    <row r="282" spans="1:8" x14ac:dyDescent="0.25">
      <c r="A282">
        <v>2046</v>
      </c>
      <c r="B282">
        <v>11</v>
      </c>
      <c r="C282">
        <v>30</v>
      </c>
      <c r="D282">
        <v>2046.915</v>
      </c>
      <c r="E282">
        <v>77.896382486430994</v>
      </c>
      <c r="F282">
        <v>21.427384806386598</v>
      </c>
      <c r="G282">
        <v>0</v>
      </c>
      <c r="H282">
        <v>0</v>
      </c>
    </row>
    <row r="283" spans="1:8" x14ac:dyDescent="0.25">
      <c r="A283">
        <v>2046</v>
      </c>
      <c r="B283">
        <v>12</v>
      </c>
      <c r="C283">
        <v>31</v>
      </c>
      <c r="D283">
        <v>2047</v>
      </c>
      <c r="E283">
        <v>78.018074618459394</v>
      </c>
      <c r="F283">
        <v>21.531646436822999</v>
      </c>
      <c r="G283">
        <v>0</v>
      </c>
      <c r="H283">
        <v>0</v>
      </c>
    </row>
    <row r="284" spans="1:8" x14ac:dyDescent="0.25">
      <c r="A284">
        <v>2047</v>
      </c>
      <c r="B284">
        <v>1</v>
      </c>
      <c r="C284">
        <v>31</v>
      </c>
      <c r="D284">
        <v>2047.085</v>
      </c>
      <c r="E284">
        <v>78.1391280162306</v>
      </c>
      <c r="F284">
        <v>21.695647372288398</v>
      </c>
      <c r="G284">
        <v>0</v>
      </c>
      <c r="H284">
        <v>0</v>
      </c>
    </row>
    <row r="285" spans="1:8" x14ac:dyDescent="0.25">
      <c r="A285">
        <v>2047</v>
      </c>
      <c r="B285">
        <v>2</v>
      </c>
      <c r="C285">
        <v>28</v>
      </c>
      <c r="D285">
        <v>2047.162</v>
      </c>
      <c r="E285">
        <v>78.247921615338498</v>
      </c>
      <c r="F285">
        <v>21.886447801905799</v>
      </c>
      <c r="G285">
        <v>0</v>
      </c>
      <c r="H285">
        <v>0</v>
      </c>
    </row>
    <row r="286" spans="1:8" x14ac:dyDescent="0.25">
      <c r="A286">
        <v>2047</v>
      </c>
      <c r="B286">
        <v>3</v>
      </c>
      <c r="C286">
        <v>31</v>
      </c>
      <c r="D286">
        <v>2047.2470000000001</v>
      </c>
      <c r="E286">
        <v>78.367772773419006</v>
      </c>
      <c r="F286">
        <v>21.940086150942498</v>
      </c>
      <c r="G286">
        <v>0</v>
      </c>
      <c r="H286">
        <v>0</v>
      </c>
    </row>
    <row r="287" spans="1:8" x14ac:dyDescent="0.25">
      <c r="A287">
        <v>2047</v>
      </c>
      <c r="B287">
        <v>4</v>
      </c>
      <c r="C287">
        <v>30</v>
      </c>
      <c r="D287">
        <v>2047.329</v>
      </c>
      <c r="E287">
        <v>78.483162894819401</v>
      </c>
      <c r="F287">
        <v>21.9532445636397</v>
      </c>
      <c r="G287">
        <v>0</v>
      </c>
      <c r="H287">
        <v>0</v>
      </c>
    </row>
    <row r="288" spans="1:8" x14ac:dyDescent="0.25">
      <c r="A288">
        <v>2047</v>
      </c>
      <c r="B288">
        <v>5</v>
      </c>
      <c r="C288">
        <v>31</v>
      </c>
      <c r="D288">
        <v>2047.414</v>
      </c>
      <c r="E288">
        <v>78.601789262734101</v>
      </c>
      <c r="F288">
        <v>21.953352671075798</v>
      </c>
      <c r="G288">
        <v>0</v>
      </c>
      <c r="H288">
        <v>0</v>
      </c>
    </row>
    <row r="289" spans="1:8" x14ac:dyDescent="0.25">
      <c r="A289">
        <v>2047</v>
      </c>
      <c r="B289">
        <v>6</v>
      </c>
      <c r="C289">
        <v>30</v>
      </c>
      <c r="D289">
        <v>2047.4960000000001</v>
      </c>
      <c r="E289">
        <v>78.7160029323732</v>
      </c>
      <c r="F289">
        <v>21.959423740232499</v>
      </c>
      <c r="G289">
        <v>0</v>
      </c>
      <c r="H289">
        <v>0</v>
      </c>
    </row>
    <row r="290" spans="1:8" x14ac:dyDescent="0.25">
      <c r="A290">
        <v>2047</v>
      </c>
      <c r="B290">
        <v>7</v>
      </c>
      <c r="C290">
        <v>31</v>
      </c>
      <c r="D290">
        <v>2047.5809999999999</v>
      </c>
      <c r="E290">
        <v>78.833422669489394</v>
      </c>
      <c r="F290">
        <v>21.957305908822502</v>
      </c>
      <c r="G290">
        <v>0</v>
      </c>
      <c r="H290">
        <v>0</v>
      </c>
    </row>
    <row r="291" spans="1:8" x14ac:dyDescent="0.25">
      <c r="A291">
        <v>2047</v>
      </c>
      <c r="B291">
        <v>8</v>
      </c>
      <c r="C291">
        <v>31</v>
      </c>
      <c r="D291">
        <v>2047.6659999999999</v>
      </c>
      <c r="E291">
        <v>78.950236049639301</v>
      </c>
      <c r="F291">
        <v>21.959153957917401</v>
      </c>
      <c r="G291">
        <v>0</v>
      </c>
      <c r="H291">
        <v>0</v>
      </c>
    </row>
    <row r="292" spans="1:8" x14ac:dyDescent="0.25">
      <c r="A292">
        <v>2047</v>
      </c>
      <c r="B292">
        <v>9</v>
      </c>
      <c r="C292">
        <v>30</v>
      </c>
      <c r="D292">
        <v>2047.748</v>
      </c>
      <c r="E292">
        <v>79.062708215944497</v>
      </c>
      <c r="F292">
        <v>21.985457271645799</v>
      </c>
      <c r="G292">
        <v>0</v>
      </c>
      <c r="H292">
        <v>0</v>
      </c>
    </row>
    <row r="293" spans="1:8" x14ac:dyDescent="0.25">
      <c r="A293">
        <v>2047</v>
      </c>
      <c r="B293">
        <v>10</v>
      </c>
      <c r="C293">
        <v>31</v>
      </c>
      <c r="D293">
        <v>2047.8330000000001</v>
      </c>
      <c r="E293">
        <v>79.178341705888201</v>
      </c>
      <c r="F293">
        <v>22.031638977359702</v>
      </c>
      <c r="G293">
        <v>0</v>
      </c>
      <c r="H293">
        <v>0</v>
      </c>
    </row>
    <row r="294" spans="1:8" x14ac:dyDescent="0.25">
      <c r="A294">
        <v>2047</v>
      </c>
      <c r="B294">
        <v>11</v>
      </c>
      <c r="C294">
        <v>30</v>
      </c>
      <c r="D294">
        <v>2047.915</v>
      </c>
      <c r="E294">
        <v>79.289680459724494</v>
      </c>
      <c r="F294">
        <v>22.100996148166399</v>
      </c>
      <c r="G294">
        <v>0</v>
      </c>
      <c r="H294">
        <v>0</v>
      </c>
    </row>
    <row r="295" spans="1:8" x14ac:dyDescent="0.25">
      <c r="A295">
        <v>2047</v>
      </c>
      <c r="B295">
        <v>12</v>
      </c>
      <c r="C295">
        <v>31</v>
      </c>
      <c r="D295">
        <v>2048</v>
      </c>
      <c r="E295">
        <v>79.404151371559806</v>
      </c>
      <c r="F295">
        <v>22.203046644571799</v>
      </c>
      <c r="G295">
        <v>0</v>
      </c>
      <c r="H295">
        <v>0</v>
      </c>
    </row>
    <row r="296" spans="1:8" x14ac:dyDescent="0.25">
      <c r="A296">
        <v>2048</v>
      </c>
      <c r="B296">
        <v>1</v>
      </c>
      <c r="C296">
        <v>31</v>
      </c>
      <c r="D296">
        <v>2048.085</v>
      </c>
      <c r="E296">
        <v>79.518037995197801</v>
      </c>
      <c r="F296">
        <v>22.3663372569697</v>
      </c>
      <c r="G296">
        <v>0</v>
      </c>
      <c r="H296">
        <v>0</v>
      </c>
    </row>
    <row r="297" spans="1:8" x14ac:dyDescent="0.25">
      <c r="A297">
        <v>2048</v>
      </c>
      <c r="B297">
        <v>2</v>
      </c>
      <c r="C297">
        <v>29</v>
      </c>
      <c r="D297">
        <v>2048.1640000000002</v>
      </c>
      <c r="E297">
        <v>79.624051984285899</v>
      </c>
      <c r="F297">
        <v>22.559043715132599</v>
      </c>
      <c r="G297">
        <v>0</v>
      </c>
      <c r="H297">
        <v>0</v>
      </c>
    </row>
    <row r="298" spans="1:8" x14ac:dyDescent="0.25">
      <c r="A298">
        <v>2048</v>
      </c>
      <c r="B298">
        <v>3</v>
      </c>
      <c r="C298">
        <v>31</v>
      </c>
      <c r="D298">
        <v>2048.2489999999998</v>
      </c>
      <c r="E298">
        <v>79.736820034626504</v>
      </c>
      <c r="F298">
        <v>22.608145524240602</v>
      </c>
      <c r="G298">
        <v>0</v>
      </c>
      <c r="H298">
        <v>0</v>
      </c>
    </row>
    <row r="299" spans="1:8" x14ac:dyDescent="0.25">
      <c r="A299">
        <v>2048</v>
      </c>
      <c r="B299">
        <v>4</v>
      </c>
      <c r="C299">
        <v>30</v>
      </c>
      <c r="D299">
        <v>2048.3310000000001</v>
      </c>
      <c r="E299">
        <v>79.845406075396298</v>
      </c>
      <c r="F299">
        <v>22.616955499708101</v>
      </c>
      <c r="G299">
        <v>0</v>
      </c>
      <c r="H299">
        <v>0</v>
      </c>
    </row>
    <row r="300" spans="1:8" x14ac:dyDescent="0.25">
      <c r="A300">
        <v>2048</v>
      </c>
      <c r="B300">
        <v>5</v>
      </c>
      <c r="C300">
        <v>31</v>
      </c>
      <c r="D300">
        <v>2048.415</v>
      </c>
      <c r="E300">
        <v>79.957053288656198</v>
      </c>
      <c r="F300">
        <v>22.6133261883096</v>
      </c>
      <c r="G300">
        <v>0</v>
      </c>
      <c r="H300">
        <v>0</v>
      </c>
    </row>
    <row r="301" spans="1:8" x14ac:dyDescent="0.25">
      <c r="A301">
        <v>2048</v>
      </c>
      <c r="B301">
        <v>6</v>
      </c>
      <c r="C301">
        <v>30</v>
      </c>
      <c r="D301">
        <v>2048.4969999999998</v>
      </c>
      <c r="E301">
        <v>80.064562528386801</v>
      </c>
      <c r="F301">
        <v>22.614858400117601</v>
      </c>
      <c r="G301">
        <v>0</v>
      </c>
      <c r="H301">
        <v>0</v>
      </c>
    </row>
    <row r="302" spans="1:8" x14ac:dyDescent="0.25">
      <c r="A302">
        <v>2048</v>
      </c>
      <c r="B302">
        <v>7</v>
      </c>
      <c r="C302">
        <v>31</v>
      </c>
      <c r="D302">
        <v>2048.5819999999999</v>
      </c>
      <c r="E302">
        <v>80.175105113552405</v>
      </c>
      <c r="F302">
        <v>22.608054123951199</v>
      </c>
      <c r="G302">
        <v>0</v>
      </c>
      <c r="H302">
        <v>0</v>
      </c>
    </row>
    <row r="303" spans="1:8" x14ac:dyDescent="0.25">
      <c r="A303">
        <v>2048</v>
      </c>
      <c r="B303">
        <v>8</v>
      </c>
      <c r="C303">
        <v>17</v>
      </c>
      <c r="D303">
        <v>2048.6280000000002</v>
      </c>
      <c r="E303">
        <v>80.235489242884697</v>
      </c>
      <c r="F303">
        <v>22.6026498713492</v>
      </c>
      <c r="G303">
        <v>0</v>
      </c>
      <c r="H30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1B04A-BF49-42F5-B505-AC03E3968F6F}">
  <sheetPr>
    <tabColor rgb="FF92D050"/>
  </sheetPr>
  <dimension ref="A1:H303"/>
  <sheetViews>
    <sheetView workbookViewId="0">
      <selection activeCell="A2" sqref="A2:A28"/>
    </sheetView>
  </sheetViews>
  <sheetFormatPr defaultRowHeight="15" x14ac:dyDescent="0.25"/>
  <sheetData>
    <row r="1" spans="1:8" x14ac:dyDescent="0.25">
      <c r="A1" t="s">
        <v>143</v>
      </c>
      <c r="B1" t="s">
        <v>144</v>
      </c>
      <c r="C1" t="s">
        <v>233</v>
      </c>
      <c r="D1" t="s">
        <v>234</v>
      </c>
      <c r="E1" t="s">
        <v>235</v>
      </c>
      <c r="F1" t="s">
        <v>236</v>
      </c>
      <c r="G1" t="s">
        <v>237</v>
      </c>
      <c r="H1" t="s">
        <v>238</v>
      </c>
    </row>
    <row r="2" spans="1:8" x14ac:dyDescent="0.25">
      <c r="A2">
        <v>2022</v>
      </c>
      <c r="B2">
        <v>7</v>
      </c>
      <c r="C2">
        <v>29</v>
      </c>
      <c r="D2">
        <v>2022.575</v>
      </c>
      <c r="E2">
        <v>0</v>
      </c>
      <c r="F2">
        <v>0</v>
      </c>
    </row>
    <row r="3" spans="1:8" x14ac:dyDescent="0.25">
      <c r="A3">
        <v>2022</v>
      </c>
      <c r="B3">
        <v>7</v>
      </c>
      <c r="C3">
        <v>31</v>
      </c>
      <c r="D3">
        <v>2022.5809999999999</v>
      </c>
      <c r="E3">
        <v>0.29370000000000002</v>
      </c>
      <c r="F3">
        <v>3.8200604254800001E-4</v>
      </c>
      <c r="G3">
        <v>0</v>
      </c>
      <c r="H3">
        <v>0</v>
      </c>
    </row>
    <row r="4" spans="1:8" x14ac:dyDescent="0.25">
      <c r="A4">
        <v>2022</v>
      </c>
      <c r="B4">
        <v>8</v>
      </c>
      <c r="C4">
        <v>31</v>
      </c>
      <c r="D4">
        <v>2022.6659999999999</v>
      </c>
      <c r="E4">
        <v>0.29370578527541402</v>
      </c>
      <c r="F4">
        <v>5.0455157784439998E-3</v>
      </c>
      <c r="G4">
        <v>0</v>
      </c>
      <c r="H4">
        <v>0</v>
      </c>
    </row>
    <row r="5" spans="1:8" x14ac:dyDescent="0.25">
      <c r="A5">
        <v>2022</v>
      </c>
      <c r="B5">
        <v>9</v>
      </c>
      <c r="C5">
        <v>30</v>
      </c>
      <c r="D5">
        <v>2022.748</v>
      </c>
      <c r="E5">
        <v>0.293856708481676</v>
      </c>
      <c r="F5">
        <v>7.2578676850100004E-3</v>
      </c>
      <c r="G5">
        <v>0</v>
      </c>
      <c r="H5">
        <v>0</v>
      </c>
    </row>
    <row r="6" spans="1:8" x14ac:dyDescent="0.25">
      <c r="A6">
        <v>2022</v>
      </c>
      <c r="B6">
        <v>10</v>
      </c>
      <c r="C6">
        <v>31</v>
      </c>
      <c r="D6">
        <v>2022.8330000000001</v>
      </c>
      <c r="E6">
        <v>0.29523329276071902</v>
      </c>
      <c r="F6">
        <v>9.0422528325170004E-3</v>
      </c>
      <c r="G6">
        <v>0</v>
      </c>
      <c r="H6">
        <v>0</v>
      </c>
    </row>
    <row r="7" spans="1:8" x14ac:dyDescent="0.25">
      <c r="A7">
        <v>2022</v>
      </c>
      <c r="B7">
        <v>11</v>
      </c>
      <c r="C7">
        <v>30</v>
      </c>
      <c r="D7">
        <v>2022.915</v>
      </c>
      <c r="E7">
        <v>0.301136410556884</v>
      </c>
      <c r="F7">
        <v>1.0740461546755E-2</v>
      </c>
      <c r="G7">
        <v>0</v>
      </c>
      <c r="H7">
        <v>0</v>
      </c>
    </row>
    <row r="8" spans="1:8" x14ac:dyDescent="0.25">
      <c r="A8">
        <v>2022</v>
      </c>
      <c r="B8">
        <v>12</v>
      </c>
      <c r="C8">
        <v>31</v>
      </c>
      <c r="D8">
        <v>2023</v>
      </c>
      <c r="E8">
        <v>0.31903718279028798</v>
      </c>
      <c r="F8">
        <v>1.2592458173083E-2</v>
      </c>
      <c r="G8">
        <v>0</v>
      </c>
      <c r="H8">
        <v>0</v>
      </c>
    </row>
    <row r="9" spans="1:8" x14ac:dyDescent="0.25">
      <c r="A9">
        <v>2023</v>
      </c>
      <c r="B9">
        <v>1</v>
      </c>
      <c r="C9">
        <v>31</v>
      </c>
      <c r="D9">
        <v>2023.085</v>
      </c>
      <c r="E9">
        <v>0.359268096935634</v>
      </c>
      <c r="F9">
        <v>1.4826350875666E-2</v>
      </c>
      <c r="G9">
        <v>0</v>
      </c>
      <c r="H9">
        <v>0</v>
      </c>
    </row>
    <row r="10" spans="1:8" x14ac:dyDescent="0.25">
      <c r="A10">
        <v>2023</v>
      </c>
      <c r="B10">
        <v>2</v>
      </c>
      <c r="C10">
        <v>28</v>
      </c>
      <c r="D10">
        <v>2023.162</v>
      </c>
      <c r="E10">
        <v>0.42472482983469001</v>
      </c>
      <c r="F10">
        <v>1.7806714334306001E-2</v>
      </c>
      <c r="G10">
        <v>0</v>
      </c>
      <c r="H10">
        <v>0</v>
      </c>
    </row>
    <row r="11" spans="1:8" x14ac:dyDescent="0.25">
      <c r="A11">
        <v>2023</v>
      </c>
      <c r="B11">
        <v>3</v>
      </c>
      <c r="C11">
        <v>31</v>
      </c>
      <c r="D11">
        <v>2023.2470000000001</v>
      </c>
      <c r="E11">
        <v>0.54010939008716097</v>
      </c>
      <c r="F11">
        <v>2.0175104907930001E-2</v>
      </c>
      <c r="G11">
        <v>0</v>
      </c>
      <c r="H11">
        <v>0</v>
      </c>
    </row>
    <row r="12" spans="1:8" x14ac:dyDescent="0.25">
      <c r="A12">
        <v>2023</v>
      </c>
      <c r="B12">
        <v>4</v>
      </c>
      <c r="C12">
        <v>30</v>
      </c>
      <c r="D12">
        <v>2023.329</v>
      </c>
      <c r="E12">
        <v>0.70370260117273498</v>
      </c>
      <c r="F12">
        <v>2.3176465228070001E-2</v>
      </c>
      <c r="G12">
        <v>0</v>
      </c>
      <c r="H12">
        <v>0</v>
      </c>
    </row>
    <row r="13" spans="1:8" x14ac:dyDescent="0.25">
      <c r="A13">
        <v>2023</v>
      </c>
      <c r="B13">
        <v>5</v>
      </c>
      <c r="C13">
        <v>31</v>
      </c>
      <c r="D13">
        <v>2023.414</v>
      </c>
      <c r="E13">
        <v>0.93360634904694995</v>
      </c>
      <c r="F13">
        <v>2.7615831887428999E-2</v>
      </c>
      <c r="G13">
        <v>0</v>
      </c>
      <c r="H13">
        <v>0</v>
      </c>
    </row>
    <row r="14" spans="1:8" x14ac:dyDescent="0.25">
      <c r="A14">
        <v>2023</v>
      </c>
      <c r="B14">
        <v>6</v>
      </c>
      <c r="C14">
        <v>30</v>
      </c>
      <c r="D14">
        <v>2023.4960000000001</v>
      </c>
      <c r="E14">
        <v>1.21933348112395</v>
      </c>
      <c r="F14">
        <v>3.3703623798850002E-2</v>
      </c>
      <c r="G14">
        <v>0</v>
      </c>
      <c r="H14">
        <v>0</v>
      </c>
    </row>
    <row r="15" spans="1:8" x14ac:dyDescent="0.25">
      <c r="A15">
        <v>2023</v>
      </c>
      <c r="B15">
        <v>7</v>
      </c>
      <c r="C15">
        <v>31</v>
      </c>
      <c r="D15">
        <v>2023.5809999999999</v>
      </c>
      <c r="E15">
        <v>1.5803724869401801</v>
      </c>
      <c r="F15">
        <v>4.1935542344566E-2</v>
      </c>
      <c r="G15">
        <v>0</v>
      </c>
      <c r="H15">
        <v>0</v>
      </c>
    </row>
    <row r="16" spans="1:8" x14ac:dyDescent="0.25">
      <c r="A16">
        <v>2023</v>
      </c>
      <c r="B16">
        <v>8</v>
      </c>
      <c r="C16">
        <v>31</v>
      </c>
      <c r="D16">
        <v>2023.6659999999999</v>
      </c>
      <c r="E16">
        <v>1.78727622275953</v>
      </c>
      <c r="F16">
        <v>5.1449627225760998E-2</v>
      </c>
      <c r="G16">
        <v>0</v>
      </c>
      <c r="H16">
        <v>0</v>
      </c>
    </row>
    <row r="17" spans="1:8" x14ac:dyDescent="0.25">
      <c r="A17">
        <v>2023</v>
      </c>
      <c r="B17">
        <v>9</v>
      </c>
      <c r="C17">
        <v>30</v>
      </c>
      <c r="D17">
        <v>2023.748</v>
      </c>
      <c r="E17">
        <v>2.00363006362271</v>
      </c>
      <c r="F17">
        <v>6.1811551759167999E-2</v>
      </c>
      <c r="G17">
        <v>0</v>
      </c>
      <c r="H17">
        <v>0</v>
      </c>
    </row>
    <row r="18" spans="1:8" x14ac:dyDescent="0.25">
      <c r="A18">
        <v>2023</v>
      </c>
      <c r="B18">
        <v>10</v>
      </c>
      <c r="C18">
        <v>31</v>
      </c>
      <c r="D18">
        <v>2023.8330000000001</v>
      </c>
      <c r="E18">
        <v>2.2435798903277799</v>
      </c>
      <c r="F18">
        <v>7.3759918108445996E-2</v>
      </c>
      <c r="G18">
        <v>0</v>
      </c>
      <c r="H18">
        <v>0</v>
      </c>
    </row>
    <row r="19" spans="1:8" x14ac:dyDescent="0.25">
      <c r="A19">
        <v>2023</v>
      </c>
      <c r="B19">
        <v>11</v>
      </c>
      <c r="C19">
        <v>30</v>
      </c>
      <c r="D19">
        <v>2023.915</v>
      </c>
      <c r="E19">
        <v>2.4913032629368099</v>
      </c>
      <c r="F19">
        <v>8.681968312709E-2</v>
      </c>
      <c r="G19">
        <v>0</v>
      </c>
      <c r="H19">
        <v>0</v>
      </c>
    </row>
    <row r="20" spans="1:8" x14ac:dyDescent="0.25">
      <c r="A20">
        <v>2023</v>
      </c>
      <c r="B20">
        <v>12</v>
      </c>
      <c r="C20">
        <v>31</v>
      </c>
      <c r="D20">
        <v>2024</v>
      </c>
      <c r="E20">
        <v>2.7628912324207699</v>
      </c>
      <c r="F20">
        <v>0.10191772181207499</v>
      </c>
      <c r="G20">
        <v>0</v>
      </c>
      <c r="H20">
        <v>0</v>
      </c>
    </row>
    <row r="21" spans="1:8" x14ac:dyDescent="0.25">
      <c r="A21">
        <v>2024</v>
      </c>
      <c r="B21">
        <v>1</v>
      </c>
      <c r="C21">
        <v>31</v>
      </c>
      <c r="D21">
        <v>2024.085</v>
      </c>
      <c r="E21">
        <v>3.0498549828736001</v>
      </c>
      <c r="F21">
        <v>0.11924291204913</v>
      </c>
      <c r="G21">
        <v>0</v>
      </c>
      <c r="H21">
        <v>0</v>
      </c>
    </row>
    <row r="22" spans="1:8" x14ac:dyDescent="0.25">
      <c r="A22">
        <v>2024</v>
      </c>
      <c r="B22">
        <v>2</v>
      </c>
      <c r="C22">
        <v>29</v>
      </c>
      <c r="D22">
        <v>2024.164</v>
      </c>
      <c r="E22">
        <v>3.33174831685607</v>
      </c>
      <c r="F22">
        <v>0.13934983891052199</v>
      </c>
      <c r="G22">
        <v>0</v>
      </c>
      <c r="H22">
        <v>0</v>
      </c>
    </row>
    <row r="23" spans="1:8" x14ac:dyDescent="0.25">
      <c r="A23">
        <v>2024</v>
      </c>
      <c r="B23">
        <v>3</v>
      </c>
      <c r="C23">
        <v>31</v>
      </c>
      <c r="D23">
        <v>2024.249</v>
      </c>
      <c r="E23">
        <v>3.64690985548678</v>
      </c>
      <c r="F23">
        <v>0.156382877808419</v>
      </c>
      <c r="G23">
        <v>0</v>
      </c>
      <c r="H23">
        <v>0</v>
      </c>
    </row>
    <row r="24" spans="1:8" x14ac:dyDescent="0.25">
      <c r="A24">
        <v>2024</v>
      </c>
      <c r="B24">
        <v>4</v>
      </c>
      <c r="C24">
        <v>30</v>
      </c>
      <c r="D24">
        <v>2024.3309999999999</v>
      </c>
      <c r="E24">
        <v>3.9649558672127099</v>
      </c>
      <c r="F24">
        <v>0.17344580796748499</v>
      </c>
      <c r="G24">
        <v>0</v>
      </c>
      <c r="H24">
        <v>0</v>
      </c>
    </row>
    <row r="25" spans="1:8" x14ac:dyDescent="0.25">
      <c r="A25">
        <v>2024</v>
      </c>
      <c r="B25">
        <v>5</v>
      </c>
      <c r="C25">
        <v>31</v>
      </c>
      <c r="D25">
        <v>2024.415</v>
      </c>
      <c r="E25">
        <v>4.3064863966783999</v>
      </c>
      <c r="F25">
        <v>0.19272667582226799</v>
      </c>
      <c r="G25">
        <v>0</v>
      </c>
      <c r="H25">
        <v>0</v>
      </c>
    </row>
    <row r="26" spans="1:8" x14ac:dyDescent="0.25">
      <c r="A26">
        <v>2024</v>
      </c>
      <c r="B26">
        <v>6</v>
      </c>
      <c r="C26">
        <v>30</v>
      </c>
      <c r="D26">
        <v>2024.4970000000001</v>
      </c>
      <c r="E26">
        <v>4.6488783692850504</v>
      </c>
      <c r="F26">
        <v>0.2137005897974</v>
      </c>
      <c r="G26">
        <v>0</v>
      </c>
      <c r="H26">
        <v>0</v>
      </c>
    </row>
    <row r="27" spans="1:8" x14ac:dyDescent="0.25">
      <c r="A27">
        <v>2024</v>
      </c>
      <c r="B27">
        <v>7</v>
      </c>
      <c r="C27">
        <v>31</v>
      </c>
      <c r="D27">
        <v>2024.5820000000001</v>
      </c>
      <c r="E27">
        <v>5.0143364284866596</v>
      </c>
      <c r="F27">
        <v>0.23691906578063199</v>
      </c>
      <c r="G27">
        <v>0</v>
      </c>
      <c r="H27">
        <v>0</v>
      </c>
    </row>
    <row r="28" spans="1:8" x14ac:dyDescent="0.25">
      <c r="A28">
        <v>2024</v>
      </c>
      <c r="B28">
        <v>8</v>
      </c>
      <c r="C28">
        <v>31</v>
      </c>
      <c r="D28">
        <v>2024.6669999999999</v>
      </c>
      <c r="E28">
        <v>5.3910055052527897</v>
      </c>
      <c r="F28">
        <v>0.26187410707113401</v>
      </c>
      <c r="G28">
        <v>0</v>
      </c>
      <c r="H28">
        <v>0</v>
      </c>
    </row>
    <row r="29" spans="1:8" x14ac:dyDescent="0.25">
      <c r="A29">
        <v>2024</v>
      </c>
      <c r="B29">
        <v>9</v>
      </c>
      <c r="C29">
        <v>30</v>
      </c>
      <c r="D29">
        <v>2024.749</v>
      </c>
      <c r="E29">
        <v>5.7655984549193198</v>
      </c>
      <c r="F29">
        <v>0.288745485395065</v>
      </c>
      <c r="G29">
        <v>0</v>
      </c>
      <c r="H29">
        <v>0</v>
      </c>
    </row>
    <row r="30" spans="1:8" x14ac:dyDescent="0.25">
      <c r="A30">
        <v>2024</v>
      </c>
      <c r="B30">
        <v>10</v>
      </c>
      <c r="C30">
        <v>31</v>
      </c>
      <c r="D30">
        <v>2024.8330000000001</v>
      </c>
      <c r="E30">
        <v>6.1624748362274202</v>
      </c>
      <c r="F30">
        <v>0.31870619721854199</v>
      </c>
      <c r="G30">
        <v>0</v>
      </c>
      <c r="H30">
        <v>0</v>
      </c>
    </row>
    <row r="31" spans="1:8" x14ac:dyDescent="0.25">
      <c r="A31">
        <v>2024</v>
      </c>
      <c r="B31">
        <v>11</v>
      </c>
      <c r="C31">
        <v>30</v>
      </c>
      <c r="D31">
        <v>2024.915</v>
      </c>
      <c r="E31">
        <v>6.5554517788471198</v>
      </c>
      <c r="F31">
        <v>0.35017117891845101</v>
      </c>
      <c r="G31">
        <v>0</v>
      </c>
      <c r="H31">
        <v>0</v>
      </c>
    </row>
    <row r="32" spans="1:8" x14ac:dyDescent="0.25">
      <c r="A32">
        <v>2024</v>
      </c>
      <c r="B32">
        <v>12</v>
      </c>
      <c r="C32">
        <v>31</v>
      </c>
      <c r="D32">
        <v>2025</v>
      </c>
      <c r="E32">
        <v>6.9701359828861804</v>
      </c>
      <c r="F32">
        <v>0.38538533277390802</v>
      </c>
      <c r="G32">
        <v>0</v>
      </c>
      <c r="H32">
        <v>0</v>
      </c>
    </row>
    <row r="33" spans="1:8" s="172" customFormat="1" x14ac:dyDescent="0.25">
      <c r="A33" s="172">
        <v>2025</v>
      </c>
      <c r="B33" s="172">
        <v>1</v>
      </c>
      <c r="C33" s="172">
        <v>31</v>
      </c>
      <c r="D33" s="172">
        <v>2025.085</v>
      </c>
      <c r="E33" s="172">
        <v>7.3929822274352297</v>
      </c>
      <c r="F33" s="172">
        <v>0.42458469575636099</v>
      </c>
      <c r="G33" s="172">
        <v>0</v>
      </c>
      <c r="H33" s="172">
        <v>0</v>
      </c>
    </row>
    <row r="34" spans="1:8" x14ac:dyDescent="0.25">
      <c r="A34">
        <v>2025</v>
      </c>
      <c r="B34">
        <v>2</v>
      </c>
      <c r="C34">
        <v>28</v>
      </c>
      <c r="D34">
        <v>2025.162</v>
      </c>
      <c r="E34">
        <v>7.7814427646663997</v>
      </c>
      <c r="F34">
        <v>0.46702157324122401</v>
      </c>
      <c r="G34">
        <v>0</v>
      </c>
      <c r="H34">
        <v>0</v>
      </c>
    </row>
    <row r="35" spans="1:8" x14ac:dyDescent="0.25">
      <c r="A35">
        <v>2025</v>
      </c>
      <c r="B35">
        <v>3</v>
      </c>
      <c r="C35">
        <v>31</v>
      </c>
      <c r="D35">
        <v>2025.2470000000001</v>
      </c>
      <c r="E35">
        <v>8.2182428881952205</v>
      </c>
      <c r="F35">
        <v>0.50237897322793301</v>
      </c>
      <c r="G35">
        <v>0</v>
      </c>
      <c r="H35">
        <v>0</v>
      </c>
    </row>
    <row r="36" spans="1:8" x14ac:dyDescent="0.25">
      <c r="A36">
        <v>2025</v>
      </c>
      <c r="B36">
        <v>4</v>
      </c>
      <c r="C36">
        <v>30</v>
      </c>
      <c r="D36">
        <v>2025.329</v>
      </c>
      <c r="E36">
        <v>8.6471807278702197</v>
      </c>
      <c r="F36">
        <v>0.53623956129616102</v>
      </c>
      <c r="G36">
        <v>0</v>
      </c>
      <c r="H36">
        <v>0</v>
      </c>
    </row>
    <row r="37" spans="1:8" x14ac:dyDescent="0.25">
      <c r="A37">
        <v>2025</v>
      </c>
      <c r="B37">
        <v>5</v>
      </c>
      <c r="C37">
        <v>31</v>
      </c>
      <c r="D37">
        <v>2025.414</v>
      </c>
      <c r="E37">
        <v>9.0963421085724203</v>
      </c>
      <c r="F37">
        <v>0.573149584035619</v>
      </c>
      <c r="G37">
        <v>0</v>
      </c>
      <c r="H37">
        <v>0</v>
      </c>
    </row>
    <row r="38" spans="1:8" x14ac:dyDescent="0.25">
      <c r="A38">
        <v>2025</v>
      </c>
      <c r="B38">
        <v>6</v>
      </c>
      <c r="C38">
        <v>30</v>
      </c>
      <c r="D38">
        <v>2025.4960000000001</v>
      </c>
      <c r="E38">
        <v>9.5362787159725393</v>
      </c>
      <c r="F38">
        <v>0.61221379702032097</v>
      </c>
      <c r="G38">
        <v>0</v>
      </c>
      <c r="H38">
        <v>0</v>
      </c>
    </row>
    <row r="39" spans="1:8" x14ac:dyDescent="0.25">
      <c r="A39">
        <v>2025</v>
      </c>
      <c r="B39">
        <v>7</v>
      </c>
      <c r="C39">
        <v>31</v>
      </c>
      <c r="D39">
        <v>2025.5809999999999</v>
      </c>
      <c r="E39">
        <v>9.9958475998361909</v>
      </c>
      <c r="F39">
        <v>0.65418752375207501</v>
      </c>
      <c r="G39">
        <v>0</v>
      </c>
      <c r="H39">
        <v>0</v>
      </c>
    </row>
    <row r="40" spans="1:8" x14ac:dyDescent="0.25">
      <c r="A40">
        <v>2025</v>
      </c>
      <c r="B40">
        <v>8</v>
      </c>
      <c r="C40">
        <v>31</v>
      </c>
      <c r="D40">
        <v>2025.6659999999999</v>
      </c>
      <c r="E40">
        <v>10.4600055251257</v>
      </c>
      <c r="F40">
        <v>0.698065514505675</v>
      </c>
      <c r="G40">
        <v>0</v>
      </c>
      <c r="H40">
        <v>0</v>
      </c>
    </row>
    <row r="41" spans="1:8" x14ac:dyDescent="0.25">
      <c r="A41">
        <v>2025</v>
      </c>
      <c r="B41">
        <v>9</v>
      </c>
      <c r="C41">
        <v>30</v>
      </c>
      <c r="D41">
        <v>2025.748</v>
      </c>
      <c r="E41">
        <v>10.9131404295376</v>
      </c>
      <c r="F41">
        <v>0.74444358713194902</v>
      </c>
      <c r="G41">
        <v>0</v>
      </c>
      <c r="H41">
        <v>0</v>
      </c>
    </row>
    <row r="42" spans="1:8" x14ac:dyDescent="0.25">
      <c r="A42">
        <v>2025</v>
      </c>
      <c r="B42">
        <v>10</v>
      </c>
      <c r="C42">
        <v>31</v>
      </c>
      <c r="D42">
        <v>2025.8330000000001</v>
      </c>
      <c r="E42">
        <v>11.3850468937725</v>
      </c>
      <c r="F42">
        <v>0.79513048925973795</v>
      </c>
      <c r="G42">
        <v>0</v>
      </c>
      <c r="H42">
        <v>0</v>
      </c>
    </row>
    <row r="43" spans="1:8" x14ac:dyDescent="0.25">
      <c r="A43">
        <v>2025</v>
      </c>
      <c r="B43">
        <v>11</v>
      </c>
      <c r="C43">
        <v>30</v>
      </c>
      <c r="D43">
        <v>2025.915</v>
      </c>
      <c r="E43">
        <v>11.8449005678963</v>
      </c>
      <c r="F43">
        <v>0.84745254243057599</v>
      </c>
      <c r="G43">
        <v>0</v>
      </c>
      <c r="H43">
        <v>0</v>
      </c>
    </row>
    <row r="44" spans="1:8" x14ac:dyDescent="0.25">
      <c r="A44">
        <v>2025</v>
      </c>
      <c r="B44">
        <v>12</v>
      </c>
      <c r="C44">
        <v>31</v>
      </c>
      <c r="D44">
        <v>2026</v>
      </c>
      <c r="E44">
        <v>12.322981034956999</v>
      </c>
      <c r="F44">
        <v>0.90508182362891998</v>
      </c>
      <c r="G44">
        <v>0</v>
      </c>
      <c r="H44">
        <v>0</v>
      </c>
    </row>
    <row r="45" spans="1:8" x14ac:dyDescent="0.25">
      <c r="A45">
        <v>2026</v>
      </c>
      <c r="B45">
        <v>1</v>
      </c>
      <c r="C45">
        <v>31</v>
      </c>
      <c r="D45">
        <v>2026.085</v>
      </c>
      <c r="E45">
        <v>12.8036422441802</v>
      </c>
      <c r="F45">
        <v>0.96848490681894395</v>
      </c>
      <c r="G45">
        <v>0</v>
      </c>
      <c r="H45">
        <v>0</v>
      </c>
    </row>
    <row r="46" spans="1:8" x14ac:dyDescent="0.25">
      <c r="A46">
        <v>2026</v>
      </c>
      <c r="B46">
        <v>2</v>
      </c>
      <c r="C46">
        <v>28</v>
      </c>
      <c r="D46">
        <v>2026.162</v>
      </c>
      <c r="E46">
        <v>13.2397137775659</v>
      </c>
      <c r="F46">
        <v>1.03703027690665</v>
      </c>
      <c r="G46">
        <v>0</v>
      </c>
      <c r="H46">
        <v>0</v>
      </c>
    </row>
    <row r="47" spans="1:8" x14ac:dyDescent="0.25">
      <c r="A47">
        <v>2026</v>
      </c>
      <c r="B47">
        <v>3</v>
      </c>
      <c r="C47">
        <v>31</v>
      </c>
      <c r="D47">
        <v>2026.2470000000001</v>
      </c>
      <c r="E47">
        <v>13.7243319132668</v>
      </c>
      <c r="F47">
        <v>1.0912225462118901</v>
      </c>
      <c r="G47">
        <v>0</v>
      </c>
      <c r="H47">
        <v>0</v>
      </c>
    </row>
    <row r="48" spans="1:8" x14ac:dyDescent="0.25">
      <c r="A48">
        <v>2026</v>
      </c>
      <c r="B48">
        <v>4</v>
      </c>
      <c r="C48">
        <v>30</v>
      </c>
      <c r="D48">
        <v>2026.329</v>
      </c>
      <c r="E48">
        <v>14.1948536801593</v>
      </c>
      <c r="F48">
        <v>1.1414704964800899</v>
      </c>
      <c r="G48">
        <v>0</v>
      </c>
      <c r="H48">
        <v>0</v>
      </c>
    </row>
    <row r="49" spans="1:8" x14ac:dyDescent="0.25">
      <c r="A49">
        <v>2026</v>
      </c>
      <c r="B49">
        <v>5</v>
      </c>
      <c r="C49">
        <v>31</v>
      </c>
      <c r="D49">
        <v>2026.414</v>
      </c>
      <c r="E49">
        <v>14.682354008693499</v>
      </c>
      <c r="F49">
        <v>1.19508008012793</v>
      </c>
      <c r="G49">
        <v>0</v>
      </c>
      <c r="H49">
        <v>0</v>
      </c>
    </row>
    <row r="50" spans="1:8" x14ac:dyDescent="0.25">
      <c r="A50">
        <v>2026</v>
      </c>
      <c r="B50">
        <v>6</v>
      </c>
      <c r="C50">
        <v>30</v>
      </c>
      <c r="D50">
        <v>2026.4960000000001</v>
      </c>
      <c r="E50">
        <v>15.155115372338701</v>
      </c>
      <c r="F50">
        <v>1.2511411353055</v>
      </c>
      <c r="G50">
        <v>0</v>
      </c>
      <c r="H50">
        <v>0</v>
      </c>
    </row>
    <row r="51" spans="1:8" x14ac:dyDescent="0.25">
      <c r="A51">
        <v>2026</v>
      </c>
      <c r="B51">
        <v>7</v>
      </c>
      <c r="C51">
        <v>31</v>
      </c>
      <c r="D51">
        <v>2026.5809999999999</v>
      </c>
      <c r="E51">
        <v>15.644392265246999</v>
      </c>
      <c r="F51">
        <v>1.31034076163256</v>
      </c>
      <c r="G51">
        <v>0</v>
      </c>
      <c r="H51">
        <v>0</v>
      </c>
    </row>
    <row r="52" spans="1:8" x14ac:dyDescent="0.25">
      <c r="A52">
        <v>2026</v>
      </c>
      <c r="B52">
        <v>8</v>
      </c>
      <c r="C52">
        <v>31</v>
      </c>
      <c r="D52">
        <v>2026.6659999999999</v>
      </c>
      <c r="E52">
        <v>16.134185768636002</v>
      </c>
      <c r="F52">
        <v>1.3712767680595599</v>
      </c>
      <c r="G52">
        <v>0</v>
      </c>
      <c r="H52">
        <v>0</v>
      </c>
    </row>
    <row r="53" spans="1:8" x14ac:dyDescent="0.25">
      <c r="A53">
        <v>2026</v>
      </c>
      <c r="B53">
        <v>9</v>
      </c>
      <c r="C53">
        <v>30</v>
      </c>
      <c r="D53">
        <v>2026.748</v>
      </c>
      <c r="E53">
        <v>16.6084441044651</v>
      </c>
      <c r="F53">
        <v>1.43535798483834</v>
      </c>
      <c r="G53">
        <v>0</v>
      </c>
      <c r="H53">
        <v>0</v>
      </c>
    </row>
    <row r="54" spans="1:8" x14ac:dyDescent="0.25">
      <c r="A54">
        <v>2026</v>
      </c>
      <c r="B54">
        <v>10</v>
      </c>
      <c r="C54">
        <v>31</v>
      </c>
      <c r="D54">
        <v>2026.8330000000001</v>
      </c>
      <c r="E54">
        <v>17.098562908667901</v>
      </c>
      <c r="F54">
        <v>1.50481794424337</v>
      </c>
      <c r="G54">
        <v>0</v>
      </c>
      <c r="H54">
        <v>0</v>
      </c>
    </row>
    <row r="55" spans="1:8" x14ac:dyDescent="0.25">
      <c r="A55">
        <v>2026</v>
      </c>
      <c r="B55">
        <v>11</v>
      </c>
      <c r="C55">
        <v>30</v>
      </c>
      <c r="D55">
        <v>2026.915</v>
      </c>
      <c r="E55">
        <v>17.572721550922999</v>
      </c>
      <c r="F55">
        <v>1.57610140867363</v>
      </c>
      <c r="G55">
        <v>0</v>
      </c>
      <c r="H55">
        <v>0</v>
      </c>
    </row>
    <row r="56" spans="1:8" x14ac:dyDescent="0.25">
      <c r="A56">
        <v>2026</v>
      </c>
      <c r="B56">
        <v>12</v>
      </c>
      <c r="C56">
        <v>31</v>
      </c>
      <c r="D56">
        <v>2027</v>
      </c>
      <c r="E56">
        <v>18.062333641761299</v>
      </c>
      <c r="F56">
        <v>1.6542060184210401</v>
      </c>
      <c r="G56">
        <v>0</v>
      </c>
      <c r="H56">
        <v>0</v>
      </c>
    </row>
    <row r="57" spans="1:8" x14ac:dyDescent="0.25">
      <c r="A57">
        <v>2027</v>
      </c>
      <c r="B57">
        <v>1</v>
      </c>
      <c r="C57">
        <v>31</v>
      </c>
      <c r="D57">
        <v>2027.085</v>
      </c>
      <c r="E57">
        <v>18.551399717953601</v>
      </c>
      <c r="F57">
        <v>1.74005940644878</v>
      </c>
      <c r="G57">
        <v>0</v>
      </c>
      <c r="H57">
        <v>0</v>
      </c>
    </row>
    <row r="58" spans="1:8" x14ac:dyDescent="0.25">
      <c r="A58">
        <v>2027</v>
      </c>
      <c r="B58">
        <v>2</v>
      </c>
      <c r="C58">
        <v>28</v>
      </c>
      <c r="D58">
        <v>2027.162</v>
      </c>
      <c r="E58">
        <v>18.992518325351501</v>
      </c>
      <c r="F58">
        <v>1.83373454446799</v>
      </c>
      <c r="G58">
        <v>0</v>
      </c>
      <c r="H58">
        <v>0</v>
      </c>
    </row>
    <row r="59" spans="1:8" x14ac:dyDescent="0.25">
      <c r="A59">
        <v>2027</v>
      </c>
      <c r="B59">
        <v>3</v>
      </c>
      <c r="C59">
        <v>31</v>
      </c>
      <c r="D59">
        <v>2027.2470000000001</v>
      </c>
      <c r="E59">
        <v>19.480059556647401</v>
      </c>
      <c r="F59">
        <v>1.90421720007212</v>
      </c>
      <c r="G59">
        <v>0</v>
      </c>
      <c r="H59">
        <v>0</v>
      </c>
    </row>
    <row r="60" spans="1:8" x14ac:dyDescent="0.25">
      <c r="A60">
        <v>2027</v>
      </c>
      <c r="B60">
        <v>4</v>
      </c>
      <c r="C60">
        <v>30</v>
      </c>
      <c r="D60">
        <v>2027.329</v>
      </c>
      <c r="E60">
        <v>19.950888638989898</v>
      </c>
      <c r="F60">
        <v>1.9677937374681</v>
      </c>
      <c r="G60">
        <v>0</v>
      </c>
      <c r="H60">
        <v>0</v>
      </c>
    </row>
    <row r="61" spans="1:8" x14ac:dyDescent="0.25">
      <c r="A61">
        <v>2027</v>
      </c>
      <c r="B61">
        <v>5</v>
      </c>
      <c r="C61">
        <v>31</v>
      </c>
      <c r="D61">
        <v>2027.414</v>
      </c>
      <c r="E61">
        <v>20.4362492400113</v>
      </c>
      <c r="F61">
        <v>2.03455242944132</v>
      </c>
      <c r="G61">
        <v>0</v>
      </c>
      <c r="H61">
        <v>0</v>
      </c>
    </row>
    <row r="62" spans="1:8" x14ac:dyDescent="0.25">
      <c r="A62">
        <v>2027</v>
      </c>
      <c r="B62">
        <v>6</v>
      </c>
      <c r="C62">
        <v>30</v>
      </c>
      <c r="D62">
        <v>2027.4960000000001</v>
      </c>
      <c r="E62">
        <v>20.904697731492298</v>
      </c>
      <c r="F62">
        <v>2.1040161850293599</v>
      </c>
      <c r="G62">
        <v>0</v>
      </c>
      <c r="H62">
        <v>0</v>
      </c>
    </row>
    <row r="63" spans="1:8" x14ac:dyDescent="0.25">
      <c r="A63">
        <v>2027</v>
      </c>
      <c r="B63">
        <v>7</v>
      </c>
      <c r="C63">
        <v>31</v>
      </c>
      <c r="D63">
        <v>2027.5809999999999</v>
      </c>
      <c r="E63">
        <v>21.3873368035742</v>
      </c>
      <c r="F63">
        <v>2.17650855180224</v>
      </c>
      <c r="G63">
        <v>0</v>
      </c>
      <c r="H63">
        <v>0</v>
      </c>
    </row>
    <row r="64" spans="1:8" x14ac:dyDescent="0.25">
      <c r="A64">
        <v>2027</v>
      </c>
      <c r="B64">
        <v>8</v>
      </c>
      <c r="C64">
        <v>31</v>
      </c>
      <c r="D64">
        <v>2027.6659999999999</v>
      </c>
      <c r="E64">
        <v>21.8684072823802</v>
      </c>
      <c r="F64">
        <v>2.2504062074745002</v>
      </c>
      <c r="G64">
        <v>0</v>
      </c>
      <c r="H64">
        <v>0</v>
      </c>
    </row>
    <row r="65" spans="1:8" x14ac:dyDescent="0.25">
      <c r="A65">
        <v>2027</v>
      </c>
      <c r="B65">
        <v>9</v>
      </c>
      <c r="C65">
        <v>30</v>
      </c>
      <c r="D65">
        <v>2027.748</v>
      </c>
      <c r="E65">
        <v>22.3323583179337</v>
      </c>
      <c r="F65">
        <v>2.32828875297391</v>
      </c>
      <c r="G65">
        <v>0</v>
      </c>
      <c r="H65">
        <v>0</v>
      </c>
    </row>
    <row r="66" spans="1:8" x14ac:dyDescent="0.25">
      <c r="A66">
        <v>2027</v>
      </c>
      <c r="B66">
        <v>10</v>
      </c>
      <c r="C66">
        <v>31</v>
      </c>
      <c r="D66">
        <v>2027.8330000000001</v>
      </c>
      <c r="E66">
        <v>22.810016341542301</v>
      </c>
      <c r="F66">
        <v>2.4125384891599202</v>
      </c>
      <c r="G66">
        <v>0</v>
      </c>
      <c r="H66">
        <v>0</v>
      </c>
    </row>
    <row r="67" spans="1:8" x14ac:dyDescent="0.25">
      <c r="A67">
        <v>2027</v>
      </c>
      <c r="B67">
        <v>11</v>
      </c>
      <c r="C67">
        <v>30</v>
      </c>
      <c r="D67">
        <v>2027.915</v>
      </c>
      <c r="E67">
        <v>23.270472241967301</v>
      </c>
      <c r="F67">
        <v>2.4990291084500398</v>
      </c>
      <c r="G67">
        <v>0</v>
      </c>
      <c r="H67">
        <v>0</v>
      </c>
    </row>
    <row r="68" spans="1:8" x14ac:dyDescent="0.25">
      <c r="A68">
        <v>2027</v>
      </c>
      <c r="B68">
        <v>12</v>
      </c>
      <c r="C68">
        <v>31</v>
      </c>
      <c r="D68">
        <v>2028</v>
      </c>
      <c r="E68">
        <v>23.744333163964701</v>
      </c>
      <c r="F68">
        <v>2.5938509967703101</v>
      </c>
      <c r="G68">
        <v>0</v>
      </c>
      <c r="H68">
        <v>0</v>
      </c>
    </row>
    <row r="69" spans="1:8" x14ac:dyDescent="0.25">
      <c r="A69">
        <v>2028</v>
      </c>
      <c r="B69">
        <v>1</v>
      </c>
      <c r="C69">
        <v>31</v>
      </c>
      <c r="D69">
        <v>2028.085</v>
      </c>
      <c r="E69">
        <v>24.216133821602</v>
      </c>
      <c r="F69">
        <v>2.6986060523062698</v>
      </c>
      <c r="G69">
        <v>0</v>
      </c>
      <c r="H69">
        <v>0</v>
      </c>
    </row>
    <row r="70" spans="1:8" x14ac:dyDescent="0.25">
      <c r="A70">
        <v>2028</v>
      </c>
      <c r="B70">
        <v>2</v>
      </c>
      <c r="C70">
        <v>29</v>
      </c>
      <c r="D70">
        <v>2028.164</v>
      </c>
      <c r="E70">
        <v>24.655559960627102</v>
      </c>
      <c r="F70">
        <v>2.81818524857123</v>
      </c>
      <c r="G70">
        <v>0</v>
      </c>
      <c r="H70">
        <v>0</v>
      </c>
    </row>
    <row r="71" spans="1:8" x14ac:dyDescent="0.25">
      <c r="A71">
        <v>2028</v>
      </c>
      <c r="B71">
        <v>3</v>
      </c>
      <c r="C71">
        <v>31</v>
      </c>
      <c r="D71">
        <v>2028.249</v>
      </c>
      <c r="E71">
        <v>25.1231521641961</v>
      </c>
      <c r="F71">
        <v>2.8999931983846099</v>
      </c>
      <c r="G71">
        <v>0</v>
      </c>
      <c r="H71">
        <v>0</v>
      </c>
    </row>
    <row r="72" spans="1:8" x14ac:dyDescent="0.25">
      <c r="A72">
        <v>2028</v>
      </c>
      <c r="B72">
        <v>4</v>
      </c>
      <c r="C72">
        <v>30</v>
      </c>
      <c r="D72">
        <v>2028.3309999999999</v>
      </c>
      <c r="E72">
        <v>25.5734931013078</v>
      </c>
      <c r="F72">
        <v>2.9733017060693698</v>
      </c>
      <c r="G72">
        <v>0</v>
      </c>
      <c r="H72">
        <v>0</v>
      </c>
    </row>
    <row r="73" spans="1:8" x14ac:dyDescent="0.25">
      <c r="A73">
        <v>2028</v>
      </c>
      <c r="B73">
        <v>5</v>
      </c>
      <c r="C73">
        <v>31</v>
      </c>
      <c r="D73">
        <v>2028.415</v>
      </c>
      <c r="E73">
        <v>26.0365440684077</v>
      </c>
      <c r="F73">
        <v>3.0489506436900999</v>
      </c>
      <c r="G73">
        <v>0</v>
      </c>
      <c r="H73">
        <v>0</v>
      </c>
    </row>
    <row r="74" spans="1:8" x14ac:dyDescent="0.25">
      <c r="A74">
        <v>2028</v>
      </c>
      <c r="B74">
        <v>6</v>
      </c>
      <c r="C74">
        <v>30</v>
      </c>
      <c r="D74">
        <v>2028.4970000000001</v>
      </c>
      <c r="E74">
        <v>26.4823766459368</v>
      </c>
      <c r="F74">
        <v>3.1277083285109</v>
      </c>
      <c r="G74">
        <v>0</v>
      </c>
      <c r="H74">
        <v>0</v>
      </c>
    </row>
    <row r="75" spans="1:8" x14ac:dyDescent="0.25">
      <c r="A75">
        <v>2028</v>
      </c>
      <c r="B75">
        <v>7</v>
      </c>
      <c r="C75">
        <v>31</v>
      </c>
      <c r="D75">
        <v>2028.5820000000001</v>
      </c>
      <c r="E75">
        <v>26.940661010617401</v>
      </c>
      <c r="F75">
        <v>3.2089657597137902</v>
      </c>
      <c r="G75">
        <v>0</v>
      </c>
      <c r="H75">
        <v>0</v>
      </c>
    </row>
    <row r="76" spans="1:8" x14ac:dyDescent="0.25">
      <c r="A76">
        <v>2028</v>
      </c>
      <c r="B76">
        <v>8</v>
      </c>
      <c r="C76">
        <v>31</v>
      </c>
      <c r="D76">
        <v>2028.6669999999999</v>
      </c>
      <c r="E76">
        <v>27.3964481816081</v>
      </c>
      <c r="F76">
        <v>3.2916973360498401</v>
      </c>
      <c r="G76">
        <v>0</v>
      </c>
      <c r="H76">
        <v>0</v>
      </c>
    </row>
    <row r="77" spans="1:8" x14ac:dyDescent="0.25">
      <c r="A77">
        <v>2028</v>
      </c>
      <c r="B77">
        <v>9</v>
      </c>
      <c r="C77">
        <v>30</v>
      </c>
      <c r="D77">
        <v>2028.749</v>
      </c>
      <c r="E77">
        <v>27.8351127723557</v>
      </c>
      <c r="F77">
        <v>3.3792301469311701</v>
      </c>
      <c r="G77">
        <v>0</v>
      </c>
      <c r="H77">
        <v>0</v>
      </c>
    </row>
    <row r="78" spans="1:8" x14ac:dyDescent="0.25">
      <c r="A78">
        <v>2028</v>
      </c>
      <c r="B78">
        <v>10</v>
      </c>
      <c r="C78">
        <v>31</v>
      </c>
      <c r="D78">
        <v>2028.8330000000001</v>
      </c>
      <c r="E78">
        <v>28.2858594930027</v>
      </c>
      <c r="F78">
        <v>3.4741570719901</v>
      </c>
      <c r="G78">
        <v>0</v>
      </c>
      <c r="H78">
        <v>0</v>
      </c>
    </row>
    <row r="79" spans="1:8" x14ac:dyDescent="0.25">
      <c r="A79">
        <v>2028</v>
      </c>
      <c r="B79">
        <v>11</v>
      </c>
      <c r="C79">
        <v>30</v>
      </c>
      <c r="D79">
        <v>2028.915</v>
      </c>
      <c r="E79">
        <v>28.7195735212578</v>
      </c>
      <c r="F79">
        <v>3.57198808384973</v>
      </c>
      <c r="G79">
        <v>0</v>
      </c>
      <c r="H79">
        <v>0</v>
      </c>
    </row>
    <row r="80" spans="1:8" x14ac:dyDescent="0.25">
      <c r="A80">
        <v>2028</v>
      </c>
      <c r="B80">
        <v>12</v>
      </c>
      <c r="C80">
        <v>31</v>
      </c>
      <c r="D80">
        <v>2029</v>
      </c>
      <c r="E80">
        <v>29.165136668469898</v>
      </c>
      <c r="F80">
        <v>3.6798410954557599</v>
      </c>
      <c r="G80">
        <v>0</v>
      </c>
      <c r="H80">
        <v>0</v>
      </c>
    </row>
    <row r="81" spans="1:8" x14ac:dyDescent="0.25">
      <c r="A81">
        <v>2029</v>
      </c>
      <c r="B81">
        <v>1</v>
      </c>
      <c r="C81">
        <v>31</v>
      </c>
      <c r="D81">
        <v>2029.085</v>
      </c>
      <c r="E81">
        <v>29.608019413964801</v>
      </c>
      <c r="F81">
        <v>3.8008212572443001</v>
      </c>
      <c r="G81">
        <v>0</v>
      </c>
      <c r="H81">
        <v>0</v>
      </c>
    </row>
    <row r="82" spans="1:8" x14ac:dyDescent="0.25">
      <c r="A82">
        <v>2029</v>
      </c>
      <c r="B82">
        <v>2</v>
      </c>
      <c r="C82">
        <v>28</v>
      </c>
      <c r="D82">
        <v>2029.162</v>
      </c>
      <c r="E82">
        <v>30.005716363350299</v>
      </c>
      <c r="F82">
        <v>3.9346961700571099</v>
      </c>
      <c r="G82">
        <v>0</v>
      </c>
      <c r="H82">
        <v>0</v>
      </c>
    </row>
    <row r="83" spans="1:8" x14ac:dyDescent="0.25">
      <c r="A83">
        <v>2029</v>
      </c>
      <c r="B83">
        <v>3</v>
      </c>
      <c r="C83">
        <v>31</v>
      </c>
      <c r="D83">
        <v>2029.2470000000001</v>
      </c>
      <c r="E83">
        <v>30.443426332461701</v>
      </c>
      <c r="F83">
        <v>4.0251737105299803</v>
      </c>
      <c r="G83">
        <v>0</v>
      </c>
      <c r="H83">
        <v>0</v>
      </c>
    </row>
    <row r="84" spans="1:8" x14ac:dyDescent="0.25">
      <c r="A84">
        <v>2029</v>
      </c>
      <c r="B84">
        <v>4</v>
      </c>
      <c r="C84">
        <v>30</v>
      </c>
      <c r="D84">
        <v>2029.329</v>
      </c>
      <c r="E84">
        <v>30.864398653966099</v>
      </c>
      <c r="F84">
        <v>4.1042937943535298</v>
      </c>
      <c r="G84">
        <v>0</v>
      </c>
      <c r="H84">
        <v>0</v>
      </c>
    </row>
    <row r="85" spans="1:8" x14ac:dyDescent="0.25">
      <c r="A85">
        <v>2029</v>
      </c>
      <c r="B85">
        <v>5</v>
      </c>
      <c r="C85">
        <v>31</v>
      </c>
      <c r="D85">
        <v>2029.414</v>
      </c>
      <c r="E85">
        <v>31.296680223277701</v>
      </c>
      <c r="F85">
        <v>4.1848080929804103</v>
      </c>
      <c r="G85">
        <v>0</v>
      </c>
      <c r="H85">
        <v>0</v>
      </c>
    </row>
    <row r="86" spans="1:8" x14ac:dyDescent="0.25">
      <c r="A86">
        <v>2029</v>
      </c>
      <c r="B86">
        <v>6</v>
      </c>
      <c r="C86">
        <v>30</v>
      </c>
      <c r="D86">
        <v>2029.4960000000001</v>
      </c>
      <c r="E86">
        <v>31.7123671043747</v>
      </c>
      <c r="F86">
        <v>4.2687811359272096</v>
      </c>
      <c r="G86">
        <v>0</v>
      </c>
      <c r="H86">
        <v>0</v>
      </c>
    </row>
    <row r="87" spans="1:8" x14ac:dyDescent="0.25">
      <c r="A87">
        <v>2029</v>
      </c>
      <c r="B87">
        <v>7</v>
      </c>
      <c r="C87">
        <v>31</v>
      </c>
      <c r="D87">
        <v>2029.5809999999999</v>
      </c>
      <c r="E87">
        <v>32.139158612812999</v>
      </c>
      <c r="F87">
        <v>4.3546936571809303</v>
      </c>
      <c r="G87">
        <v>0</v>
      </c>
      <c r="H87">
        <v>0</v>
      </c>
    </row>
    <row r="88" spans="1:8" x14ac:dyDescent="0.25">
      <c r="A88">
        <v>2029</v>
      </c>
      <c r="B88">
        <v>8</v>
      </c>
      <c r="C88">
        <v>31</v>
      </c>
      <c r="D88">
        <v>2029.6659999999999</v>
      </c>
      <c r="E88">
        <v>32.563142293356599</v>
      </c>
      <c r="F88">
        <v>4.4417922512433403</v>
      </c>
      <c r="G88">
        <v>0</v>
      </c>
      <c r="H88">
        <v>0</v>
      </c>
    </row>
    <row r="89" spans="1:8" x14ac:dyDescent="0.25">
      <c r="A89">
        <v>2029</v>
      </c>
      <c r="B89">
        <v>9</v>
      </c>
      <c r="C89">
        <v>30</v>
      </c>
      <c r="D89">
        <v>2029.748</v>
      </c>
      <c r="E89">
        <v>32.9707670628244</v>
      </c>
      <c r="F89">
        <v>4.5348935555592202</v>
      </c>
      <c r="G89">
        <v>0</v>
      </c>
      <c r="H89">
        <v>0</v>
      </c>
    </row>
    <row r="90" spans="1:8" x14ac:dyDescent="0.25">
      <c r="A90">
        <v>2029</v>
      </c>
      <c r="B90">
        <v>10</v>
      </c>
      <c r="C90">
        <v>31</v>
      </c>
      <c r="D90">
        <v>2029.8330000000001</v>
      </c>
      <c r="E90">
        <v>33.389200982779997</v>
      </c>
      <c r="F90">
        <v>4.6363194872740401</v>
      </c>
      <c r="G90">
        <v>0</v>
      </c>
      <c r="H90">
        <v>0</v>
      </c>
    </row>
    <row r="91" spans="1:8" x14ac:dyDescent="0.25">
      <c r="A91">
        <v>2029</v>
      </c>
      <c r="B91">
        <v>11</v>
      </c>
      <c r="C91">
        <v>30</v>
      </c>
      <c r="D91">
        <v>2029.915</v>
      </c>
      <c r="E91">
        <v>33.791443436658597</v>
      </c>
      <c r="F91">
        <v>4.7415686399524803</v>
      </c>
      <c r="G91">
        <v>0</v>
      </c>
      <c r="H91">
        <v>0</v>
      </c>
    </row>
    <row r="92" spans="1:8" x14ac:dyDescent="0.25">
      <c r="A92">
        <v>2029</v>
      </c>
      <c r="B92">
        <v>12</v>
      </c>
      <c r="C92">
        <v>31</v>
      </c>
      <c r="D92">
        <v>2030</v>
      </c>
      <c r="E92">
        <v>34.204307207087197</v>
      </c>
      <c r="F92">
        <v>4.8583857380635003</v>
      </c>
      <c r="G92">
        <v>0</v>
      </c>
      <c r="H92">
        <v>0</v>
      </c>
    </row>
    <row r="93" spans="1:8" x14ac:dyDescent="0.25">
      <c r="A93">
        <v>2030</v>
      </c>
      <c r="B93">
        <v>1</v>
      </c>
      <c r="C93">
        <v>31</v>
      </c>
      <c r="D93">
        <v>2030.085</v>
      </c>
      <c r="E93">
        <v>34.6143367453571</v>
      </c>
      <c r="F93">
        <v>4.9909745573920699</v>
      </c>
      <c r="G93">
        <v>0</v>
      </c>
      <c r="H93">
        <v>0</v>
      </c>
    </row>
    <row r="94" spans="1:8" x14ac:dyDescent="0.25">
      <c r="A94">
        <v>2030</v>
      </c>
      <c r="B94">
        <v>2</v>
      </c>
      <c r="C94">
        <v>28</v>
      </c>
      <c r="D94">
        <v>2030.162</v>
      </c>
      <c r="E94">
        <v>34.9822497003235</v>
      </c>
      <c r="F94">
        <v>5.1404630384650201</v>
      </c>
      <c r="G94">
        <v>0</v>
      </c>
      <c r="H94">
        <v>0</v>
      </c>
    </row>
    <row r="95" spans="1:8" x14ac:dyDescent="0.25">
      <c r="A95">
        <v>2030</v>
      </c>
      <c r="B95">
        <v>3</v>
      </c>
      <c r="C95">
        <v>31</v>
      </c>
      <c r="D95">
        <v>2030.2470000000001</v>
      </c>
      <c r="E95">
        <v>35.386885655255398</v>
      </c>
      <c r="F95">
        <v>5.2364276288925398</v>
      </c>
      <c r="G95">
        <v>0</v>
      </c>
      <c r="H95">
        <v>0</v>
      </c>
    </row>
    <row r="96" spans="1:8" x14ac:dyDescent="0.25">
      <c r="A96">
        <v>2030</v>
      </c>
      <c r="B96">
        <v>4</v>
      </c>
      <c r="C96">
        <v>30</v>
      </c>
      <c r="D96">
        <v>2030.329</v>
      </c>
      <c r="E96">
        <v>35.775773433914303</v>
      </c>
      <c r="F96">
        <v>5.3182084471287698</v>
      </c>
      <c r="G96">
        <v>0</v>
      </c>
      <c r="H96">
        <v>0</v>
      </c>
    </row>
    <row r="97" spans="1:8" x14ac:dyDescent="0.25">
      <c r="A97">
        <v>2030</v>
      </c>
      <c r="B97">
        <v>5</v>
      </c>
      <c r="C97">
        <v>31</v>
      </c>
      <c r="D97">
        <v>2030.414</v>
      </c>
      <c r="E97">
        <v>36.174842599952498</v>
      </c>
      <c r="F97">
        <v>5.4002256173430103</v>
      </c>
      <c r="G97">
        <v>0</v>
      </c>
      <c r="H97">
        <v>0</v>
      </c>
    </row>
    <row r="98" spans="1:8" x14ac:dyDescent="0.25">
      <c r="A98">
        <v>2030</v>
      </c>
      <c r="B98">
        <v>6</v>
      </c>
      <c r="C98">
        <v>30</v>
      </c>
      <c r="D98">
        <v>2030.4960000000001</v>
      </c>
      <c r="E98">
        <v>36.558351439503902</v>
      </c>
      <c r="F98">
        <v>5.48608937546748</v>
      </c>
      <c r="G98">
        <v>0</v>
      </c>
      <c r="H98">
        <v>0</v>
      </c>
    </row>
    <row r="99" spans="1:8" x14ac:dyDescent="0.25">
      <c r="A99">
        <v>2030</v>
      </c>
      <c r="B99">
        <v>7</v>
      </c>
      <c r="C99">
        <v>31</v>
      </c>
      <c r="D99">
        <v>2030.5809999999999</v>
      </c>
      <c r="E99">
        <v>36.9518732087082</v>
      </c>
      <c r="F99">
        <v>5.5732249250145101</v>
      </c>
      <c r="G99">
        <v>0</v>
      </c>
      <c r="H99">
        <v>0</v>
      </c>
    </row>
    <row r="100" spans="1:8" x14ac:dyDescent="0.25">
      <c r="A100">
        <v>2030</v>
      </c>
      <c r="B100">
        <v>8</v>
      </c>
      <c r="C100">
        <v>31</v>
      </c>
      <c r="D100">
        <v>2030.6659999999999</v>
      </c>
      <c r="E100">
        <v>37.342586018693702</v>
      </c>
      <c r="F100">
        <v>5.6612745976348497</v>
      </c>
      <c r="G100">
        <v>0</v>
      </c>
      <c r="H100">
        <v>0</v>
      </c>
    </row>
    <row r="101" spans="1:8" x14ac:dyDescent="0.25">
      <c r="A101">
        <v>2030</v>
      </c>
      <c r="B101">
        <v>9</v>
      </c>
      <c r="C101">
        <v>30</v>
      </c>
      <c r="D101">
        <v>2030.748</v>
      </c>
      <c r="E101">
        <v>37.718028442022103</v>
      </c>
      <c r="F101">
        <v>5.7566718419278597</v>
      </c>
      <c r="G101">
        <v>0</v>
      </c>
      <c r="H101">
        <v>0</v>
      </c>
    </row>
    <row r="102" spans="1:8" x14ac:dyDescent="0.25">
      <c r="A102">
        <v>2030</v>
      </c>
      <c r="B102">
        <v>10</v>
      </c>
      <c r="C102">
        <v>31</v>
      </c>
      <c r="D102">
        <v>2030.8330000000001</v>
      </c>
      <c r="E102">
        <v>38.103238901142703</v>
      </c>
      <c r="F102">
        <v>5.8612943191240499</v>
      </c>
      <c r="G102">
        <v>0</v>
      </c>
      <c r="H102">
        <v>0</v>
      </c>
    </row>
    <row r="103" spans="1:8" x14ac:dyDescent="0.25">
      <c r="A103">
        <v>2030</v>
      </c>
      <c r="B103">
        <v>11</v>
      </c>
      <c r="C103">
        <v>30</v>
      </c>
      <c r="D103">
        <v>2030.915</v>
      </c>
      <c r="E103">
        <v>38.473374463747597</v>
      </c>
      <c r="F103">
        <v>5.9708445665268703</v>
      </c>
      <c r="G103">
        <v>0</v>
      </c>
      <c r="H103">
        <v>0</v>
      </c>
    </row>
    <row r="104" spans="1:8" x14ac:dyDescent="0.25">
      <c r="A104">
        <v>2030</v>
      </c>
      <c r="B104">
        <v>12</v>
      </c>
      <c r="C104">
        <v>31</v>
      </c>
      <c r="D104">
        <v>2031</v>
      </c>
      <c r="E104">
        <v>38.853121396537503</v>
      </c>
      <c r="F104">
        <v>6.0934870327213897</v>
      </c>
      <c r="G104">
        <v>0</v>
      </c>
      <c r="H104">
        <v>0</v>
      </c>
    </row>
    <row r="105" spans="1:8" x14ac:dyDescent="0.25">
      <c r="A105">
        <v>2031</v>
      </c>
      <c r="B105">
        <v>1</v>
      </c>
      <c r="C105">
        <v>31</v>
      </c>
      <c r="D105">
        <v>2031.085</v>
      </c>
      <c r="E105">
        <v>39.230108640146</v>
      </c>
      <c r="F105">
        <v>6.2345967358890002</v>
      </c>
      <c r="G105">
        <v>0</v>
      </c>
      <c r="H105">
        <v>0</v>
      </c>
    </row>
    <row r="106" spans="1:8" x14ac:dyDescent="0.25">
      <c r="A106">
        <v>2031</v>
      </c>
      <c r="B106">
        <v>2</v>
      </c>
      <c r="C106">
        <v>28</v>
      </c>
      <c r="D106">
        <v>2031.162</v>
      </c>
      <c r="E106">
        <v>39.568251471857202</v>
      </c>
      <c r="F106">
        <v>6.3968968055325099</v>
      </c>
      <c r="G106">
        <v>0</v>
      </c>
      <c r="H106">
        <v>0</v>
      </c>
    </row>
    <row r="107" spans="1:8" x14ac:dyDescent="0.25">
      <c r="A107">
        <v>2031</v>
      </c>
      <c r="B107">
        <v>3</v>
      </c>
      <c r="C107">
        <v>31</v>
      </c>
      <c r="D107">
        <v>2031.2470000000001</v>
      </c>
      <c r="E107">
        <v>39.9400210010797</v>
      </c>
      <c r="F107">
        <v>6.4957525370084301</v>
      </c>
      <c r="G107">
        <v>0</v>
      </c>
      <c r="H107">
        <v>0</v>
      </c>
    </row>
    <row r="108" spans="1:8" x14ac:dyDescent="0.25">
      <c r="A108">
        <v>2031</v>
      </c>
      <c r="B108">
        <v>4</v>
      </c>
      <c r="C108">
        <v>30</v>
      </c>
      <c r="D108">
        <v>2031.329</v>
      </c>
      <c r="E108">
        <v>40.297206000583998</v>
      </c>
      <c r="F108">
        <v>6.5776846179061996</v>
      </c>
      <c r="G108">
        <v>0</v>
      </c>
      <c r="H108">
        <v>0</v>
      </c>
    </row>
    <row r="109" spans="1:8" x14ac:dyDescent="0.25">
      <c r="A109">
        <v>2031</v>
      </c>
      <c r="B109">
        <v>5</v>
      </c>
      <c r="C109">
        <v>31</v>
      </c>
      <c r="D109">
        <v>2031.414</v>
      </c>
      <c r="E109">
        <v>40.663632536586</v>
      </c>
      <c r="F109">
        <v>6.65855804145506</v>
      </c>
      <c r="G109">
        <v>0</v>
      </c>
      <c r="H109">
        <v>0</v>
      </c>
    </row>
    <row r="110" spans="1:8" x14ac:dyDescent="0.25">
      <c r="A110">
        <v>2031</v>
      </c>
      <c r="B110">
        <v>6</v>
      </c>
      <c r="C110">
        <v>30</v>
      </c>
      <c r="D110">
        <v>2031.4960000000001</v>
      </c>
      <c r="E110">
        <v>41.015673820520099</v>
      </c>
      <c r="F110">
        <v>6.7436940552917504</v>
      </c>
      <c r="G110">
        <v>0</v>
      </c>
      <c r="H110">
        <v>0</v>
      </c>
    </row>
    <row r="111" spans="1:8" x14ac:dyDescent="0.25">
      <c r="A111">
        <v>2031</v>
      </c>
      <c r="B111">
        <v>7</v>
      </c>
      <c r="C111">
        <v>31</v>
      </c>
      <c r="D111">
        <v>2031.5809999999999</v>
      </c>
      <c r="E111">
        <v>41.376813984343102</v>
      </c>
      <c r="F111">
        <v>6.8293698736249002</v>
      </c>
      <c r="G111">
        <v>0</v>
      </c>
      <c r="H111">
        <v>0</v>
      </c>
    </row>
    <row r="112" spans="1:8" x14ac:dyDescent="0.25">
      <c r="A112">
        <v>2031</v>
      </c>
      <c r="B112">
        <v>8</v>
      </c>
      <c r="C112">
        <v>31</v>
      </c>
      <c r="D112">
        <v>2031.6659999999999</v>
      </c>
      <c r="E112">
        <v>41.7352905072295</v>
      </c>
      <c r="F112">
        <v>6.9157120996554999</v>
      </c>
      <c r="G112">
        <v>0</v>
      </c>
      <c r="H112">
        <v>0</v>
      </c>
    </row>
    <row r="113" spans="1:8" x14ac:dyDescent="0.25">
      <c r="A113">
        <v>2031</v>
      </c>
      <c r="B113">
        <v>9</v>
      </c>
      <c r="C113">
        <v>30</v>
      </c>
      <c r="D113">
        <v>2031.748</v>
      </c>
      <c r="E113">
        <v>42.079682178662999</v>
      </c>
      <c r="F113">
        <v>7.01083946522545</v>
      </c>
      <c r="G113">
        <v>0</v>
      </c>
      <c r="H113">
        <v>0</v>
      </c>
    </row>
    <row r="114" spans="1:8" x14ac:dyDescent="0.25">
      <c r="A114">
        <v>2031</v>
      </c>
      <c r="B114">
        <v>10</v>
      </c>
      <c r="C114">
        <v>31</v>
      </c>
      <c r="D114">
        <v>2031.8330000000001</v>
      </c>
      <c r="E114">
        <v>42.432964362864702</v>
      </c>
      <c r="F114">
        <v>7.1160600913110903</v>
      </c>
      <c r="G114">
        <v>0</v>
      </c>
      <c r="H114">
        <v>0</v>
      </c>
    </row>
    <row r="115" spans="1:8" x14ac:dyDescent="0.25">
      <c r="A115">
        <v>2031</v>
      </c>
      <c r="B115">
        <v>11</v>
      </c>
      <c r="C115">
        <v>30</v>
      </c>
      <c r="D115">
        <v>2031.915</v>
      </c>
      <c r="E115">
        <v>42.772360220513498</v>
      </c>
      <c r="F115">
        <v>7.2274422918490604</v>
      </c>
      <c r="G115">
        <v>0</v>
      </c>
      <c r="H115">
        <v>0</v>
      </c>
    </row>
    <row r="116" spans="1:8" x14ac:dyDescent="0.25">
      <c r="A116">
        <v>2031</v>
      </c>
      <c r="B116">
        <v>12</v>
      </c>
      <c r="C116">
        <v>31</v>
      </c>
      <c r="D116">
        <v>2032</v>
      </c>
      <c r="E116">
        <v>43.120512703366501</v>
      </c>
      <c r="F116">
        <v>7.3534037003605297</v>
      </c>
      <c r="G116">
        <v>0</v>
      </c>
      <c r="H116">
        <v>0</v>
      </c>
    </row>
    <row r="117" spans="1:8" x14ac:dyDescent="0.25">
      <c r="A117">
        <v>2032</v>
      </c>
      <c r="B117">
        <v>1</v>
      </c>
      <c r="C117">
        <v>31</v>
      </c>
      <c r="D117">
        <v>2032.085</v>
      </c>
      <c r="E117">
        <v>43.466083823382299</v>
      </c>
      <c r="F117">
        <v>7.5005256440454202</v>
      </c>
      <c r="G117">
        <v>0</v>
      </c>
      <c r="H117">
        <v>0</v>
      </c>
    </row>
    <row r="118" spans="1:8" x14ac:dyDescent="0.25">
      <c r="A118">
        <v>2032</v>
      </c>
      <c r="B118">
        <v>2</v>
      </c>
      <c r="C118">
        <v>29</v>
      </c>
      <c r="D118">
        <v>2032.164</v>
      </c>
      <c r="E118">
        <v>43.787038663428298</v>
      </c>
      <c r="F118">
        <v>7.6760147895984003</v>
      </c>
      <c r="G118">
        <v>0</v>
      </c>
      <c r="H118">
        <v>0</v>
      </c>
    </row>
    <row r="119" spans="1:8" x14ac:dyDescent="0.25">
      <c r="A119">
        <v>2032</v>
      </c>
      <c r="B119">
        <v>3</v>
      </c>
      <c r="C119">
        <v>31</v>
      </c>
      <c r="D119">
        <v>2032.249</v>
      </c>
      <c r="E119">
        <v>44.127663708111299</v>
      </c>
      <c r="F119">
        <v>7.7750414578854201</v>
      </c>
      <c r="G119">
        <v>0</v>
      </c>
      <c r="H119">
        <v>0</v>
      </c>
    </row>
    <row r="120" spans="1:8" x14ac:dyDescent="0.25">
      <c r="A120">
        <v>2032</v>
      </c>
      <c r="B120">
        <v>4</v>
      </c>
      <c r="C120">
        <v>30</v>
      </c>
      <c r="D120">
        <v>2032.3309999999999</v>
      </c>
      <c r="E120">
        <v>44.454892577831501</v>
      </c>
      <c r="F120">
        <v>7.8551312767412798</v>
      </c>
      <c r="G120">
        <v>0</v>
      </c>
      <c r="H120">
        <v>0</v>
      </c>
    </row>
    <row r="121" spans="1:8" x14ac:dyDescent="0.25">
      <c r="A121">
        <v>2032</v>
      </c>
      <c r="B121">
        <v>5</v>
      </c>
      <c r="C121">
        <v>31</v>
      </c>
      <c r="D121">
        <v>2032.415</v>
      </c>
      <c r="E121">
        <v>44.7905582357428</v>
      </c>
      <c r="F121">
        <v>7.9334297164371197</v>
      </c>
      <c r="G121">
        <v>0</v>
      </c>
      <c r="H121">
        <v>0</v>
      </c>
    </row>
    <row r="122" spans="1:8" x14ac:dyDescent="0.25">
      <c r="A122">
        <v>2032</v>
      </c>
      <c r="B122">
        <v>6</v>
      </c>
      <c r="C122">
        <v>30</v>
      </c>
      <c r="D122">
        <v>2032.4970000000001</v>
      </c>
      <c r="E122">
        <v>45.113021936156798</v>
      </c>
      <c r="F122">
        <v>8.0158182881599203</v>
      </c>
      <c r="G122">
        <v>0</v>
      </c>
      <c r="H122">
        <v>0</v>
      </c>
    </row>
    <row r="123" spans="1:8" x14ac:dyDescent="0.25">
      <c r="A123">
        <v>2032</v>
      </c>
      <c r="B123">
        <v>7</v>
      </c>
      <c r="C123">
        <v>31</v>
      </c>
      <c r="D123">
        <v>2032.5820000000001</v>
      </c>
      <c r="E123">
        <v>45.4437992693232</v>
      </c>
      <c r="F123">
        <v>8.0980858723661999</v>
      </c>
      <c r="G123">
        <v>0</v>
      </c>
      <c r="H123">
        <v>0</v>
      </c>
    </row>
    <row r="124" spans="1:8" x14ac:dyDescent="0.25">
      <c r="A124">
        <v>2032</v>
      </c>
      <c r="B124">
        <v>8</v>
      </c>
      <c r="C124">
        <v>31</v>
      </c>
      <c r="D124">
        <v>2032.6669999999999</v>
      </c>
      <c r="E124">
        <v>45.772119957306401</v>
      </c>
      <c r="F124">
        <v>8.1814273475811401</v>
      </c>
      <c r="G124">
        <v>0</v>
      </c>
      <c r="H124">
        <v>0</v>
      </c>
    </row>
    <row r="125" spans="1:8" x14ac:dyDescent="0.25">
      <c r="A125">
        <v>2032</v>
      </c>
      <c r="B125">
        <v>9</v>
      </c>
      <c r="C125">
        <v>30</v>
      </c>
      <c r="D125">
        <v>2032.749</v>
      </c>
      <c r="E125">
        <v>46.087528255517299</v>
      </c>
      <c r="F125">
        <v>8.2746452086231699</v>
      </c>
      <c r="G125">
        <v>0</v>
      </c>
      <c r="H125">
        <v>0</v>
      </c>
    </row>
    <row r="126" spans="1:8" x14ac:dyDescent="0.25">
      <c r="A126">
        <v>2032</v>
      </c>
      <c r="B126">
        <v>10</v>
      </c>
      <c r="C126">
        <v>31</v>
      </c>
      <c r="D126">
        <v>2032.8330000000001</v>
      </c>
      <c r="E126">
        <v>46.411069716782997</v>
      </c>
      <c r="F126">
        <v>8.3789432199788099</v>
      </c>
      <c r="G126">
        <v>0</v>
      </c>
      <c r="H126">
        <v>0</v>
      </c>
    </row>
    <row r="127" spans="1:8" x14ac:dyDescent="0.25">
      <c r="A127">
        <v>2032</v>
      </c>
      <c r="B127">
        <v>11</v>
      </c>
      <c r="C127">
        <v>30</v>
      </c>
      <c r="D127">
        <v>2032.915</v>
      </c>
      <c r="E127">
        <v>46.721888318588697</v>
      </c>
      <c r="F127">
        <v>8.4906851509920909</v>
      </c>
      <c r="G127">
        <v>0</v>
      </c>
      <c r="H127">
        <v>0</v>
      </c>
    </row>
    <row r="128" spans="1:8" x14ac:dyDescent="0.25">
      <c r="A128">
        <v>2032</v>
      </c>
      <c r="B128">
        <v>12</v>
      </c>
      <c r="C128">
        <v>31</v>
      </c>
      <c r="D128">
        <v>2033</v>
      </c>
      <c r="E128">
        <v>47.040723768603897</v>
      </c>
      <c r="F128">
        <v>8.6187522791425408</v>
      </c>
      <c r="G128">
        <v>0</v>
      </c>
      <c r="H128">
        <v>0</v>
      </c>
    </row>
    <row r="129" spans="1:8" x14ac:dyDescent="0.25">
      <c r="A129">
        <v>2033</v>
      </c>
      <c r="B129">
        <v>1</v>
      </c>
      <c r="C129">
        <v>31</v>
      </c>
      <c r="D129">
        <v>2033.085</v>
      </c>
      <c r="E129">
        <v>47.357195841912997</v>
      </c>
      <c r="F129">
        <v>8.7720848643721396</v>
      </c>
      <c r="G129">
        <v>0</v>
      </c>
      <c r="H129">
        <v>0</v>
      </c>
    </row>
    <row r="130" spans="1:8" x14ac:dyDescent="0.25">
      <c r="A130">
        <v>2033</v>
      </c>
      <c r="B130">
        <v>2</v>
      </c>
      <c r="C130">
        <v>28</v>
      </c>
      <c r="D130">
        <v>2033.162</v>
      </c>
      <c r="E130">
        <v>47.6410260634567</v>
      </c>
      <c r="F130">
        <v>8.9488199353198592</v>
      </c>
      <c r="G130">
        <v>0</v>
      </c>
      <c r="H130">
        <v>0</v>
      </c>
    </row>
    <row r="131" spans="1:8" x14ac:dyDescent="0.25">
      <c r="A131">
        <v>2033</v>
      </c>
      <c r="B131">
        <v>3</v>
      </c>
      <c r="C131">
        <v>31</v>
      </c>
      <c r="D131">
        <v>2033.2470000000001</v>
      </c>
      <c r="E131">
        <v>47.9530527638778</v>
      </c>
      <c r="F131">
        <v>9.0470982818518006</v>
      </c>
      <c r="G131">
        <v>0</v>
      </c>
      <c r="H131">
        <v>0</v>
      </c>
    </row>
    <row r="132" spans="1:8" x14ac:dyDescent="0.25">
      <c r="A132">
        <v>2033</v>
      </c>
      <c r="B132">
        <v>4</v>
      </c>
      <c r="C132">
        <v>30</v>
      </c>
      <c r="D132">
        <v>2033.329</v>
      </c>
      <c r="E132">
        <v>48.252816366760399</v>
      </c>
      <c r="F132">
        <v>9.1240128907604401</v>
      </c>
      <c r="G132">
        <v>0</v>
      </c>
      <c r="H132">
        <v>0</v>
      </c>
    </row>
    <row r="133" spans="1:8" x14ac:dyDescent="0.25">
      <c r="A133">
        <v>2033</v>
      </c>
      <c r="B133">
        <v>5</v>
      </c>
      <c r="C133">
        <v>31</v>
      </c>
      <c r="D133">
        <v>2033.414</v>
      </c>
      <c r="E133">
        <v>48.560319689469303</v>
      </c>
      <c r="F133">
        <v>9.1978004031051608</v>
      </c>
      <c r="G133">
        <v>0</v>
      </c>
      <c r="H133">
        <v>0</v>
      </c>
    </row>
    <row r="134" spans="1:8" x14ac:dyDescent="0.25">
      <c r="A134">
        <v>2033</v>
      </c>
      <c r="B134">
        <v>6</v>
      </c>
      <c r="C134">
        <v>30</v>
      </c>
      <c r="D134">
        <v>2033.4960000000001</v>
      </c>
      <c r="E134">
        <v>48.855741580212602</v>
      </c>
      <c r="F134">
        <v>9.2760640175467799</v>
      </c>
      <c r="G134">
        <v>0</v>
      </c>
      <c r="H134">
        <v>0</v>
      </c>
    </row>
    <row r="135" spans="1:8" x14ac:dyDescent="0.25">
      <c r="A135">
        <v>2033</v>
      </c>
      <c r="B135">
        <v>7</v>
      </c>
      <c r="C135">
        <v>31</v>
      </c>
      <c r="D135">
        <v>2033.5809999999999</v>
      </c>
      <c r="E135">
        <v>49.158795377913997</v>
      </c>
      <c r="F135">
        <v>9.3534444022388108</v>
      </c>
      <c r="G135">
        <v>0</v>
      </c>
      <c r="H135">
        <v>0</v>
      </c>
    </row>
    <row r="136" spans="1:8" x14ac:dyDescent="0.25">
      <c r="A136">
        <v>2033</v>
      </c>
      <c r="B136">
        <v>8</v>
      </c>
      <c r="C136">
        <v>31</v>
      </c>
      <c r="D136">
        <v>2033.6659999999999</v>
      </c>
      <c r="E136">
        <v>49.459616187002098</v>
      </c>
      <c r="F136">
        <v>9.4317701061621495</v>
      </c>
      <c r="G136">
        <v>0</v>
      </c>
      <c r="H136">
        <v>0</v>
      </c>
    </row>
    <row r="137" spans="1:8" x14ac:dyDescent="0.25">
      <c r="A137">
        <v>2033</v>
      </c>
      <c r="B137">
        <v>9</v>
      </c>
      <c r="C137">
        <v>30</v>
      </c>
      <c r="D137">
        <v>2033.748</v>
      </c>
      <c r="E137">
        <v>49.748624879423197</v>
      </c>
      <c r="F137">
        <v>9.5214372595742809</v>
      </c>
      <c r="G137">
        <v>0</v>
      </c>
      <c r="H137">
        <v>0</v>
      </c>
    </row>
    <row r="138" spans="1:8" x14ac:dyDescent="0.25">
      <c r="A138">
        <v>2033</v>
      </c>
      <c r="B138">
        <v>10</v>
      </c>
      <c r="C138">
        <v>31</v>
      </c>
      <c r="D138">
        <v>2033.8330000000001</v>
      </c>
      <c r="E138">
        <v>50.045107134513103</v>
      </c>
      <c r="F138">
        <v>9.6229946976631204</v>
      </c>
      <c r="G138">
        <v>0</v>
      </c>
      <c r="H138">
        <v>0</v>
      </c>
    </row>
    <row r="139" spans="1:8" x14ac:dyDescent="0.25">
      <c r="A139">
        <v>2033</v>
      </c>
      <c r="B139">
        <v>11</v>
      </c>
      <c r="C139">
        <v>30</v>
      </c>
      <c r="D139">
        <v>2033.915</v>
      </c>
      <c r="E139">
        <v>50.329952658851902</v>
      </c>
      <c r="F139">
        <v>9.7333454577094898</v>
      </c>
      <c r="G139">
        <v>0</v>
      </c>
      <c r="H139">
        <v>0</v>
      </c>
    </row>
    <row r="140" spans="1:8" x14ac:dyDescent="0.25">
      <c r="A140">
        <v>2033</v>
      </c>
      <c r="B140">
        <v>12</v>
      </c>
      <c r="C140">
        <v>31</v>
      </c>
      <c r="D140">
        <v>2034</v>
      </c>
      <c r="E140">
        <v>50.622169474497397</v>
      </c>
      <c r="F140">
        <v>9.8614302305610106</v>
      </c>
      <c r="G140">
        <v>0</v>
      </c>
      <c r="H140">
        <v>0</v>
      </c>
    </row>
    <row r="141" spans="1:8" x14ac:dyDescent="0.25">
      <c r="A141">
        <v>2034</v>
      </c>
      <c r="B141">
        <v>1</v>
      </c>
      <c r="C141">
        <v>31</v>
      </c>
      <c r="D141">
        <v>2034.085</v>
      </c>
      <c r="E141">
        <v>50.912246471042401</v>
      </c>
      <c r="F141">
        <v>10.0174955014778</v>
      </c>
      <c r="G141">
        <v>0</v>
      </c>
      <c r="H141">
        <v>0</v>
      </c>
    </row>
    <row r="142" spans="1:8" x14ac:dyDescent="0.25">
      <c r="A142">
        <v>2034</v>
      </c>
      <c r="B142">
        <v>2</v>
      </c>
      <c r="C142">
        <v>28</v>
      </c>
      <c r="D142">
        <v>2034.162</v>
      </c>
      <c r="E142">
        <v>51.172427819209702</v>
      </c>
      <c r="F142">
        <v>10.2007829880902</v>
      </c>
      <c r="G142">
        <v>0</v>
      </c>
      <c r="H142">
        <v>0</v>
      </c>
    </row>
    <row r="143" spans="1:8" x14ac:dyDescent="0.25">
      <c r="A143">
        <v>2034</v>
      </c>
      <c r="B143">
        <v>3</v>
      </c>
      <c r="C143">
        <v>31</v>
      </c>
      <c r="D143">
        <v>2034.2470000000001</v>
      </c>
      <c r="E143">
        <v>51.458483796144698</v>
      </c>
      <c r="F143">
        <v>10.297213472179701</v>
      </c>
      <c r="G143">
        <v>0</v>
      </c>
      <c r="H143">
        <v>0</v>
      </c>
    </row>
    <row r="144" spans="1:8" x14ac:dyDescent="0.25">
      <c r="A144">
        <v>2034</v>
      </c>
      <c r="B144">
        <v>4</v>
      </c>
      <c r="C144">
        <v>30</v>
      </c>
      <c r="D144">
        <v>2034.329</v>
      </c>
      <c r="E144">
        <v>51.733325995738902</v>
      </c>
      <c r="F144">
        <v>10.369988442149401</v>
      </c>
      <c r="G144">
        <v>0</v>
      </c>
      <c r="H144">
        <v>0</v>
      </c>
    </row>
    <row r="145" spans="1:8" x14ac:dyDescent="0.25">
      <c r="A145">
        <v>2034</v>
      </c>
      <c r="B145">
        <v>5</v>
      </c>
      <c r="C145">
        <v>31</v>
      </c>
      <c r="D145">
        <v>2034.414</v>
      </c>
      <c r="E145">
        <v>52.015295168754903</v>
      </c>
      <c r="F145">
        <v>10.438295513937099</v>
      </c>
      <c r="G145">
        <v>0</v>
      </c>
      <c r="H145">
        <v>0</v>
      </c>
    </row>
    <row r="146" spans="1:8" x14ac:dyDescent="0.25">
      <c r="A146">
        <v>2034</v>
      </c>
      <c r="B146">
        <v>6</v>
      </c>
      <c r="C146">
        <v>30</v>
      </c>
      <c r="D146">
        <v>2034.4960000000001</v>
      </c>
      <c r="E146">
        <v>52.2862168374795</v>
      </c>
      <c r="F146">
        <v>10.5114670814236</v>
      </c>
      <c r="G146">
        <v>0</v>
      </c>
      <c r="H146">
        <v>0</v>
      </c>
    </row>
    <row r="147" spans="1:8" x14ac:dyDescent="0.25">
      <c r="A147">
        <v>2034</v>
      </c>
      <c r="B147">
        <v>7</v>
      </c>
      <c r="C147">
        <v>31</v>
      </c>
      <c r="D147">
        <v>2034.5809999999999</v>
      </c>
      <c r="E147">
        <v>52.564170195211098</v>
      </c>
      <c r="F147">
        <v>10.582998593222101</v>
      </c>
      <c r="G147">
        <v>0</v>
      </c>
      <c r="H147">
        <v>0</v>
      </c>
    </row>
    <row r="148" spans="1:8" x14ac:dyDescent="0.25">
      <c r="A148">
        <v>2034</v>
      </c>
      <c r="B148">
        <v>8</v>
      </c>
      <c r="C148">
        <v>31</v>
      </c>
      <c r="D148">
        <v>2034.6659999999999</v>
      </c>
      <c r="E148">
        <v>52.840109685418298</v>
      </c>
      <c r="F148">
        <v>10.655364892393001</v>
      </c>
      <c r="G148">
        <v>0</v>
      </c>
      <c r="H148">
        <v>0</v>
      </c>
    </row>
    <row r="149" spans="1:8" x14ac:dyDescent="0.25">
      <c r="A149">
        <v>2034</v>
      </c>
      <c r="B149">
        <v>9</v>
      </c>
      <c r="C149">
        <v>30</v>
      </c>
      <c r="D149">
        <v>2034.748</v>
      </c>
      <c r="E149">
        <v>53.105247409179398</v>
      </c>
      <c r="F149">
        <v>10.740525837946</v>
      </c>
      <c r="G149">
        <v>0</v>
      </c>
      <c r="H149">
        <v>0</v>
      </c>
    </row>
    <row r="150" spans="1:8" x14ac:dyDescent="0.25">
      <c r="A150">
        <v>2034</v>
      </c>
      <c r="B150">
        <v>10</v>
      </c>
      <c r="C150">
        <v>31</v>
      </c>
      <c r="D150">
        <v>2034.8330000000001</v>
      </c>
      <c r="E150">
        <v>53.377276649964998</v>
      </c>
      <c r="F150">
        <v>10.8383460208202</v>
      </c>
      <c r="G150">
        <v>0</v>
      </c>
      <c r="H150">
        <v>0</v>
      </c>
    </row>
    <row r="151" spans="1:8" x14ac:dyDescent="0.25">
      <c r="A151">
        <v>2034</v>
      </c>
      <c r="B151">
        <v>11</v>
      </c>
      <c r="C151">
        <v>30</v>
      </c>
      <c r="D151">
        <v>2034.915</v>
      </c>
      <c r="E151">
        <v>53.638663717841297</v>
      </c>
      <c r="F151">
        <v>10.946316116795799</v>
      </c>
      <c r="G151">
        <v>0</v>
      </c>
      <c r="H151">
        <v>0</v>
      </c>
    </row>
    <row r="152" spans="1:8" x14ac:dyDescent="0.25">
      <c r="A152">
        <v>2034</v>
      </c>
      <c r="B152">
        <v>12</v>
      </c>
      <c r="C152">
        <v>31</v>
      </c>
      <c r="D152">
        <v>2035</v>
      </c>
      <c r="E152">
        <v>53.906851628814401</v>
      </c>
      <c r="F152">
        <v>11.073363087530501</v>
      </c>
      <c r="G152">
        <v>0</v>
      </c>
      <c r="H152">
        <v>0</v>
      </c>
    </row>
    <row r="153" spans="1:8" x14ac:dyDescent="0.25">
      <c r="A153">
        <v>2035</v>
      </c>
      <c r="B153">
        <v>1</v>
      </c>
      <c r="C153">
        <v>31</v>
      </c>
      <c r="D153">
        <v>2035.085</v>
      </c>
      <c r="E153">
        <v>54.173113510276799</v>
      </c>
      <c r="F153">
        <v>11.231002768785901</v>
      </c>
      <c r="G153">
        <v>0</v>
      </c>
      <c r="H153">
        <v>0</v>
      </c>
    </row>
    <row r="154" spans="1:8" x14ac:dyDescent="0.25">
      <c r="A154">
        <v>2035</v>
      </c>
      <c r="B154">
        <v>2</v>
      </c>
      <c r="C154">
        <v>28</v>
      </c>
      <c r="D154">
        <v>2035.162</v>
      </c>
      <c r="E154">
        <v>54.411967159484803</v>
      </c>
      <c r="F154">
        <v>11.419620709786701</v>
      </c>
      <c r="G154">
        <v>0</v>
      </c>
      <c r="H154">
        <v>0</v>
      </c>
    </row>
    <row r="155" spans="1:8" x14ac:dyDescent="0.25">
      <c r="A155">
        <v>2035</v>
      </c>
      <c r="B155">
        <v>3</v>
      </c>
      <c r="C155">
        <v>31</v>
      </c>
      <c r="D155">
        <v>2035.2470000000001</v>
      </c>
      <c r="E155">
        <v>54.674611453005397</v>
      </c>
      <c r="F155">
        <v>11.5134349286696</v>
      </c>
      <c r="G155">
        <v>0</v>
      </c>
      <c r="H155">
        <v>0</v>
      </c>
    </row>
    <row r="156" spans="1:8" x14ac:dyDescent="0.25">
      <c r="A156">
        <v>2035</v>
      </c>
      <c r="B156">
        <v>4</v>
      </c>
      <c r="C156">
        <v>30</v>
      </c>
      <c r="D156">
        <v>2035.329</v>
      </c>
      <c r="E156">
        <v>54.926997217754497</v>
      </c>
      <c r="F156">
        <v>11.5814376100546</v>
      </c>
      <c r="G156">
        <v>0</v>
      </c>
      <c r="H156">
        <v>0</v>
      </c>
    </row>
    <row r="157" spans="1:8" x14ac:dyDescent="0.25">
      <c r="A157">
        <v>2035</v>
      </c>
      <c r="B157">
        <v>5</v>
      </c>
      <c r="C157">
        <v>31</v>
      </c>
      <c r="D157">
        <v>2035.414</v>
      </c>
      <c r="E157">
        <v>55.185966788004897</v>
      </c>
      <c r="F157">
        <v>11.643649885958499</v>
      </c>
      <c r="G157">
        <v>0</v>
      </c>
      <c r="H157">
        <v>0</v>
      </c>
    </row>
    <row r="158" spans="1:8" x14ac:dyDescent="0.25">
      <c r="A158">
        <v>2035</v>
      </c>
      <c r="B158">
        <v>6</v>
      </c>
      <c r="C158">
        <v>30</v>
      </c>
      <c r="D158">
        <v>2035.4960000000001</v>
      </c>
      <c r="E158">
        <v>55.4348282350849</v>
      </c>
      <c r="F158">
        <v>11.711110743858301</v>
      </c>
      <c r="G158">
        <v>0</v>
      </c>
      <c r="H158">
        <v>0</v>
      </c>
    </row>
    <row r="159" spans="1:8" x14ac:dyDescent="0.25">
      <c r="A159">
        <v>2035</v>
      </c>
      <c r="B159">
        <v>7</v>
      </c>
      <c r="C159">
        <v>31</v>
      </c>
      <c r="D159">
        <v>2035.5809999999999</v>
      </c>
      <c r="E159">
        <v>55.690188686014999</v>
      </c>
      <c r="F159">
        <v>11.776191182342499</v>
      </c>
      <c r="G159">
        <v>0</v>
      </c>
      <c r="H159">
        <v>0</v>
      </c>
    </row>
    <row r="160" spans="1:8" x14ac:dyDescent="0.25">
      <c r="A160">
        <v>2035</v>
      </c>
      <c r="B160">
        <v>8</v>
      </c>
      <c r="C160">
        <v>31</v>
      </c>
      <c r="D160">
        <v>2035.6659999999999</v>
      </c>
      <c r="E160">
        <v>55.943739811008101</v>
      </c>
      <c r="F160">
        <v>11.8420110212779</v>
      </c>
      <c r="G160">
        <v>0</v>
      </c>
      <c r="H160">
        <v>0</v>
      </c>
    </row>
    <row r="161" spans="1:8" x14ac:dyDescent="0.25">
      <c r="A161">
        <v>2035</v>
      </c>
      <c r="B161">
        <v>9</v>
      </c>
      <c r="C161">
        <v>30</v>
      </c>
      <c r="D161">
        <v>2035.748</v>
      </c>
      <c r="E161">
        <v>56.187404733612397</v>
      </c>
      <c r="F161">
        <v>11.922046977321701</v>
      </c>
      <c r="G161">
        <v>0</v>
      </c>
      <c r="H161">
        <v>0</v>
      </c>
    </row>
    <row r="162" spans="1:8" x14ac:dyDescent="0.25">
      <c r="A162">
        <v>2035</v>
      </c>
      <c r="B162">
        <v>10</v>
      </c>
      <c r="C162">
        <v>31</v>
      </c>
      <c r="D162">
        <v>2035.8330000000001</v>
      </c>
      <c r="E162">
        <v>56.437443755403798</v>
      </c>
      <c r="F162">
        <v>12.0154693421415</v>
      </c>
      <c r="G162">
        <v>0</v>
      </c>
      <c r="H162">
        <v>0</v>
      </c>
    </row>
    <row r="163" spans="1:8" x14ac:dyDescent="0.25">
      <c r="A163">
        <v>2035</v>
      </c>
      <c r="B163">
        <v>11</v>
      </c>
      <c r="C163">
        <v>30</v>
      </c>
      <c r="D163">
        <v>2035.915</v>
      </c>
      <c r="E163">
        <v>56.677740490977101</v>
      </c>
      <c r="F163">
        <v>12.120382009381499</v>
      </c>
      <c r="G163">
        <v>0</v>
      </c>
      <c r="H163">
        <v>0</v>
      </c>
    </row>
    <row r="164" spans="1:8" x14ac:dyDescent="0.25">
      <c r="A164">
        <v>2035</v>
      </c>
      <c r="B164">
        <v>12</v>
      </c>
      <c r="C164">
        <v>31</v>
      </c>
      <c r="D164">
        <v>2036</v>
      </c>
      <c r="E164">
        <v>56.924330432703997</v>
      </c>
      <c r="F164">
        <v>12.245645660972601</v>
      </c>
      <c r="G164">
        <v>0</v>
      </c>
      <c r="H164">
        <v>0</v>
      </c>
    </row>
    <row r="165" spans="1:8" x14ac:dyDescent="0.25">
      <c r="A165">
        <v>2036</v>
      </c>
      <c r="B165">
        <v>1</v>
      </c>
      <c r="C165">
        <v>31</v>
      </c>
      <c r="D165">
        <v>2036.085</v>
      </c>
      <c r="E165">
        <v>57.169191378614599</v>
      </c>
      <c r="F165">
        <v>12.403998556899699</v>
      </c>
      <c r="G165">
        <v>0</v>
      </c>
      <c r="H165">
        <v>0</v>
      </c>
    </row>
    <row r="166" spans="1:8" x14ac:dyDescent="0.25">
      <c r="A166">
        <v>2036</v>
      </c>
      <c r="B166">
        <v>2</v>
      </c>
      <c r="C166">
        <v>29</v>
      </c>
      <c r="D166">
        <v>2036.164</v>
      </c>
      <c r="E166">
        <v>57.3967036286422</v>
      </c>
      <c r="F166">
        <v>12.599385720499701</v>
      </c>
      <c r="G166">
        <v>0</v>
      </c>
      <c r="H166">
        <v>0</v>
      </c>
    </row>
    <row r="167" spans="1:8" x14ac:dyDescent="0.25">
      <c r="A167">
        <v>2036</v>
      </c>
      <c r="B167">
        <v>3</v>
      </c>
      <c r="C167">
        <v>31</v>
      </c>
      <c r="D167">
        <v>2036.249</v>
      </c>
      <c r="E167">
        <v>57.638263078744103</v>
      </c>
      <c r="F167">
        <v>12.6890299768855</v>
      </c>
      <c r="G167">
        <v>0</v>
      </c>
      <c r="H167">
        <v>0</v>
      </c>
    </row>
    <row r="168" spans="1:8" x14ac:dyDescent="0.25">
      <c r="A168">
        <v>2036</v>
      </c>
      <c r="B168">
        <v>4</v>
      </c>
      <c r="C168">
        <v>30</v>
      </c>
      <c r="D168">
        <v>2036.3309999999999</v>
      </c>
      <c r="E168">
        <v>57.870427862420598</v>
      </c>
      <c r="F168">
        <v>12.751645746444799</v>
      </c>
      <c r="G168">
        <v>0</v>
      </c>
      <c r="H168">
        <v>0</v>
      </c>
    </row>
    <row r="169" spans="1:8" x14ac:dyDescent="0.25">
      <c r="A169">
        <v>2036</v>
      </c>
      <c r="B169">
        <v>5</v>
      </c>
      <c r="C169">
        <v>31</v>
      </c>
      <c r="D169">
        <v>2036.415</v>
      </c>
      <c r="E169">
        <v>58.108690676911998</v>
      </c>
      <c r="F169">
        <v>12.8080595369403</v>
      </c>
      <c r="G169">
        <v>0</v>
      </c>
      <c r="H169">
        <v>0</v>
      </c>
    </row>
    <row r="170" spans="1:8" x14ac:dyDescent="0.25">
      <c r="A170">
        <v>2036</v>
      </c>
      <c r="B170">
        <v>6</v>
      </c>
      <c r="C170">
        <v>30</v>
      </c>
      <c r="D170">
        <v>2036.4970000000001</v>
      </c>
      <c r="E170">
        <v>58.337694000770298</v>
      </c>
      <c r="F170">
        <v>12.8693358911794</v>
      </c>
      <c r="G170">
        <v>0</v>
      </c>
      <c r="H170">
        <v>0</v>
      </c>
    </row>
    <row r="171" spans="1:8" x14ac:dyDescent="0.25">
      <c r="A171">
        <v>2036</v>
      </c>
      <c r="B171">
        <v>7</v>
      </c>
      <c r="C171">
        <v>31</v>
      </c>
      <c r="D171">
        <v>2036.5820000000001</v>
      </c>
      <c r="E171">
        <v>58.572719498993699</v>
      </c>
      <c r="F171">
        <v>12.927663414258101</v>
      </c>
      <c r="G171">
        <v>0</v>
      </c>
      <c r="H171">
        <v>0</v>
      </c>
    </row>
    <row r="172" spans="1:8" x14ac:dyDescent="0.25">
      <c r="A172">
        <v>2036</v>
      </c>
      <c r="B172">
        <v>8</v>
      </c>
      <c r="C172">
        <v>31</v>
      </c>
      <c r="D172">
        <v>2036.6669999999999</v>
      </c>
      <c r="E172">
        <v>58.806122194785402</v>
      </c>
      <c r="F172">
        <v>12.9875096321743</v>
      </c>
      <c r="G172">
        <v>0</v>
      </c>
      <c r="H172">
        <v>0</v>
      </c>
    </row>
    <row r="173" spans="1:8" x14ac:dyDescent="0.25">
      <c r="A173">
        <v>2036</v>
      </c>
      <c r="B173">
        <v>9</v>
      </c>
      <c r="C173">
        <v>30</v>
      </c>
      <c r="D173">
        <v>2036.749</v>
      </c>
      <c r="E173">
        <v>59.0304646869264</v>
      </c>
      <c r="F173">
        <v>13.062460081749</v>
      </c>
      <c r="G173">
        <v>0</v>
      </c>
      <c r="H173">
        <v>0</v>
      </c>
    </row>
    <row r="174" spans="1:8" x14ac:dyDescent="0.25">
      <c r="A174">
        <v>2036</v>
      </c>
      <c r="B174">
        <v>10</v>
      </c>
      <c r="C174">
        <v>31</v>
      </c>
      <c r="D174">
        <v>2036.8330000000001</v>
      </c>
      <c r="E174">
        <v>59.260717514341898</v>
      </c>
      <c r="F174">
        <v>13.151697045640701</v>
      </c>
      <c r="G174">
        <v>0</v>
      </c>
      <c r="H174">
        <v>0</v>
      </c>
    </row>
    <row r="175" spans="1:8" x14ac:dyDescent="0.25">
      <c r="A175">
        <v>2036</v>
      </c>
      <c r="B175">
        <v>11</v>
      </c>
      <c r="C175">
        <v>30</v>
      </c>
      <c r="D175">
        <v>2036.915</v>
      </c>
      <c r="E175">
        <v>59.482039286102903</v>
      </c>
      <c r="F175">
        <v>13.2536974846126</v>
      </c>
      <c r="G175">
        <v>0</v>
      </c>
      <c r="H175">
        <v>0</v>
      </c>
    </row>
    <row r="176" spans="1:8" x14ac:dyDescent="0.25">
      <c r="A176">
        <v>2036</v>
      </c>
      <c r="B176">
        <v>12</v>
      </c>
      <c r="C176">
        <v>31</v>
      </c>
      <c r="D176">
        <v>2037</v>
      </c>
      <c r="E176">
        <v>59.709198893160398</v>
      </c>
      <c r="F176">
        <v>13.3776669117957</v>
      </c>
      <c r="G176">
        <v>0</v>
      </c>
      <c r="H176">
        <v>0</v>
      </c>
    </row>
    <row r="177" spans="1:8" x14ac:dyDescent="0.25">
      <c r="A177">
        <v>2037</v>
      </c>
      <c r="B177">
        <v>1</v>
      </c>
      <c r="C177">
        <v>31</v>
      </c>
      <c r="D177">
        <v>2037.085</v>
      </c>
      <c r="E177">
        <v>59.934807905859401</v>
      </c>
      <c r="F177">
        <v>13.5390379549396</v>
      </c>
      <c r="G177">
        <v>0</v>
      </c>
      <c r="H177">
        <v>0</v>
      </c>
    </row>
    <row r="178" spans="1:8" x14ac:dyDescent="0.25">
      <c r="A178">
        <v>2037</v>
      </c>
      <c r="B178">
        <v>2</v>
      </c>
      <c r="C178">
        <v>28</v>
      </c>
      <c r="D178">
        <v>2037.162</v>
      </c>
      <c r="E178">
        <v>60.137262849170803</v>
      </c>
      <c r="F178">
        <v>13.729801877445899</v>
      </c>
      <c r="G178">
        <v>0</v>
      </c>
      <c r="H178">
        <v>0</v>
      </c>
    </row>
    <row r="179" spans="1:8" x14ac:dyDescent="0.25">
      <c r="A179">
        <v>2037</v>
      </c>
      <c r="B179">
        <v>3</v>
      </c>
      <c r="C179">
        <v>31</v>
      </c>
      <c r="D179">
        <v>2037.2470000000001</v>
      </c>
      <c r="E179">
        <v>60.359959898794799</v>
      </c>
      <c r="F179">
        <v>13.815925438804699</v>
      </c>
      <c r="G179">
        <v>0</v>
      </c>
      <c r="H179">
        <v>0</v>
      </c>
    </row>
    <row r="180" spans="1:8" x14ac:dyDescent="0.25">
      <c r="A180">
        <v>2037</v>
      </c>
      <c r="B180">
        <v>4</v>
      </c>
      <c r="C180">
        <v>30</v>
      </c>
      <c r="D180">
        <v>2037.329</v>
      </c>
      <c r="E180">
        <v>60.574035600876996</v>
      </c>
      <c r="F180">
        <v>13.873170705436401</v>
      </c>
      <c r="G180">
        <v>0</v>
      </c>
      <c r="H180">
        <v>0</v>
      </c>
    </row>
    <row r="181" spans="1:8" x14ac:dyDescent="0.25">
      <c r="A181">
        <v>2037</v>
      </c>
      <c r="B181">
        <v>5</v>
      </c>
      <c r="C181">
        <v>31</v>
      </c>
      <c r="D181">
        <v>2037.414</v>
      </c>
      <c r="E181">
        <v>60.793775122567403</v>
      </c>
      <c r="F181">
        <v>13.923027049032299</v>
      </c>
      <c r="G181">
        <v>0</v>
      </c>
      <c r="H181">
        <v>0</v>
      </c>
    </row>
    <row r="182" spans="1:8" x14ac:dyDescent="0.25">
      <c r="A182">
        <v>2037</v>
      </c>
      <c r="B182">
        <v>6</v>
      </c>
      <c r="C182">
        <v>30</v>
      </c>
      <c r="D182">
        <v>2037.4960000000001</v>
      </c>
      <c r="E182">
        <v>61.005014474146101</v>
      </c>
      <c r="F182">
        <v>13.9780712441397</v>
      </c>
      <c r="G182">
        <v>0</v>
      </c>
      <c r="H182">
        <v>0</v>
      </c>
    </row>
    <row r="183" spans="1:8" x14ac:dyDescent="0.25">
      <c r="A183">
        <v>2037</v>
      </c>
      <c r="B183">
        <v>7</v>
      </c>
      <c r="C183">
        <v>31</v>
      </c>
      <c r="D183">
        <v>2037.5809999999999</v>
      </c>
      <c r="E183">
        <v>61.221849473146598</v>
      </c>
      <c r="F183">
        <v>14.0294889856761</v>
      </c>
      <c r="G183">
        <v>0</v>
      </c>
      <c r="H183">
        <v>0</v>
      </c>
    </row>
    <row r="184" spans="1:8" x14ac:dyDescent="0.25">
      <c r="A184">
        <v>2037</v>
      </c>
      <c r="B184">
        <v>8</v>
      </c>
      <c r="C184">
        <v>31</v>
      </c>
      <c r="D184">
        <v>2037.6659999999999</v>
      </c>
      <c r="E184">
        <v>61.437228386877003</v>
      </c>
      <c r="F184">
        <v>14.0824068033602</v>
      </c>
      <c r="G184">
        <v>0</v>
      </c>
      <c r="H184">
        <v>0</v>
      </c>
    </row>
    <row r="185" spans="1:8" x14ac:dyDescent="0.25">
      <c r="A185">
        <v>2037</v>
      </c>
      <c r="B185">
        <v>9</v>
      </c>
      <c r="C185">
        <v>30</v>
      </c>
      <c r="D185">
        <v>2037.748</v>
      </c>
      <c r="E185">
        <v>61.644285725530999</v>
      </c>
      <c r="F185">
        <v>14.151727437314699</v>
      </c>
      <c r="G185">
        <v>0</v>
      </c>
      <c r="H185">
        <v>0</v>
      </c>
    </row>
    <row r="186" spans="1:8" x14ac:dyDescent="0.25">
      <c r="A186">
        <v>2037</v>
      </c>
      <c r="B186">
        <v>10</v>
      </c>
      <c r="C186">
        <v>31</v>
      </c>
      <c r="D186">
        <v>2037.8330000000001</v>
      </c>
      <c r="E186">
        <v>61.856838119600802</v>
      </c>
      <c r="F186">
        <v>14.2359933271432</v>
      </c>
      <c r="G186">
        <v>0</v>
      </c>
      <c r="H186">
        <v>0</v>
      </c>
    </row>
    <row r="187" spans="1:8" x14ac:dyDescent="0.25">
      <c r="A187">
        <v>2037</v>
      </c>
      <c r="B187">
        <v>11</v>
      </c>
      <c r="C187">
        <v>30</v>
      </c>
      <c r="D187">
        <v>2037.915</v>
      </c>
      <c r="E187">
        <v>62.061184650356303</v>
      </c>
      <c r="F187">
        <v>14.3342847346002</v>
      </c>
      <c r="G187">
        <v>0</v>
      </c>
      <c r="H187">
        <v>0</v>
      </c>
    </row>
    <row r="188" spans="1:8" x14ac:dyDescent="0.25">
      <c r="A188">
        <v>2037</v>
      </c>
      <c r="B188">
        <v>12</v>
      </c>
      <c r="C188">
        <v>31</v>
      </c>
      <c r="D188">
        <v>2038</v>
      </c>
      <c r="E188">
        <v>62.270960975597902</v>
      </c>
      <c r="F188">
        <v>14.455704810972801</v>
      </c>
      <c r="G188">
        <v>0</v>
      </c>
      <c r="H188">
        <v>0</v>
      </c>
    </row>
    <row r="189" spans="1:8" x14ac:dyDescent="0.25">
      <c r="A189">
        <v>2038</v>
      </c>
      <c r="B189">
        <v>1</v>
      </c>
      <c r="C189">
        <v>31</v>
      </c>
      <c r="D189">
        <v>2038.085</v>
      </c>
      <c r="E189">
        <v>62.479345526212597</v>
      </c>
      <c r="F189">
        <v>14.616882583071</v>
      </c>
      <c r="G189">
        <v>0</v>
      </c>
      <c r="H189">
        <v>0</v>
      </c>
    </row>
    <row r="190" spans="1:8" x14ac:dyDescent="0.25">
      <c r="A190">
        <v>2038</v>
      </c>
      <c r="B190">
        <v>2</v>
      </c>
      <c r="C190">
        <v>28</v>
      </c>
      <c r="D190">
        <v>2038.162</v>
      </c>
      <c r="E190">
        <v>62.666378088624</v>
      </c>
      <c r="F190">
        <v>14.810355062892601</v>
      </c>
      <c r="G190">
        <v>0</v>
      </c>
      <c r="H190">
        <v>0</v>
      </c>
    </row>
    <row r="191" spans="1:8" x14ac:dyDescent="0.25">
      <c r="A191">
        <v>2038</v>
      </c>
      <c r="B191">
        <v>3</v>
      </c>
      <c r="C191">
        <v>31</v>
      </c>
      <c r="D191">
        <v>2038.2470000000001</v>
      </c>
      <c r="E191">
        <v>62.872148599131698</v>
      </c>
      <c r="F191">
        <v>14.8927941403711</v>
      </c>
      <c r="G191">
        <v>0</v>
      </c>
      <c r="H191">
        <v>0</v>
      </c>
    </row>
    <row r="192" spans="1:8" x14ac:dyDescent="0.25">
      <c r="A192">
        <v>2038</v>
      </c>
      <c r="B192">
        <v>4</v>
      </c>
      <c r="C192">
        <v>30</v>
      </c>
      <c r="D192">
        <v>2038.329</v>
      </c>
      <c r="E192">
        <v>63.069990680397098</v>
      </c>
      <c r="F192">
        <v>14.944623045070101</v>
      </c>
      <c r="G192">
        <v>0</v>
      </c>
      <c r="H192">
        <v>0</v>
      </c>
    </row>
    <row r="193" spans="1:8" x14ac:dyDescent="0.25">
      <c r="A193">
        <v>2038</v>
      </c>
      <c r="B193">
        <v>5</v>
      </c>
      <c r="C193">
        <v>31</v>
      </c>
      <c r="D193">
        <v>2038.414</v>
      </c>
      <c r="E193">
        <v>63.2731057507713</v>
      </c>
      <c r="F193">
        <v>14.987924811161401</v>
      </c>
      <c r="G193">
        <v>0</v>
      </c>
      <c r="H193">
        <v>0</v>
      </c>
    </row>
    <row r="194" spans="1:8" x14ac:dyDescent="0.25">
      <c r="A194">
        <v>2038</v>
      </c>
      <c r="B194">
        <v>6</v>
      </c>
      <c r="C194">
        <v>30</v>
      </c>
      <c r="D194">
        <v>2038.4960000000001</v>
      </c>
      <c r="E194">
        <v>63.468400932147397</v>
      </c>
      <c r="F194">
        <v>15.036727711826099</v>
      </c>
      <c r="G194">
        <v>0</v>
      </c>
      <c r="H194">
        <v>0</v>
      </c>
    </row>
    <row r="195" spans="1:8" x14ac:dyDescent="0.25">
      <c r="A195">
        <v>2038</v>
      </c>
      <c r="B195">
        <v>7</v>
      </c>
      <c r="C195">
        <v>31</v>
      </c>
      <c r="D195">
        <v>2038.5809999999999</v>
      </c>
      <c r="E195">
        <v>63.668907609676097</v>
      </c>
      <c r="F195">
        <v>15.081257248917099</v>
      </c>
      <c r="G195">
        <v>0</v>
      </c>
      <c r="H195">
        <v>0</v>
      </c>
    </row>
    <row r="196" spans="1:8" x14ac:dyDescent="0.25">
      <c r="A196">
        <v>2038</v>
      </c>
      <c r="B196">
        <v>8</v>
      </c>
      <c r="C196">
        <v>31</v>
      </c>
      <c r="D196">
        <v>2038.6659999999999</v>
      </c>
      <c r="E196">
        <v>63.868106436528301</v>
      </c>
      <c r="F196">
        <v>15.1272734243045</v>
      </c>
      <c r="G196">
        <v>0</v>
      </c>
      <c r="H196">
        <v>0</v>
      </c>
    </row>
    <row r="197" spans="1:8" x14ac:dyDescent="0.25">
      <c r="A197">
        <v>2038</v>
      </c>
      <c r="B197">
        <v>9</v>
      </c>
      <c r="C197">
        <v>30</v>
      </c>
      <c r="D197">
        <v>2038.748</v>
      </c>
      <c r="E197">
        <v>64.059645346130793</v>
      </c>
      <c r="F197">
        <v>15.1909330219362</v>
      </c>
      <c r="G197">
        <v>0</v>
      </c>
      <c r="H197">
        <v>0</v>
      </c>
    </row>
    <row r="198" spans="1:8" x14ac:dyDescent="0.25">
      <c r="A198">
        <v>2038</v>
      </c>
      <c r="B198">
        <v>10</v>
      </c>
      <c r="C198">
        <v>31</v>
      </c>
      <c r="D198">
        <v>2038.8330000000001</v>
      </c>
      <c r="E198">
        <v>64.256304950995897</v>
      </c>
      <c r="F198">
        <v>15.2701569818317</v>
      </c>
      <c r="G198">
        <v>0</v>
      </c>
      <c r="H198">
        <v>0</v>
      </c>
    </row>
    <row r="199" spans="1:8" x14ac:dyDescent="0.25">
      <c r="A199">
        <v>2038</v>
      </c>
      <c r="B199">
        <v>11</v>
      </c>
      <c r="C199">
        <v>30</v>
      </c>
      <c r="D199">
        <v>2038.915</v>
      </c>
      <c r="E199">
        <v>64.445408290332594</v>
      </c>
      <c r="F199">
        <v>15.364617251324299</v>
      </c>
      <c r="G199">
        <v>0</v>
      </c>
      <c r="H199">
        <v>0</v>
      </c>
    </row>
    <row r="200" spans="1:8" x14ac:dyDescent="0.25">
      <c r="A200">
        <v>2038</v>
      </c>
      <c r="B200">
        <v>12</v>
      </c>
      <c r="C200">
        <v>31</v>
      </c>
      <c r="D200">
        <v>2039</v>
      </c>
      <c r="E200">
        <v>64.639573375170997</v>
      </c>
      <c r="F200">
        <v>15.4832979574006</v>
      </c>
      <c r="G200">
        <v>0</v>
      </c>
      <c r="H200">
        <v>0</v>
      </c>
    </row>
    <row r="201" spans="1:8" x14ac:dyDescent="0.25">
      <c r="A201">
        <v>2039</v>
      </c>
      <c r="B201">
        <v>1</v>
      </c>
      <c r="C201">
        <v>31</v>
      </c>
      <c r="D201">
        <v>2039.085</v>
      </c>
      <c r="E201">
        <v>64.832487592837296</v>
      </c>
      <c r="F201">
        <v>15.6439615309086</v>
      </c>
      <c r="G201">
        <v>0</v>
      </c>
      <c r="H201">
        <v>0</v>
      </c>
    </row>
    <row r="202" spans="1:8" x14ac:dyDescent="0.25">
      <c r="A202">
        <v>2039</v>
      </c>
      <c r="B202">
        <v>2</v>
      </c>
      <c r="C202">
        <v>28</v>
      </c>
      <c r="D202">
        <v>2039.162</v>
      </c>
      <c r="E202">
        <v>65.005666858040499</v>
      </c>
      <c r="F202">
        <v>15.8396915466853</v>
      </c>
      <c r="G202">
        <v>0</v>
      </c>
      <c r="H202">
        <v>0</v>
      </c>
    </row>
    <row r="203" spans="1:8" x14ac:dyDescent="0.25">
      <c r="A203">
        <v>2039</v>
      </c>
      <c r="B203">
        <v>3</v>
      </c>
      <c r="C203">
        <v>31</v>
      </c>
      <c r="D203">
        <v>2039.2470000000001</v>
      </c>
      <c r="E203">
        <v>65.196231218779005</v>
      </c>
      <c r="F203">
        <v>15.9183902541169</v>
      </c>
      <c r="G203">
        <v>0</v>
      </c>
      <c r="H203">
        <v>0</v>
      </c>
    </row>
    <row r="204" spans="1:8" x14ac:dyDescent="0.25">
      <c r="A204">
        <v>2039</v>
      </c>
      <c r="B204">
        <v>4</v>
      </c>
      <c r="C204">
        <v>30</v>
      </c>
      <c r="D204">
        <v>2039.329</v>
      </c>
      <c r="E204">
        <v>65.379487872511802</v>
      </c>
      <c r="F204">
        <v>15.964857977479101</v>
      </c>
      <c r="G204">
        <v>0</v>
      </c>
      <c r="H204">
        <v>0</v>
      </c>
    </row>
    <row r="205" spans="1:8" x14ac:dyDescent="0.25">
      <c r="A205">
        <v>2039</v>
      </c>
      <c r="B205">
        <v>5</v>
      </c>
      <c r="C205">
        <v>31</v>
      </c>
      <c r="D205">
        <v>2039.414</v>
      </c>
      <c r="E205">
        <v>65.567664498866407</v>
      </c>
      <c r="F205">
        <v>16.001712999970799</v>
      </c>
      <c r="G205">
        <v>0</v>
      </c>
      <c r="H205">
        <v>0</v>
      </c>
    </row>
    <row r="206" spans="1:8" x14ac:dyDescent="0.25">
      <c r="A206">
        <v>2039</v>
      </c>
      <c r="B206">
        <v>6</v>
      </c>
      <c r="C206">
        <v>30</v>
      </c>
      <c r="D206">
        <v>2039.4960000000001</v>
      </c>
      <c r="E206">
        <v>65.748630683686201</v>
      </c>
      <c r="F206">
        <v>16.044368920570001</v>
      </c>
      <c r="G206">
        <v>0</v>
      </c>
      <c r="H206">
        <v>0</v>
      </c>
    </row>
    <row r="207" spans="1:8" x14ac:dyDescent="0.25">
      <c r="A207">
        <v>2039</v>
      </c>
      <c r="B207">
        <v>7</v>
      </c>
      <c r="C207">
        <v>31</v>
      </c>
      <c r="D207">
        <v>2039.5809999999999</v>
      </c>
      <c r="E207">
        <v>65.934461192606094</v>
      </c>
      <c r="F207">
        <v>16.082136605966198</v>
      </c>
      <c r="G207">
        <v>0</v>
      </c>
      <c r="H207">
        <v>0</v>
      </c>
    </row>
    <row r="208" spans="1:8" x14ac:dyDescent="0.25">
      <c r="A208">
        <v>2039</v>
      </c>
      <c r="B208">
        <v>8</v>
      </c>
      <c r="C208">
        <v>31</v>
      </c>
      <c r="D208">
        <v>2039.6659999999999</v>
      </c>
      <c r="E208">
        <v>66.1191150877723</v>
      </c>
      <c r="F208">
        <v>16.1213813537988</v>
      </c>
      <c r="G208">
        <v>0</v>
      </c>
      <c r="H208">
        <v>0</v>
      </c>
    </row>
    <row r="209" spans="1:8" x14ac:dyDescent="0.25">
      <c r="A209">
        <v>2039</v>
      </c>
      <c r="B209">
        <v>9</v>
      </c>
      <c r="C209">
        <v>30</v>
      </c>
      <c r="D209">
        <v>2039.748</v>
      </c>
      <c r="E209">
        <v>66.296701926033094</v>
      </c>
      <c r="F209">
        <v>16.179449418639798</v>
      </c>
      <c r="G209">
        <v>0</v>
      </c>
      <c r="H209">
        <v>0</v>
      </c>
    </row>
    <row r="210" spans="1:8" x14ac:dyDescent="0.25">
      <c r="A210">
        <v>2039</v>
      </c>
      <c r="B210">
        <v>10</v>
      </c>
      <c r="C210">
        <v>31</v>
      </c>
      <c r="D210">
        <v>2039.8330000000001</v>
      </c>
      <c r="E210">
        <v>66.479070865126502</v>
      </c>
      <c r="F210">
        <v>16.253663222898599</v>
      </c>
      <c r="G210">
        <v>0</v>
      </c>
      <c r="H210">
        <v>0</v>
      </c>
    </row>
    <row r="211" spans="1:8" x14ac:dyDescent="0.25">
      <c r="A211">
        <v>2039</v>
      </c>
      <c r="B211">
        <v>11</v>
      </c>
      <c r="C211">
        <v>30</v>
      </c>
      <c r="D211">
        <v>2039.915</v>
      </c>
      <c r="E211">
        <v>66.654465673969</v>
      </c>
      <c r="F211">
        <v>16.344268741574702</v>
      </c>
      <c r="G211">
        <v>0</v>
      </c>
      <c r="H211">
        <v>0</v>
      </c>
    </row>
    <row r="212" spans="1:8" x14ac:dyDescent="0.25">
      <c r="A212">
        <v>2039</v>
      </c>
      <c r="B212">
        <v>12</v>
      </c>
      <c r="C212">
        <v>31</v>
      </c>
      <c r="D212">
        <v>2040</v>
      </c>
      <c r="E212">
        <v>66.834589169201806</v>
      </c>
      <c r="F212">
        <v>16.4601213859372</v>
      </c>
      <c r="G212">
        <v>0</v>
      </c>
      <c r="H212">
        <v>0</v>
      </c>
    </row>
    <row r="213" spans="1:8" x14ac:dyDescent="0.25">
      <c r="A213">
        <v>2040</v>
      </c>
      <c r="B213">
        <v>1</v>
      </c>
      <c r="C213">
        <v>31</v>
      </c>
      <c r="D213">
        <v>2040.085</v>
      </c>
      <c r="E213">
        <v>67.013586419136999</v>
      </c>
      <c r="F213">
        <v>16.620054615310501</v>
      </c>
      <c r="G213">
        <v>0</v>
      </c>
      <c r="H213">
        <v>0</v>
      </c>
    </row>
    <row r="214" spans="1:8" x14ac:dyDescent="0.25">
      <c r="A214">
        <v>2040</v>
      </c>
      <c r="B214">
        <v>2</v>
      </c>
      <c r="C214">
        <v>29</v>
      </c>
      <c r="D214">
        <v>2040.164</v>
      </c>
      <c r="E214">
        <v>67.180024624255097</v>
      </c>
      <c r="F214">
        <v>16.8196224237224</v>
      </c>
      <c r="G214">
        <v>0</v>
      </c>
      <c r="H214">
        <v>0</v>
      </c>
    </row>
    <row r="215" spans="1:8" x14ac:dyDescent="0.25">
      <c r="A215">
        <v>2040</v>
      </c>
      <c r="B215">
        <v>3</v>
      </c>
      <c r="C215">
        <v>31</v>
      </c>
      <c r="D215">
        <v>2040.249</v>
      </c>
      <c r="E215">
        <v>67.356870048603994</v>
      </c>
      <c r="F215">
        <v>16.893298057282099</v>
      </c>
      <c r="G215">
        <v>0</v>
      </c>
      <c r="H215">
        <v>0</v>
      </c>
    </row>
    <row r="216" spans="1:8" x14ac:dyDescent="0.25">
      <c r="A216">
        <v>2040</v>
      </c>
      <c r="B216">
        <v>4</v>
      </c>
      <c r="C216">
        <v>30</v>
      </c>
      <c r="D216">
        <v>2040.3309999999999</v>
      </c>
      <c r="E216">
        <v>67.526965710999903</v>
      </c>
      <c r="F216">
        <v>16.934163663938399</v>
      </c>
      <c r="G216">
        <v>0</v>
      </c>
      <c r="H216">
        <v>0</v>
      </c>
    </row>
    <row r="217" spans="1:8" x14ac:dyDescent="0.25">
      <c r="A217">
        <v>2040</v>
      </c>
      <c r="B217">
        <v>5</v>
      </c>
      <c r="C217">
        <v>31</v>
      </c>
      <c r="D217">
        <v>2040.415</v>
      </c>
      <c r="E217">
        <v>67.701660656510995</v>
      </c>
      <c r="F217">
        <v>16.965431246047</v>
      </c>
      <c r="G217">
        <v>0</v>
      </c>
      <c r="H217">
        <v>0</v>
      </c>
    </row>
    <row r="218" spans="1:8" x14ac:dyDescent="0.25">
      <c r="A218">
        <v>2040</v>
      </c>
      <c r="B218">
        <v>6</v>
      </c>
      <c r="C218">
        <v>30</v>
      </c>
      <c r="D218">
        <v>2040.4970000000001</v>
      </c>
      <c r="E218">
        <v>67.869693086220295</v>
      </c>
      <c r="F218">
        <v>17.001930019909999</v>
      </c>
      <c r="G218">
        <v>0</v>
      </c>
      <c r="H218">
        <v>0</v>
      </c>
    </row>
    <row r="219" spans="1:8" x14ac:dyDescent="0.25">
      <c r="A219">
        <v>2040</v>
      </c>
      <c r="B219">
        <v>7</v>
      </c>
      <c r="C219">
        <v>31</v>
      </c>
      <c r="D219">
        <v>2040.5820000000001</v>
      </c>
      <c r="E219">
        <v>68.042274304664204</v>
      </c>
      <c r="F219">
        <v>17.033140067366201</v>
      </c>
      <c r="G219">
        <v>0</v>
      </c>
      <c r="H219">
        <v>0</v>
      </c>
    </row>
    <row r="220" spans="1:8" x14ac:dyDescent="0.25">
      <c r="A220">
        <v>2040</v>
      </c>
      <c r="B220">
        <v>8</v>
      </c>
      <c r="C220">
        <v>31</v>
      </c>
      <c r="D220">
        <v>2040.6669999999999</v>
      </c>
      <c r="E220">
        <v>68.213795175913901</v>
      </c>
      <c r="F220">
        <v>17.0668539188562</v>
      </c>
      <c r="G220">
        <v>0</v>
      </c>
      <c r="H220">
        <v>0</v>
      </c>
    </row>
    <row r="221" spans="1:8" x14ac:dyDescent="0.25">
      <c r="A221">
        <v>2040</v>
      </c>
      <c r="B221">
        <v>9</v>
      </c>
      <c r="C221">
        <v>30</v>
      </c>
      <c r="D221">
        <v>2040.749</v>
      </c>
      <c r="E221">
        <v>68.378782189308893</v>
      </c>
      <c r="F221">
        <v>17.119967349469199</v>
      </c>
      <c r="G221">
        <v>0</v>
      </c>
      <c r="H221">
        <v>0</v>
      </c>
    </row>
    <row r="222" spans="1:8" x14ac:dyDescent="0.25">
      <c r="A222">
        <v>2040</v>
      </c>
      <c r="B222">
        <v>10</v>
      </c>
      <c r="C222">
        <v>31</v>
      </c>
      <c r="D222">
        <v>2040.8330000000001</v>
      </c>
      <c r="E222">
        <v>68.548243340025905</v>
      </c>
      <c r="F222">
        <v>17.190032435145799</v>
      </c>
      <c r="G222">
        <v>0</v>
      </c>
      <c r="H222">
        <v>0</v>
      </c>
    </row>
    <row r="223" spans="1:8" x14ac:dyDescent="0.25">
      <c r="A223">
        <v>2040</v>
      </c>
      <c r="B223">
        <v>11</v>
      </c>
      <c r="C223">
        <v>30</v>
      </c>
      <c r="D223">
        <v>2040.915</v>
      </c>
      <c r="E223">
        <v>68.711254045021406</v>
      </c>
      <c r="F223">
        <v>17.277552891789401</v>
      </c>
      <c r="G223">
        <v>0</v>
      </c>
      <c r="H223">
        <v>0</v>
      </c>
    </row>
    <row r="224" spans="1:8" x14ac:dyDescent="0.25">
      <c r="A224">
        <v>2040</v>
      </c>
      <c r="B224">
        <v>12</v>
      </c>
      <c r="C224">
        <v>31</v>
      </c>
      <c r="D224">
        <v>2041</v>
      </c>
      <c r="E224">
        <v>68.878690363766694</v>
      </c>
      <c r="F224">
        <v>17.3917764556927</v>
      </c>
      <c r="G224">
        <v>0</v>
      </c>
      <c r="H224">
        <v>0</v>
      </c>
    </row>
    <row r="225" spans="1:8" x14ac:dyDescent="0.25">
      <c r="A225">
        <v>2041</v>
      </c>
      <c r="B225">
        <v>1</v>
      </c>
      <c r="C225">
        <v>31</v>
      </c>
      <c r="D225">
        <v>2041.085</v>
      </c>
      <c r="E225">
        <v>69.0451108100076</v>
      </c>
      <c r="F225">
        <v>17.554353119573801</v>
      </c>
      <c r="G225">
        <v>0</v>
      </c>
      <c r="H225">
        <v>0</v>
      </c>
    </row>
    <row r="226" spans="1:8" x14ac:dyDescent="0.25">
      <c r="A226">
        <v>2041</v>
      </c>
      <c r="B226">
        <v>2</v>
      </c>
      <c r="C226">
        <v>28</v>
      </c>
      <c r="D226">
        <v>2041.162</v>
      </c>
      <c r="E226">
        <v>69.194560153580795</v>
      </c>
      <c r="F226">
        <v>17.746912286248001</v>
      </c>
      <c r="G226">
        <v>0</v>
      </c>
      <c r="H226">
        <v>0</v>
      </c>
    </row>
    <row r="227" spans="1:8" x14ac:dyDescent="0.25">
      <c r="A227">
        <v>2041</v>
      </c>
      <c r="B227">
        <v>3</v>
      </c>
      <c r="C227">
        <v>31</v>
      </c>
      <c r="D227">
        <v>2041.2470000000001</v>
      </c>
      <c r="E227">
        <v>69.3590712160359</v>
      </c>
      <c r="F227">
        <v>17.816886704719899</v>
      </c>
      <c r="G227">
        <v>0</v>
      </c>
      <c r="H227">
        <v>0</v>
      </c>
    </row>
    <row r="228" spans="1:8" x14ac:dyDescent="0.25">
      <c r="A228">
        <v>2041</v>
      </c>
      <c r="B228">
        <v>4</v>
      </c>
      <c r="C228">
        <v>30</v>
      </c>
      <c r="D228">
        <v>2041.329</v>
      </c>
      <c r="E228">
        <v>69.517332037717694</v>
      </c>
      <c r="F228">
        <v>17.852664791842201</v>
      </c>
      <c r="G228">
        <v>0</v>
      </c>
      <c r="H228">
        <v>0</v>
      </c>
    </row>
    <row r="229" spans="1:8" x14ac:dyDescent="0.25">
      <c r="A229">
        <v>2041</v>
      </c>
      <c r="B229">
        <v>5</v>
      </c>
      <c r="C229">
        <v>31</v>
      </c>
      <c r="D229">
        <v>2041.414</v>
      </c>
      <c r="E229">
        <v>69.679901585622105</v>
      </c>
      <c r="F229">
        <v>17.877910355084001</v>
      </c>
      <c r="G229">
        <v>0</v>
      </c>
      <c r="H229">
        <v>0</v>
      </c>
    </row>
    <row r="230" spans="1:8" x14ac:dyDescent="0.25">
      <c r="A230">
        <v>2041</v>
      </c>
      <c r="B230">
        <v>6</v>
      </c>
      <c r="C230">
        <v>30</v>
      </c>
      <c r="D230">
        <v>2041.4960000000001</v>
      </c>
      <c r="E230">
        <v>69.836299313492304</v>
      </c>
      <c r="F230">
        <v>17.908631654648499</v>
      </c>
      <c r="G230">
        <v>0</v>
      </c>
      <c r="H230">
        <v>0</v>
      </c>
    </row>
    <row r="231" spans="1:8" x14ac:dyDescent="0.25">
      <c r="A231">
        <v>2041</v>
      </c>
      <c r="B231">
        <v>7</v>
      </c>
      <c r="C231">
        <v>31</v>
      </c>
      <c r="D231">
        <v>2041.5809999999999</v>
      </c>
      <c r="E231">
        <v>69.996959813425605</v>
      </c>
      <c r="F231">
        <v>17.933521696048999</v>
      </c>
      <c r="G231">
        <v>0</v>
      </c>
      <c r="H231">
        <v>0</v>
      </c>
    </row>
    <row r="232" spans="1:8" x14ac:dyDescent="0.25">
      <c r="A232">
        <v>2041</v>
      </c>
      <c r="B232">
        <v>8</v>
      </c>
      <c r="C232">
        <v>31</v>
      </c>
      <c r="D232">
        <v>2041.6659999999999</v>
      </c>
      <c r="E232">
        <v>70.156662370419596</v>
      </c>
      <c r="F232">
        <v>17.960951985418099</v>
      </c>
      <c r="G232">
        <v>0</v>
      </c>
      <c r="H232">
        <v>0</v>
      </c>
    </row>
    <row r="233" spans="1:8" x14ac:dyDescent="0.25">
      <c r="A233">
        <v>2041</v>
      </c>
      <c r="B233">
        <v>9</v>
      </c>
      <c r="C233">
        <v>30</v>
      </c>
      <c r="D233">
        <v>2041.748</v>
      </c>
      <c r="E233">
        <v>70.310308798810098</v>
      </c>
      <c r="F233">
        <v>18.008823214798401</v>
      </c>
      <c r="G233">
        <v>0</v>
      </c>
      <c r="H233">
        <v>0</v>
      </c>
    </row>
    <row r="234" spans="1:8" x14ac:dyDescent="0.25">
      <c r="A234">
        <v>2041</v>
      </c>
      <c r="B234">
        <v>10</v>
      </c>
      <c r="C234">
        <v>31</v>
      </c>
      <c r="D234">
        <v>2041.8330000000001</v>
      </c>
      <c r="E234">
        <v>70.468150023288601</v>
      </c>
      <c r="F234">
        <v>18.0741687628039</v>
      </c>
      <c r="G234">
        <v>0</v>
      </c>
      <c r="H234">
        <v>0</v>
      </c>
    </row>
    <row r="235" spans="1:8" x14ac:dyDescent="0.25">
      <c r="A235">
        <v>2041</v>
      </c>
      <c r="B235">
        <v>11</v>
      </c>
      <c r="C235">
        <v>30</v>
      </c>
      <c r="D235">
        <v>2041.915</v>
      </c>
      <c r="E235">
        <v>70.620010156796496</v>
      </c>
      <c r="F235">
        <v>18.158009528917201</v>
      </c>
      <c r="G235">
        <v>0</v>
      </c>
      <c r="H235">
        <v>0</v>
      </c>
    </row>
    <row r="236" spans="1:8" x14ac:dyDescent="0.25">
      <c r="A236">
        <v>2041</v>
      </c>
      <c r="B236">
        <v>12</v>
      </c>
      <c r="C236">
        <v>31</v>
      </c>
      <c r="D236">
        <v>2042</v>
      </c>
      <c r="E236">
        <v>70.776020878127298</v>
      </c>
      <c r="F236">
        <v>18.2694778871249</v>
      </c>
      <c r="G236">
        <v>0</v>
      </c>
      <c r="H236">
        <v>0</v>
      </c>
    </row>
    <row r="237" spans="1:8" x14ac:dyDescent="0.25">
      <c r="A237">
        <v>2042</v>
      </c>
      <c r="B237">
        <v>1</v>
      </c>
      <c r="C237">
        <v>31</v>
      </c>
      <c r="D237">
        <v>2042.085</v>
      </c>
      <c r="E237">
        <v>70.931112956801897</v>
      </c>
      <c r="F237">
        <v>18.4312392056131</v>
      </c>
      <c r="G237">
        <v>0</v>
      </c>
      <c r="H237">
        <v>0</v>
      </c>
    </row>
    <row r="238" spans="1:8" x14ac:dyDescent="0.25">
      <c r="A238">
        <v>2042</v>
      </c>
      <c r="B238">
        <v>2</v>
      </c>
      <c r="C238">
        <v>28</v>
      </c>
      <c r="D238">
        <v>2042.162</v>
      </c>
      <c r="E238">
        <v>71.0704129536865</v>
      </c>
      <c r="F238">
        <v>18.624998096959299</v>
      </c>
      <c r="G238">
        <v>0</v>
      </c>
      <c r="H238">
        <v>0</v>
      </c>
    </row>
    <row r="239" spans="1:8" x14ac:dyDescent="0.25">
      <c r="A239">
        <v>2042</v>
      </c>
      <c r="B239">
        <v>3</v>
      </c>
      <c r="C239">
        <v>31</v>
      </c>
      <c r="D239">
        <v>2042.2470000000001</v>
      </c>
      <c r="E239">
        <v>71.223777906172401</v>
      </c>
      <c r="F239">
        <v>18.691389725824902</v>
      </c>
      <c r="G239">
        <v>0</v>
      </c>
      <c r="H239">
        <v>0</v>
      </c>
    </row>
    <row r="240" spans="1:8" x14ac:dyDescent="0.25">
      <c r="A240">
        <v>2042</v>
      </c>
      <c r="B240">
        <v>4</v>
      </c>
      <c r="C240">
        <v>30</v>
      </c>
      <c r="D240">
        <v>2042.329</v>
      </c>
      <c r="E240">
        <v>71.371341981604203</v>
      </c>
      <c r="F240">
        <v>18.722286578106701</v>
      </c>
      <c r="G240">
        <v>0</v>
      </c>
      <c r="H240">
        <v>0</v>
      </c>
    </row>
    <row r="241" spans="1:8" x14ac:dyDescent="0.25">
      <c r="A241">
        <v>2042</v>
      </c>
      <c r="B241">
        <v>5</v>
      </c>
      <c r="C241">
        <v>31</v>
      </c>
      <c r="D241">
        <v>2042.414</v>
      </c>
      <c r="E241">
        <v>71.522950074856993</v>
      </c>
      <c r="F241">
        <v>18.7417675455515</v>
      </c>
      <c r="G241">
        <v>0</v>
      </c>
      <c r="H241">
        <v>0</v>
      </c>
    </row>
    <row r="242" spans="1:8" x14ac:dyDescent="0.25">
      <c r="A242">
        <v>2042</v>
      </c>
      <c r="B242">
        <v>6</v>
      </c>
      <c r="C242">
        <v>30</v>
      </c>
      <c r="D242">
        <v>2042.4960000000001</v>
      </c>
      <c r="E242">
        <v>71.6688279255673</v>
      </c>
      <c r="F242">
        <v>18.7669560581231</v>
      </c>
      <c r="G242">
        <v>0</v>
      </c>
      <c r="H242">
        <v>0</v>
      </c>
    </row>
    <row r="243" spans="1:8" x14ac:dyDescent="0.25">
      <c r="A243">
        <v>2042</v>
      </c>
      <c r="B243">
        <v>7</v>
      </c>
      <c r="C243">
        <v>31</v>
      </c>
      <c r="D243">
        <v>2042.5809999999999</v>
      </c>
      <c r="E243">
        <v>71.818707865977899</v>
      </c>
      <c r="F243">
        <v>18.78580141378</v>
      </c>
      <c r="G243">
        <v>0</v>
      </c>
      <c r="H243">
        <v>0</v>
      </c>
    </row>
    <row r="244" spans="1:8" x14ac:dyDescent="0.25">
      <c r="A244">
        <v>2042</v>
      </c>
      <c r="B244">
        <v>8</v>
      </c>
      <c r="C244">
        <v>31</v>
      </c>
      <c r="D244">
        <v>2042.6659999999999</v>
      </c>
      <c r="E244">
        <v>71.967720379321804</v>
      </c>
      <c r="F244">
        <v>18.807222457143499</v>
      </c>
      <c r="G244">
        <v>0</v>
      </c>
      <c r="H244">
        <v>0</v>
      </c>
    </row>
    <row r="245" spans="1:8" x14ac:dyDescent="0.25">
      <c r="A245">
        <v>2042</v>
      </c>
      <c r="B245">
        <v>9</v>
      </c>
      <c r="C245">
        <v>30</v>
      </c>
      <c r="D245">
        <v>2042.748</v>
      </c>
      <c r="E245">
        <v>72.111106902821803</v>
      </c>
      <c r="F245">
        <v>18.850067709413199</v>
      </c>
      <c r="G245">
        <v>0</v>
      </c>
      <c r="H245">
        <v>0</v>
      </c>
    </row>
    <row r="246" spans="1:8" x14ac:dyDescent="0.25">
      <c r="A246">
        <v>2042</v>
      </c>
      <c r="B246">
        <v>10</v>
      </c>
      <c r="C246">
        <v>31</v>
      </c>
      <c r="D246">
        <v>2042.8330000000001</v>
      </c>
      <c r="E246">
        <v>72.258433463748801</v>
      </c>
      <c r="F246">
        <v>18.910878042763802</v>
      </c>
      <c r="G246">
        <v>0</v>
      </c>
      <c r="H246">
        <v>0</v>
      </c>
    </row>
    <row r="247" spans="1:8" x14ac:dyDescent="0.25">
      <c r="A247">
        <v>2042</v>
      </c>
      <c r="B247">
        <v>11</v>
      </c>
      <c r="C247">
        <v>30</v>
      </c>
      <c r="D247">
        <v>2042.915</v>
      </c>
      <c r="E247">
        <v>72.400201684971705</v>
      </c>
      <c r="F247">
        <v>18.9911669253935</v>
      </c>
      <c r="G247">
        <v>0</v>
      </c>
      <c r="H247">
        <v>0</v>
      </c>
    </row>
    <row r="248" spans="1:8" x14ac:dyDescent="0.25">
      <c r="A248">
        <v>2042</v>
      </c>
      <c r="B248">
        <v>12</v>
      </c>
      <c r="C248">
        <v>31</v>
      </c>
      <c r="D248">
        <v>2043</v>
      </c>
      <c r="E248">
        <v>72.545869567412296</v>
      </c>
      <c r="F248">
        <v>19.099952065189299</v>
      </c>
      <c r="G248">
        <v>0</v>
      </c>
      <c r="H248">
        <v>0</v>
      </c>
    </row>
    <row r="249" spans="1:8" x14ac:dyDescent="0.25">
      <c r="A249">
        <v>2043</v>
      </c>
      <c r="B249">
        <v>1</v>
      </c>
      <c r="C249">
        <v>31</v>
      </c>
      <c r="D249">
        <v>2043.085</v>
      </c>
      <c r="E249">
        <v>72.690704790735793</v>
      </c>
      <c r="F249">
        <v>19.260854539126701</v>
      </c>
      <c r="G249">
        <v>0</v>
      </c>
      <c r="H249">
        <v>0</v>
      </c>
    </row>
    <row r="250" spans="1:8" x14ac:dyDescent="0.25">
      <c r="A250">
        <v>2043</v>
      </c>
      <c r="B250">
        <v>2</v>
      </c>
      <c r="C250">
        <v>28</v>
      </c>
      <c r="D250">
        <v>2043.162</v>
      </c>
      <c r="E250">
        <v>72.820813697346395</v>
      </c>
      <c r="F250">
        <v>19.4556599325254</v>
      </c>
      <c r="G250">
        <v>0</v>
      </c>
      <c r="H250">
        <v>0</v>
      </c>
    </row>
    <row r="251" spans="1:8" x14ac:dyDescent="0.25">
      <c r="A251">
        <v>2043</v>
      </c>
      <c r="B251">
        <v>3</v>
      </c>
      <c r="C251">
        <v>31</v>
      </c>
      <c r="D251">
        <v>2043.2470000000001</v>
      </c>
      <c r="E251">
        <v>72.964082996738199</v>
      </c>
      <c r="F251">
        <v>19.518611610845099</v>
      </c>
      <c r="G251">
        <v>0</v>
      </c>
      <c r="H251">
        <v>0</v>
      </c>
    </row>
    <row r="252" spans="1:8" x14ac:dyDescent="0.25">
      <c r="A252">
        <v>2043</v>
      </c>
      <c r="B252">
        <v>4</v>
      </c>
      <c r="C252">
        <v>30</v>
      </c>
      <c r="D252">
        <v>2043.329</v>
      </c>
      <c r="E252">
        <v>73.101956534827906</v>
      </c>
      <c r="F252">
        <v>19.5448515652173</v>
      </c>
      <c r="G252">
        <v>0</v>
      </c>
      <c r="H252">
        <v>0</v>
      </c>
    </row>
    <row r="253" spans="1:8" x14ac:dyDescent="0.25">
      <c r="A253">
        <v>2043</v>
      </c>
      <c r="B253">
        <v>5</v>
      </c>
      <c r="C253">
        <v>31</v>
      </c>
      <c r="D253">
        <v>2043.414</v>
      </c>
      <c r="E253">
        <v>73.243632334898294</v>
      </c>
      <c r="F253">
        <v>19.558841987661001</v>
      </c>
      <c r="G253">
        <v>0</v>
      </c>
      <c r="H253">
        <v>0</v>
      </c>
    </row>
    <row r="254" spans="1:8" x14ac:dyDescent="0.25">
      <c r="A254">
        <v>2043</v>
      </c>
      <c r="B254">
        <v>6</v>
      </c>
      <c r="C254">
        <v>30</v>
      </c>
      <c r="D254">
        <v>2043.4960000000001</v>
      </c>
      <c r="E254">
        <v>73.379976138671594</v>
      </c>
      <c r="F254">
        <v>19.578759210853502</v>
      </c>
      <c r="G254">
        <v>0</v>
      </c>
      <c r="H254">
        <v>0</v>
      </c>
    </row>
    <row r="255" spans="1:8" x14ac:dyDescent="0.25">
      <c r="A255">
        <v>2043</v>
      </c>
      <c r="B255">
        <v>7</v>
      </c>
      <c r="C255">
        <v>31</v>
      </c>
      <c r="D255">
        <v>2043.5809999999999</v>
      </c>
      <c r="E255">
        <v>73.520083858190105</v>
      </c>
      <c r="F255">
        <v>19.591850865350601</v>
      </c>
      <c r="G255">
        <v>0</v>
      </c>
      <c r="H255">
        <v>0</v>
      </c>
    </row>
    <row r="256" spans="1:8" x14ac:dyDescent="0.25">
      <c r="A256">
        <v>2043</v>
      </c>
      <c r="B256">
        <v>8</v>
      </c>
      <c r="C256">
        <v>31</v>
      </c>
      <c r="D256">
        <v>2043.6659999999999</v>
      </c>
      <c r="E256">
        <v>73.659404262586506</v>
      </c>
      <c r="F256">
        <v>19.607552398703199</v>
      </c>
      <c r="G256">
        <v>0</v>
      </c>
      <c r="H256">
        <v>0</v>
      </c>
    </row>
    <row r="257" spans="1:8" x14ac:dyDescent="0.25">
      <c r="A257">
        <v>2043</v>
      </c>
      <c r="B257">
        <v>9</v>
      </c>
      <c r="C257">
        <v>30</v>
      </c>
      <c r="D257">
        <v>2043.748</v>
      </c>
      <c r="E257">
        <v>73.793486830134697</v>
      </c>
      <c r="F257">
        <v>19.645605468372501</v>
      </c>
      <c r="G257">
        <v>0</v>
      </c>
      <c r="H257">
        <v>0</v>
      </c>
    </row>
    <row r="258" spans="1:8" x14ac:dyDescent="0.25">
      <c r="A258">
        <v>2043</v>
      </c>
      <c r="B258">
        <v>10</v>
      </c>
      <c r="C258">
        <v>31</v>
      </c>
      <c r="D258">
        <v>2043.8330000000001</v>
      </c>
      <c r="E258">
        <v>73.931276534774199</v>
      </c>
      <c r="F258">
        <v>19.702084657184599</v>
      </c>
      <c r="G258">
        <v>0</v>
      </c>
      <c r="H258">
        <v>0</v>
      </c>
    </row>
    <row r="259" spans="1:8" x14ac:dyDescent="0.25">
      <c r="A259">
        <v>2043</v>
      </c>
      <c r="B259">
        <v>11</v>
      </c>
      <c r="C259">
        <v>30</v>
      </c>
      <c r="D259">
        <v>2043.915</v>
      </c>
      <c r="E259">
        <v>74.063889533133406</v>
      </c>
      <c r="F259">
        <v>19.778970893310898</v>
      </c>
      <c r="G259">
        <v>0</v>
      </c>
      <c r="H259">
        <v>0</v>
      </c>
    </row>
    <row r="260" spans="1:8" x14ac:dyDescent="0.25">
      <c r="A260">
        <v>2043</v>
      </c>
      <c r="B260">
        <v>12</v>
      </c>
      <c r="C260">
        <v>31</v>
      </c>
      <c r="D260">
        <v>2044</v>
      </c>
      <c r="E260">
        <v>74.200172706074895</v>
      </c>
      <c r="F260">
        <v>19.885169863548501</v>
      </c>
      <c r="G260">
        <v>0</v>
      </c>
      <c r="H260">
        <v>0</v>
      </c>
    </row>
    <row r="261" spans="1:8" x14ac:dyDescent="0.25">
      <c r="A261">
        <v>2044</v>
      </c>
      <c r="B261">
        <v>1</v>
      </c>
      <c r="C261">
        <v>31</v>
      </c>
      <c r="D261">
        <v>2044.085</v>
      </c>
      <c r="E261">
        <v>74.335699372554998</v>
      </c>
      <c r="F261">
        <v>20.045201937081899</v>
      </c>
      <c r="G261">
        <v>0</v>
      </c>
      <c r="H261">
        <v>0</v>
      </c>
    </row>
    <row r="262" spans="1:8" x14ac:dyDescent="0.25">
      <c r="A262">
        <v>2044</v>
      </c>
      <c r="B262">
        <v>2</v>
      </c>
      <c r="C262">
        <v>29</v>
      </c>
      <c r="D262">
        <v>2044.164</v>
      </c>
      <c r="E262">
        <v>74.461802878100301</v>
      </c>
      <c r="F262">
        <v>20.242453245404501</v>
      </c>
      <c r="G262">
        <v>0</v>
      </c>
      <c r="H262">
        <v>0</v>
      </c>
    </row>
    <row r="263" spans="1:8" x14ac:dyDescent="0.25">
      <c r="A263">
        <v>2044</v>
      </c>
      <c r="B263">
        <v>3</v>
      </c>
      <c r="C263">
        <v>31</v>
      </c>
      <c r="D263">
        <v>2044.249</v>
      </c>
      <c r="E263">
        <v>74.595882488327504</v>
      </c>
      <c r="F263">
        <v>20.300623170502</v>
      </c>
      <c r="G263">
        <v>0</v>
      </c>
      <c r="H263">
        <v>0</v>
      </c>
    </row>
    <row r="264" spans="1:8" x14ac:dyDescent="0.25">
      <c r="A264">
        <v>2044</v>
      </c>
      <c r="B264">
        <v>4</v>
      </c>
      <c r="C264">
        <v>30</v>
      </c>
      <c r="D264">
        <v>2044.3309999999999</v>
      </c>
      <c r="E264">
        <v>74.724933356378699</v>
      </c>
      <c r="F264">
        <v>20.321963449771602</v>
      </c>
      <c r="G264">
        <v>0</v>
      </c>
      <c r="H264">
        <v>0</v>
      </c>
    </row>
    <row r="265" spans="1:8" x14ac:dyDescent="0.25">
      <c r="A265">
        <v>2044</v>
      </c>
      <c r="B265">
        <v>5</v>
      </c>
      <c r="C265">
        <v>31</v>
      </c>
      <c r="D265">
        <v>2044.415</v>
      </c>
      <c r="E265">
        <v>74.857564596069693</v>
      </c>
      <c r="F265">
        <v>20.3314324987508</v>
      </c>
      <c r="G265">
        <v>0</v>
      </c>
      <c r="H265">
        <v>0</v>
      </c>
    </row>
    <row r="266" spans="1:8" x14ac:dyDescent="0.25">
      <c r="A266">
        <v>2044</v>
      </c>
      <c r="B266">
        <v>6</v>
      </c>
      <c r="C266">
        <v>30</v>
      </c>
      <c r="D266">
        <v>2044.4970000000001</v>
      </c>
      <c r="E266">
        <v>74.985224776899699</v>
      </c>
      <c r="F266">
        <v>20.346125479672899</v>
      </c>
      <c r="G266">
        <v>0</v>
      </c>
      <c r="H266">
        <v>0</v>
      </c>
    </row>
    <row r="267" spans="1:8" x14ac:dyDescent="0.25">
      <c r="A267">
        <v>2044</v>
      </c>
      <c r="B267">
        <v>7</v>
      </c>
      <c r="C267">
        <v>31</v>
      </c>
      <c r="D267">
        <v>2044.5820000000001</v>
      </c>
      <c r="E267">
        <v>75.116430187719999</v>
      </c>
      <c r="F267">
        <v>20.3537457800876</v>
      </c>
      <c r="G267">
        <v>0</v>
      </c>
      <c r="H267">
        <v>0</v>
      </c>
    </row>
    <row r="268" spans="1:8" x14ac:dyDescent="0.25">
      <c r="A268">
        <v>2044</v>
      </c>
      <c r="B268">
        <v>8</v>
      </c>
      <c r="C268">
        <v>31</v>
      </c>
      <c r="D268">
        <v>2044.6669999999999</v>
      </c>
      <c r="E268">
        <v>75.246919493478998</v>
      </c>
      <c r="F268">
        <v>20.365165295647</v>
      </c>
      <c r="G268">
        <v>0</v>
      </c>
      <c r="H268">
        <v>0</v>
      </c>
    </row>
    <row r="269" spans="1:8" x14ac:dyDescent="0.25">
      <c r="A269">
        <v>2044</v>
      </c>
      <c r="B269">
        <v>9</v>
      </c>
      <c r="C269">
        <v>30</v>
      </c>
      <c r="D269">
        <v>2044.749</v>
      </c>
      <c r="E269">
        <v>75.372522961718104</v>
      </c>
      <c r="F269">
        <v>20.399238761161701</v>
      </c>
      <c r="G269">
        <v>0</v>
      </c>
      <c r="H269">
        <v>0</v>
      </c>
    </row>
    <row r="270" spans="1:8" x14ac:dyDescent="0.25">
      <c r="A270">
        <v>2044</v>
      </c>
      <c r="B270">
        <v>10</v>
      </c>
      <c r="C270">
        <v>31</v>
      </c>
      <c r="D270">
        <v>2044.8330000000001</v>
      </c>
      <c r="E270">
        <v>75.501619602241405</v>
      </c>
      <c r="F270">
        <v>20.452466360923101</v>
      </c>
      <c r="G270">
        <v>0</v>
      </c>
      <c r="H270">
        <v>0</v>
      </c>
    </row>
    <row r="271" spans="1:8" x14ac:dyDescent="0.25">
      <c r="A271">
        <v>2044</v>
      </c>
      <c r="B271">
        <v>11</v>
      </c>
      <c r="C271">
        <v>30</v>
      </c>
      <c r="D271">
        <v>2044.915</v>
      </c>
      <c r="E271">
        <v>75.625885760717395</v>
      </c>
      <c r="F271">
        <v>20.526944253692001</v>
      </c>
      <c r="G271">
        <v>0</v>
      </c>
      <c r="H271">
        <v>0</v>
      </c>
    </row>
    <row r="272" spans="1:8" x14ac:dyDescent="0.25">
      <c r="A272">
        <v>2044</v>
      </c>
      <c r="B272">
        <v>12</v>
      </c>
      <c r="C272">
        <v>31</v>
      </c>
      <c r="D272">
        <v>2045</v>
      </c>
      <c r="E272">
        <v>75.7536111867269</v>
      </c>
      <c r="F272">
        <v>20.6320509573581</v>
      </c>
      <c r="G272">
        <v>0</v>
      </c>
      <c r="H272">
        <v>0</v>
      </c>
    </row>
    <row r="273" spans="1:8" x14ac:dyDescent="0.25">
      <c r="A273">
        <v>2045</v>
      </c>
      <c r="B273">
        <v>1</v>
      </c>
      <c r="C273">
        <v>31</v>
      </c>
      <c r="D273">
        <v>2045.085</v>
      </c>
      <c r="E273">
        <v>75.880647852318901</v>
      </c>
      <c r="F273">
        <v>20.795166575159801</v>
      </c>
      <c r="G273">
        <v>0</v>
      </c>
      <c r="H273">
        <v>0</v>
      </c>
    </row>
    <row r="274" spans="1:8" x14ac:dyDescent="0.25">
      <c r="A274">
        <v>2045</v>
      </c>
      <c r="B274">
        <v>2</v>
      </c>
      <c r="C274">
        <v>28</v>
      </c>
      <c r="D274">
        <v>2045.162</v>
      </c>
      <c r="E274">
        <v>75.994803117212101</v>
      </c>
      <c r="F274">
        <v>20.984420944601901</v>
      </c>
      <c r="G274">
        <v>0</v>
      </c>
      <c r="H274">
        <v>0</v>
      </c>
    </row>
    <row r="275" spans="1:8" x14ac:dyDescent="0.25">
      <c r="A275">
        <v>2045</v>
      </c>
      <c r="B275">
        <v>3</v>
      </c>
      <c r="C275">
        <v>31</v>
      </c>
      <c r="D275">
        <v>2045.2470000000001</v>
      </c>
      <c r="E275">
        <v>76.120543729812198</v>
      </c>
      <c r="F275">
        <v>21.039427759438599</v>
      </c>
      <c r="G275">
        <v>0</v>
      </c>
      <c r="H275">
        <v>0</v>
      </c>
    </row>
    <row r="276" spans="1:8" x14ac:dyDescent="0.25">
      <c r="A276">
        <v>2045</v>
      </c>
      <c r="B276">
        <v>4</v>
      </c>
      <c r="C276">
        <v>30</v>
      </c>
      <c r="D276">
        <v>2045.329</v>
      </c>
      <c r="E276">
        <v>76.241587074704995</v>
      </c>
      <c r="F276">
        <v>21.056558415956399</v>
      </c>
      <c r="G276">
        <v>0</v>
      </c>
      <c r="H276">
        <v>0</v>
      </c>
    </row>
    <row r="277" spans="1:8" x14ac:dyDescent="0.25">
      <c r="A277">
        <v>2045</v>
      </c>
      <c r="B277">
        <v>5</v>
      </c>
      <c r="C277">
        <v>31</v>
      </c>
      <c r="D277">
        <v>2045.414</v>
      </c>
      <c r="E277">
        <v>76.366007794405803</v>
      </c>
      <c r="F277">
        <v>21.0611094976449</v>
      </c>
      <c r="G277">
        <v>0</v>
      </c>
      <c r="H277">
        <v>0</v>
      </c>
    </row>
    <row r="278" spans="1:8" x14ac:dyDescent="0.25">
      <c r="A278">
        <v>2045</v>
      </c>
      <c r="B278">
        <v>6</v>
      </c>
      <c r="C278">
        <v>30</v>
      </c>
      <c r="D278">
        <v>2045.4960000000001</v>
      </c>
      <c r="E278">
        <v>76.485783567071607</v>
      </c>
      <c r="F278">
        <v>21.071060624286801</v>
      </c>
      <c r="G278">
        <v>0</v>
      </c>
      <c r="H278">
        <v>0</v>
      </c>
    </row>
    <row r="279" spans="1:8" x14ac:dyDescent="0.25">
      <c r="A279">
        <v>2045</v>
      </c>
      <c r="B279">
        <v>7</v>
      </c>
      <c r="C279">
        <v>31</v>
      </c>
      <c r="D279">
        <v>2045.5809999999999</v>
      </c>
      <c r="E279">
        <v>76.608904432229295</v>
      </c>
      <c r="F279">
        <v>21.073517676336301</v>
      </c>
      <c r="G279">
        <v>0</v>
      </c>
      <c r="H279">
        <v>0</v>
      </c>
    </row>
    <row r="280" spans="1:8" x14ac:dyDescent="0.25">
      <c r="A280">
        <v>2045</v>
      </c>
      <c r="B280">
        <v>8</v>
      </c>
      <c r="C280">
        <v>31</v>
      </c>
      <c r="D280">
        <v>2045.6659999999999</v>
      </c>
      <c r="E280">
        <v>76.731372270801103</v>
      </c>
      <c r="F280">
        <v>21.079836677834901</v>
      </c>
      <c r="G280">
        <v>0</v>
      </c>
      <c r="H280">
        <v>0</v>
      </c>
    </row>
    <row r="281" spans="1:8" x14ac:dyDescent="0.25">
      <c r="A281">
        <v>2045</v>
      </c>
      <c r="B281">
        <v>9</v>
      </c>
      <c r="C281">
        <v>30</v>
      </c>
      <c r="D281">
        <v>2045.748</v>
      </c>
      <c r="E281">
        <v>76.849272499504707</v>
      </c>
      <c r="F281">
        <v>21.109621102974799</v>
      </c>
      <c r="G281">
        <v>0</v>
      </c>
      <c r="H281">
        <v>0</v>
      </c>
    </row>
    <row r="282" spans="1:8" x14ac:dyDescent="0.25">
      <c r="A282">
        <v>2045</v>
      </c>
      <c r="B282">
        <v>10</v>
      </c>
      <c r="C282">
        <v>31</v>
      </c>
      <c r="D282">
        <v>2045.8330000000001</v>
      </c>
      <c r="E282">
        <v>76.970469977682598</v>
      </c>
      <c r="F282">
        <v>21.158975453302499</v>
      </c>
      <c r="G282">
        <v>0</v>
      </c>
      <c r="H282">
        <v>0</v>
      </c>
    </row>
    <row r="283" spans="1:8" x14ac:dyDescent="0.25">
      <c r="A283">
        <v>2045</v>
      </c>
      <c r="B283">
        <v>11</v>
      </c>
      <c r="C283">
        <v>30</v>
      </c>
      <c r="D283">
        <v>2045.915</v>
      </c>
      <c r="E283">
        <v>77.0871501054296</v>
      </c>
      <c r="F283">
        <v>21.230405301071201</v>
      </c>
      <c r="G283">
        <v>0</v>
      </c>
      <c r="H283">
        <v>0</v>
      </c>
    </row>
    <row r="284" spans="1:8" x14ac:dyDescent="0.25">
      <c r="A284">
        <v>2045</v>
      </c>
      <c r="B284">
        <v>12</v>
      </c>
      <c r="C284">
        <v>31</v>
      </c>
      <c r="D284">
        <v>2046</v>
      </c>
      <c r="E284">
        <v>77.207096309271193</v>
      </c>
      <c r="F284">
        <v>21.3332002418841</v>
      </c>
      <c r="G284">
        <v>0</v>
      </c>
      <c r="H284">
        <v>0</v>
      </c>
    </row>
    <row r="285" spans="1:8" x14ac:dyDescent="0.25">
      <c r="A285">
        <v>2046</v>
      </c>
      <c r="B285">
        <v>1</v>
      </c>
      <c r="C285">
        <v>31</v>
      </c>
      <c r="D285">
        <v>2046.085</v>
      </c>
      <c r="E285">
        <v>77.326413816726102</v>
      </c>
      <c r="F285">
        <v>21.495585571161001</v>
      </c>
      <c r="G285">
        <v>0</v>
      </c>
      <c r="H285">
        <v>0</v>
      </c>
    </row>
    <row r="286" spans="1:8" x14ac:dyDescent="0.25">
      <c r="A286">
        <v>2046</v>
      </c>
      <c r="B286">
        <v>2</v>
      </c>
      <c r="C286">
        <v>28</v>
      </c>
      <c r="D286">
        <v>2046.162</v>
      </c>
      <c r="E286">
        <v>77.433648074072593</v>
      </c>
      <c r="F286">
        <v>21.685443531778098</v>
      </c>
      <c r="G286">
        <v>0</v>
      </c>
      <c r="H286">
        <v>0</v>
      </c>
    </row>
    <row r="287" spans="1:8" x14ac:dyDescent="0.25">
      <c r="A287">
        <v>2046</v>
      </c>
      <c r="B287">
        <v>3</v>
      </c>
      <c r="C287">
        <v>31</v>
      </c>
      <c r="D287">
        <v>2046.2470000000001</v>
      </c>
      <c r="E287">
        <v>77.551782219101398</v>
      </c>
      <c r="F287">
        <v>21.737457799606101</v>
      </c>
      <c r="G287">
        <v>0</v>
      </c>
      <c r="H287">
        <v>0</v>
      </c>
    </row>
    <row r="288" spans="1:8" x14ac:dyDescent="0.25">
      <c r="A288">
        <v>2046</v>
      </c>
      <c r="B288">
        <v>4</v>
      </c>
      <c r="C288">
        <v>30</v>
      </c>
      <c r="D288">
        <v>2046.329</v>
      </c>
      <c r="E288">
        <v>77.665520047501403</v>
      </c>
      <c r="F288">
        <v>21.750612516162398</v>
      </c>
      <c r="G288">
        <v>0</v>
      </c>
      <c r="H288">
        <v>0</v>
      </c>
    </row>
    <row r="289" spans="1:8" x14ac:dyDescent="0.25">
      <c r="A289">
        <v>2046</v>
      </c>
      <c r="B289">
        <v>5</v>
      </c>
      <c r="C289">
        <v>31</v>
      </c>
      <c r="D289">
        <v>2046.414</v>
      </c>
      <c r="E289">
        <v>77.782448611712795</v>
      </c>
      <c r="F289">
        <v>21.750520645541201</v>
      </c>
      <c r="G289">
        <v>0</v>
      </c>
      <c r="H289">
        <v>0</v>
      </c>
    </row>
    <row r="290" spans="1:8" x14ac:dyDescent="0.25">
      <c r="A290">
        <v>2046</v>
      </c>
      <c r="B290">
        <v>6</v>
      </c>
      <c r="C290">
        <v>30</v>
      </c>
      <c r="D290">
        <v>2046.4960000000001</v>
      </c>
      <c r="E290">
        <v>77.895028428863597</v>
      </c>
      <c r="F290">
        <v>21.755994976931799</v>
      </c>
      <c r="G290">
        <v>0</v>
      </c>
      <c r="H290">
        <v>0</v>
      </c>
    </row>
    <row r="291" spans="1:8" x14ac:dyDescent="0.25">
      <c r="A291">
        <v>2046</v>
      </c>
      <c r="B291">
        <v>7</v>
      </c>
      <c r="C291">
        <v>31</v>
      </c>
      <c r="D291">
        <v>2046.5809999999999</v>
      </c>
      <c r="E291">
        <v>78.010769264880096</v>
      </c>
      <c r="F291">
        <v>21.7535786872863</v>
      </c>
      <c r="G291">
        <v>0</v>
      </c>
      <c r="H291">
        <v>0</v>
      </c>
    </row>
    <row r="292" spans="1:8" x14ac:dyDescent="0.25">
      <c r="A292">
        <v>2046</v>
      </c>
      <c r="B292">
        <v>8</v>
      </c>
      <c r="C292">
        <v>31</v>
      </c>
      <c r="D292">
        <v>2046.6659999999999</v>
      </c>
      <c r="E292">
        <v>78.125913234589305</v>
      </c>
      <c r="F292">
        <v>21.7550837523364</v>
      </c>
      <c r="G292">
        <v>0</v>
      </c>
      <c r="H292">
        <v>0</v>
      </c>
    </row>
    <row r="293" spans="1:8" x14ac:dyDescent="0.25">
      <c r="A293">
        <v>2046</v>
      </c>
      <c r="B293">
        <v>9</v>
      </c>
      <c r="C293">
        <v>30</v>
      </c>
      <c r="D293">
        <v>2046.748</v>
      </c>
      <c r="E293">
        <v>78.236778806390703</v>
      </c>
      <c r="F293">
        <v>21.7808186844441</v>
      </c>
      <c r="G293">
        <v>0</v>
      </c>
      <c r="H293">
        <v>0</v>
      </c>
    </row>
    <row r="294" spans="1:8" x14ac:dyDescent="0.25">
      <c r="A294">
        <v>2046</v>
      </c>
      <c r="B294">
        <v>10</v>
      </c>
      <c r="C294">
        <v>31</v>
      </c>
      <c r="D294">
        <v>2046.8330000000001</v>
      </c>
      <c r="E294">
        <v>78.350761337425993</v>
      </c>
      <c r="F294">
        <v>21.826515080705601</v>
      </c>
      <c r="G294">
        <v>0</v>
      </c>
      <c r="H294">
        <v>0</v>
      </c>
    </row>
    <row r="295" spans="1:8" x14ac:dyDescent="0.25">
      <c r="A295">
        <v>2046</v>
      </c>
      <c r="B295">
        <v>11</v>
      </c>
      <c r="C295">
        <v>30</v>
      </c>
      <c r="D295">
        <v>2046.915</v>
      </c>
      <c r="E295">
        <v>78.460511211261704</v>
      </c>
      <c r="F295">
        <v>21.895064719699299</v>
      </c>
      <c r="G295">
        <v>0</v>
      </c>
      <c r="H295">
        <v>0</v>
      </c>
    </row>
    <row r="296" spans="1:8" x14ac:dyDescent="0.25">
      <c r="A296">
        <v>2046</v>
      </c>
      <c r="B296">
        <v>12</v>
      </c>
      <c r="C296">
        <v>31</v>
      </c>
      <c r="D296">
        <v>2047</v>
      </c>
      <c r="E296">
        <v>78.573349324101599</v>
      </c>
      <c r="F296">
        <v>21.995672821942598</v>
      </c>
      <c r="G296">
        <v>0</v>
      </c>
      <c r="H296">
        <v>0</v>
      </c>
    </row>
    <row r="297" spans="1:8" x14ac:dyDescent="0.25">
      <c r="A297">
        <v>2047</v>
      </c>
      <c r="B297">
        <v>1</v>
      </c>
      <c r="C297">
        <v>31</v>
      </c>
      <c r="D297">
        <v>2047.085</v>
      </c>
      <c r="E297">
        <v>78.685612267655301</v>
      </c>
      <c r="F297">
        <v>22.1573604019705</v>
      </c>
      <c r="G297">
        <v>0</v>
      </c>
      <c r="H297">
        <v>0</v>
      </c>
    </row>
    <row r="298" spans="1:8" x14ac:dyDescent="0.25">
      <c r="A298">
        <v>2047</v>
      </c>
      <c r="B298">
        <v>2</v>
      </c>
      <c r="C298">
        <v>28</v>
      </c>
      <c r="D298">
        <v>2047.162</v>
      </c>
      <c r="E298">
        <v>78.786520239464295</v>
      </c>
      <c r="F298">
        <v>22.347778078027801</v>
      </c>
      <c r="G298">
        <v>0</v>
      </c>
      <c r="H298">
        <v>0</v>
      </c>
    </row>
    <row r="299" spans="1:8" x14ac:dyDescent="0.25">
      <c r="A299">
        <v>2047</v>
      </c>
      <c r="B299">
        <v>3</v>
      </c>
      <c r="C299">
        <v>31</v>
      </c>
      <c r="D299">
        <v>2047.2470000000001</v>
      </c>
      <c r="E299">
        <v>78.897700274933896</v>
      </c>
      <c r="F299">
        <v>22.3969690261554</v>
      </c>
      <c r="G299">
        <v>0</v>
      </c>
      <c r="H299">
        <v>0</v>
      </c>
    </row>
    <row r="300" spans="1:8" x14ac:dyDescent="0.25">
      <c r="A300">
        <v>2047</v>
      </c>
      <c r="B300">
        <v>4</v>
      </c>
      <c r="C300">
        <v>30</v>
      </c>
      <c r="D300">
        <v>2047.329</v>
      </c>
      <c r="E300">
        <v>79.004757879797396</v>
      </c>
      <c r="F300">
        <v>22.4063754312382</v>
      </c>
      <c r="G300">
        <v>0</v>
      </c>
      <c r="H300">
        <v>0</v>
      </c>
    </row>
    <row r="301" spans="1:8" x14ac:dyDescent="0.25">
      <c r="A301">
        <v>2047</v>
      </c>
      <c r="B301">
        <v>5</v>
      </c>
      <c r="C301">
        <v>31</v>
      </c>
      <c r="D301">
        <v>2047.414</v>
      </c>
      <c r="E301">
        <v>79.114834272587004</v>
      </c>
      <c r="F301">
        <v>22.401907279502801</v>
      </c>
      <c r="G301">
        <v>0</v>
      </c>
      <c r="H301">
        <v>0</v>
      </c>
    </row>
    <row r="302" spans="1:8" x14ac:dyDescent="0.25">
      <c r="A302">
        <v>2047</v>
      </c>
      <c r="B302">
        <v>6</v>
      </c>
      <c r="C302">
        <v>30</v>
      </c>
      <c r="D302">
        <v>2047.4960000000001</v>
      </c>
      <c r="E302">
        <v>79.220831586278806</v>
      </c>
      <c r="F302">
        <v>22.403162032049998</v>
      </c>
      <c r="G302">
        <v>0</v>
      </c>
      <c r="H302">
        <v>0</v>
      </c>
    </row>
    <row r="303" spans="1:8" x14ac:dyDescent="0.25">
      <c r="A303">
        <v>2047</v>
      </c>
      <c r="B303">
        <v>7</v>
      </c>
      <c r="C303">
        <v>30</v>
      </c>
      <c r="D303">
        <v>2047.578</v>
      </c>
      <c r="E303">
        <v>79.326313069740607</v>
      </c>
      <c r="F303">
        <v>22.396650818247</v>
      </c>
      <c r="G303">
        <v>0</v>
      </c>
      <c r="H30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584F-DF67-4C42-89AD-B8FDD995B6AA}">
  <sheetPr>
    <tabColor rgb="FF92D050"/>
  </sheetPr>
  <dimension ref="A1:H303"/>
  <sheetViews>
    <sheetView workbookViewId="0">
      <selection activeCell="E4" sqref="E4"/>
    </sheetView>
  </sheetViews>
  <sheetFormatPr defaultRowHeight="15" x14ac:dyDescent="0.25"/>
  <sheetData>
    <row r="1" spans="1:8" x14ac:dyDescent="0.25">
      <c r="A1" t="s">
        <v>143</v>
      </c>
      <c r="B1" t="s">
        <v>144</v>
      </c>
      <c r="C1" t="s">
        <v>233</v>
      </c>
      <c r="D1" t="s">
        <v>234</v>
      </c>
      <c r="E1" t="s">
        <v>235</v>
      </c>
      <c r="F1" t="s">
        <v>236</v>
      </c>
      <c r="G1" t="s">
        <v>237</v>
      </c>
      <c r="H1" t="s">
        <v>238</v>
      </c>
    </row>
    <row r="2" spans="1:8" x14ac:dyDescent="0.25">
      <c r="A2">
        <v>2022</v>
      </c>
      <c r="B2">
        <v>7</v>
      </c>
      <c r="C2">
        <v>29</v>
      </c>
      <c r="D2">
        <v>2022.575</v>
      </c>
      <c r="E2">
        <v>0</v>
      </c>
      <c r="F2">
        <v>0</v>
      </c>
    </row>
    <row r="3" spans="1:8" x14ac:dyDescent="0.25">
      <c r="A3">
        <v>2022</v>
      </c>
      <c r="B3">
        <v>7</v>
      </c>
      <c r="C3">
        <v>31</v>
      </c>
      <c r="D3">
        <v>2022.5809999999999</v>
      </c>
      <c r="E3">
        <v>0.29370000000000002</v>
      </c>
      <c r="F3">
        <v>3.8194812351399998E-4</v>
      </c>
      <c r="G3">
        <v>0</v>
      </c>
      <c r="H3">
        <v>0</v>
      </c>
    </row>
    <row r="4" spans="1:8" x14ac:dyDescent="0.25">
      <c r="A4">
        <v>2022</v>
      </c>
      <c r="B4">
        <v>8</v>
      </c>
      <c r="C4">
        <v>31</v>
      </c>
      <c r="D4">
        <v>2022.6659999999999</v>
      </c>
      <c r="E4">
        <v>0.29370484314271</v>
      </c>
      <c r="F4">
        <v>5.032957267325E-3</v>
      </c>
      <c r="G4">
        <v>0</v>
      </c>
      <c r="H4">
        <v>0</v>
      </c>
    </row>
    <row r="5" spans="1:8" x14ac:dyDescent="0.25">
      <c r="A5">
        <v>2022</v>
      </c>
      <c r="B5">
        <v>9</v>
      </c>
      <c r="C5">
        <v>30</v>
      </c>
      <c r="D5">
        <v>2022.748</v>
      </c>
      <c r="E5">
        <v>0.29383118848909601</v>
      </c>
      <c r="F5">
        <v>7.2365569220419999E-3</v>
      </c>
      <c r="G5">
        <v>0</v>
      </c>
      <c r="H5">
        <v>0</v>
      </c>
    </row>
    <row r="6" spans="1:8" x14ac:dyDescent="0.25">
      <c r="A6">
        <v>2022</v>
      </c>
      <c r="B6">
        <v>10</v>
      </c>
      <c r="C6">
        <v>31</v>
      </c>
      <c r="D6">
        <v>2022.8330000000001</v>
      </c>
      <c r="E6">
        <v>0.29498359587476802</v>
      </c>
      <c r="F6">
        <v>9.0077892652970001E-3</v>
      </c>
      <c r="G6">
        <v>0</v>
      </c>
      <c r="H6">
        <v>0</v>
      </c>
    </row>
    <row r="7" spans="1:8" x14ac:dyDescent="0.25">
      <c r="A7">
        <v>2022</v>
      </c>
      <c r="B7">
        <v>11</v>
      </c>
      <c r="C7">
        <v>30</v>
      </c>
      <c r="D7">
        <v>2022.915</v>
      </c>
      <c r="E7">
        <v>0.299925390322339</v>
      </c>
      <c r="F7">
        <v>1.0690750248116001E-2</v>
      </c>
      <c r="G7">
        <v>0</v>
      </c>
      <c r="H7">
        <v>0</v>
      </c>
    </row>
    <row r="8" spans="1:8" x14ac:dyDescent="0.25">
      <c r="A8">
        <v>2022</v>
      </c>
      <c r="B8">
        <v>12</v>
      </c>
      <c r="C8">
        <v>31</v>
      </c>
      <c r="D8">
        <v>2023</v>
      </c>
      <c r="E8">
        <v>0.31491101993110898</v>
      </c>
      <c r="F8">
        <v>1.2518043396077001E-2</v>
      </c>
      <c r="G8">
        <v>0</v>
      </c>
      <c r="H8">
        <v>0</v>
      </c>
    </row>
    <row r="9" spans="1:8" x14ac:dyDescent="0.25">
      <c r="A9">
        <v>2023</v>
      </c>
      <c r="B9">
        <v>1</v>
      </c>
      <c r="C9">
        <v>31</v>
      </c>
      <c r="D9">
        <v>2023.085</v>
      </c>
      <c r="E9">
        <v>0.34859032551321301</v>
      </c>
      <c r="F9">
        <v>1.4699875668452E-2</v>
      </c>
      <c r="G9">
        <v>0</v>
      </c>
      <c r="H9">
        <v>0</v>
      </c>
    </row>
    <row r="10" spans="1:8" x14ac:dyDescent="0.25">
      <c r="A10">
        <v>2023</v>
      </c>
      <c r="B10">
        <v>2</v>
      </c>
      <c r="C10">
        <v>28</v>
      </c>
      <c r="D10">
        <v>2023.162</v>
      </c>
      <c r="E10">
        <v>0.40338742263481397</v>
      </c>
      <c r="F10">
        <v>1.7441399612129999E-2</v>
      </c>
      <c r="G10">
        <v>0</v>
      </c>
      <c r="H10">
        <v>0</v>
      </c>
    </row>
    <row r="11" spans="1:8" x14ac:dyDescent="0.25">
      <c r="A11">
        <v>2023</v>
      </c>
      <c r="B11">
        <v>3</v>
      </c>
      <c r="C11">
        <v>31</v>
      </c>
      <c r="D11">
        <v>2023.2470000000001</v>
      </c>
      <c r="E11">
        <v>0.499981595219606</v>
      </c>
      <c r="F11">
        <v>1.9635566356136998E-2</v>
      </c>
      <c r="G11">
        <v>0</v>
      </c>
      <c r="H11">
        <v>0</v>
      </c>
    </row>
    <row r="12" spans="1:8" x14ac:dyDescent="0.25">
      <c r="A12">
        <v>2023</v>
      </c>
      <c r="B12">
        <v>4</v>
      </c>
      <c r="C12">
        <v>30</v>
      </c>
      <c r="D12">
        <v>2023.329</v>
      </c>
      <c r="E12">
        <v>0.63693363482285803</v>
      </c>
      <c r="F12">
        <v>2.2259382473169002E-2</v>
      </c>
      <c r="G12">
        <v>0</v>
      </c>
      <c r="H12">
        <v>0</v>
      </c>
    </row>
    <row r="13" spans="1:8" x14ac:dyDescent="0.25">
      <c r="A13">
        <v>2023</v>
      </c>
      <c r="B13">
        <v>5</v>
      </c>
      <c r="C13">
        <v>31</v>
      </c>
      <c r="D13">
        <v>2023.414</v>
      </c>
      <c r="E13">
        <v>0.829397533384856</v>
      </c>
      <c r="F13">
        <v>2.6116924013496998E-2</v>
      </c>
      <c r="G13">
        <v>0</v>
      </c>
      <c r="H13">
        <v>0</v>
      </c>
    </row>
    <row r="14" spans="1:8" x14ac:dyDescent="0.25">
      <c r="A14">
        <v>2023</v>
      </c>
      <c r="B14">
        <v>6</v>
      </c>
      <c r="C14">
        <v>30</v>
      </c>
      <c r="D14">
        <v>2023.4960000000001</v>
      </c>
      <c r="E14">
        <v>1.0685939722117901</v>
      </c>
      <c r="F14">
        <v>3.1403528290617003E-2</v>
      </c>
      <c r="G14">
        <v>0</v>
      </c>
      <c r="H14">
        <v>0</v>
      </c>
    </row>
    <row r="15" spans="1:8" x14ac:dyDescent="0.25">
      <c r="A15">
        <v>2023</v>
      </c>
      <c r="B15">
        <v>7</v>
      </c>
      <c r="C15">
        <v>31</v>
      </c>
      <c r="D15">
        <v>2023.5809999999999</v>
      </c>
      <c r="E15">
        <v>1.37083773828714</v>
      </c>
      <c r="F15">
        <v>3.8468144183984997E-2</v>
      </c>
      <c r="G15">
        <v>0</v>
      </c>
      <c r="H15">
        <v>0</v>
      </c>
    </row>
    <row r="16" spans="1:8" x14ac:dyDescent="0.25">
      <c r="A16">
        <v>2023</v>
      </c>
      <c r="B16">
        <v>8</v>
      </c>
      <c r="C16">
        <v>31</v>
      </c>
      <c r="D16">
        <v>2023.6659999999999</v>
      </c>
      <c r="E16">
        <v>1.5440471791554999</v>
      </c>
      <c r="F16">
        <v>4.661384355197E-2</v>
      </c>
      <c r="G16">
        <v>0</v>
      </c>
      <c r="H16">
        <v>0</v>
      </c>
    </row>
    <row r="17" spans="1:8" x14ac:dyDescent="0.25">
      <c r="A17">
        <v>2023</v>
      </c>
      <c r="B17">
        <v>9</v>
      </c>
      <c r="C17">
        <v>30</v>
      </c>
      <c r="D17">
        <v>2023.748</v>
      </c>
      <c r="E17">
        <v>1.7251677744759899</v>
      </c>
      <c r="F17">
        <v>5.5483267172159997E-2</v>
      </c>
      <c r="G17">
        <v>0</v>
      </c>
      <c r="H17">
        <v>0</v>
      </c>
    </row>
    <row r="18" spans="1:8" x14ac:dyDescent="0.25">
      <c r="A18">
        <v>2023</v>
      </c>
      <c r="B18">
        <v>10</v>
      </c>
      <c r="C18">
        <v>31</v>
      </c>
      <c r="D18">
        <v>2023.8330000000001</v>
      </c>
      <c r="E18">
        <v>1.92604174688379</v>
      </c>
      <c r="F18">
        <v>6.5665982831799002E-2</v>
      </c>
      <c r="G18">
        <v>0</v>
      </c>
      <c r="H18">
        <v>0</v>
      </c>
    </row>
    <row r="19" spans="1:8" x14ac:dyDescent="0.25">
      <c r="A19">
        <v>2023</v>
      </c>
      <c r="B19">
        <v>11</v>
      </c>
      <c r="C19">
        <v>30</v>
      </c>
      <c r="D19">
        <v>2023.915</v>
      </c>
      <c r="E19">
        <v>2.1334233424345701</v>
      </c>
      <c r="F19">
        <v>7.6780992991169E-2</v>
      </c>
      <c r="G19">
        <v>0</v>
      </c>
      <c r="H19">
        <v>0</v>
      </c>
    </row>
    <row r="20" spans="1:8" x14ac:dyDescent="0.25">
      <c r="A20">
        <v>2023</v>
      </c>
      <c r="B20">
        <v>12</v>
      </c>
      <c r="C20">
        <v>31</v>
      </c>
      <c r="D20">
        <v>2024</v>
      </c>
      <c r="E20">
        <v>2.36078318277097</v>
      </c>
      <c r="F20">
        <v>8.9630686504180004E-2</v>
      </c>
      <c r="G20">
        <v>0</v>
      </c>
      <c r="H20">
        <v>0</v>
      </c>
    </row>
    <row r="21" spans="1:8" x14ac:dyDescent="0.25">
      <c r="A21">
        <v>2024</v>
      </c>
      <c r="B21">
        <v>1</v>
      </c>
      <c r="C21">
        <v>31</v>
      </c>
      <c r="D21">
        <v>2024.085</v>
      </c>
      <c r="E21">
        <v>2.6010148565422901</v>
      </c>
      <c r="F21">
        <v>0.10441147144825801</v>
      </c>
      <c r="G21">
        <v>0</v>
      </c>
      <c r="H21">
        <v>0</v>
      </c>
    </row>
    <row r="22" spans="1:8" x14ac:dyDescent="0.25">
      <c r="A22">
        <v>2024</v>
      </c>
      <c r="B22">
        <v>2</v>
      </c>
      <c r="C22">
        <v>29</v>
      </c>
      <c r="D22">
        <v>2024.164</v>
      </c>
      <c r="E22">
        <v>2.8370018316941299</v>
      </c>
      <c r="F22">
        <v>0.121177677067065</v>
      </c>
      <c r="G22">
        <v>0</v>
      </c>
      <c r="H22">
        <v>0</v>
      </c>
    </row>
    <row r="23" spans="1:8" x14ac:dyDescent="0.25">
      <c r="A23">
        <v>2024</v>
      </c>
      <c r="B23">
        <v>3</v>
      </c>
      <c r="C23">
        <v>31</v>
      </c>
      <c r="D23">
        <v>2024.249</v>
      </c>
      <c r="E23">
        <v>3.1008392808985299</v>
      </c>
      <c r="F23">
        <v>0.13573184083317</v>
      </c>
      <c r="G23">
        <v>0</v>
      </c>
      <c r="H23">
        <v>0</v>
      </c>
    </row>
    <row r="24" spans="1:8" x14ac:dyDescent="0.25">
      <c r="A24">
        <v>2024</v>
      </c>
      <c r="B24">
        <v>4</v>
      </c>
      <c r="C24">
        <v>30</v>
      </c>
      <c r="D24">
        <v>2024.3309999999999</v>
      </c>
      <c r="E24">
        <v>3.3670914664538398</v>
      </c>
      <c r="F24">
        <v>0.150043887740061</v>
      </c>
      <c r="G24">
        <v>0</v>
      </c>
      <c r="H24">
        <v>0</v>
      </c>
    </row>
    <row r="25" spans="1:8" x14ac:dyDescent="0.25">
      <c r="A25">
        <v>2024</v>
      </c>
      <c r="B25">
        <v>5</v>
      </c>
      <c r="C25">
        <v>31</v>
      </c>
      <c r="D25">
        <v>2024.415</v>
      </c>
      <c r="E25">
        <v>3.6530037135863802</v>
      </c>
      <c r="F25">
        <v>0.166274018114036</v>
      </c>
      <c r="G25">
        <v>0</v>
      </c>
      <c r="H25">
        <v>0</v>
      </c>
    </row>
    <row r="26" spans="1:8" x14ac:dyDescent="0.25">
      <c r="A26">
        <v>2024</v>
      </c>
      <c r="B26">
        <v>6</v>
      </c>
      <c r="C26">
        <v>30</v>
      </c>
      <c r="D26">
        <v>2024.4970000000001</v>
      </c>
      <c r="E26">
        <v>3.9396371177545602</v>
      </c>
      <c r="F26">
        <v>0.18402533375448199</v>
      </c>
      <c r="G26">
        <v>0</v>
      </c>
      <c r="H26">
        <v>0</v>
      </c>
    </row>
    <row r="27" spans="1:8" x14ac:dyDescent="0.25">
      <c r="A27">
        <v>2024</v>
      </c>
      <c r="B27">
        <v>7</v>
      </c>
      <c r="C27">
        <v>31</v>
      </c>
      <c r="D27">
        <v>2024.5820000000001</v>
      </c>
      <c r="E27">
        <v>4.2455802939107299</v>
      </c>
      <c r="F27">
        <v>0.20358475614291899</v>
      </c>
      <c r="G27">
        <v>0</v>
      </c>
      <c r="H27">
        <v>0</v>
      </c>
    </row>
    <row r="28" spans="1:8" x14ac:dyDescent="0.25">
      <c r="A28">
        <v>2024</v>
      </c>
      <c r="B28">
        <v>8</v>
      </c>
      <c r="C28">
        <v>31</v>
      </c>
      <c r="D28">
        <v>2024.6669999999999</v>
      </c>
      <c r="E28">
        <v>4.5609087722521098</v>
      </c>
      <c r="F28">
        <v>0.22461477755807599</v>
      </c>
      <c r="G28">
        <v>0</v>
      </c>
      <c r="H28">
        <v>0</v>
      </c>
    </row>
    <row r="29" spans="1:8" x14ac:dyDescent="0.25">
      <c r="A29">
        <v>2024</v>
      </c>
      <c r="B29">
        <v>9</v>
      </c>
      <c r="C29">
        <v>30</v>
      </c>
      <c r="D29">
        <v>2024.749</v>
      </c>
      <c r="E29">
        <v>4.8744992210085396</v>
      </c>
      <c r="F29">
        <v>0.24724914119483801</v>
      </c>
      <c r="G29">
        <v>0</v>
      </c>
      <c r="H29">
        <v>0</v>
      </c>
    </row>
    <row r="30" spans="1:8" x14ac:dyDescent="0.25">
      <c r="A30">
        <v>2024</v>
      </c>
      <c r="B30">
        <v>10</v>
      </c>
      <c r="C30">
        <v>31</v>
      </c>
      <c r="D30">
        <v>2024.8330000000001</v>
      </c>
      <c r="E30">
        <v>5.2067442422403198</v>
      </c>
      <c r="F30">
        <v>0.27241344176670501</v>
      </c>
      <c r="G30">
        <v>0</v>
      </c>
      <c r="H30" t="s">
        <v>124</v>
      </c>
    </row>
    <row r="31" spans="1:8" x14ac:dyDescent="0.25">
      <c r="A31">
        <v>2024</v>
      </c>
      <c r="B31">
        <v>11</v>
      </c>
      <c r="C31">
        <v>30</v>
      </c>
      <c r="D31">
        <v>2024.915</v>
      </c>
      <c r="E31">
        <v>5.5357248487806796</v>
      </c>
      <c r="F31">
        <v>0.29883951557303301</v>
      </c>
      <c r="G31">
        <v>0</v>
      </c>
      <c r="H31">
        <v>0</v>
      </c>
    </row>
    <row r="32" spans="1:8" x14ac:dyDescent="0.25">
      <c r="A32">
        <v>2024</v>
      </c>
      <c r="B32">
        <v>12</v>
      </c>
      <c r="C32">
        <v>31</v>
      </c>
      <c r="D32">
        <v>2025</v>
      </c>
      <c r="E32">
        <v>5.8828776869549504</v>
      </c>
      <c r="F32">
        <v>0.328462394984603</v>
      </c>
      <c r="G32">
        <v>0</v>
      </c>
      <c r="H32">
        <v>0</v>
      </c>
    </row>
    <row r="33" spans="1:8" s="172" customFormat="1" x14ac:dyDescent="0.25">
      <c r="A33" s="172">
        <v>2025</v>
      </c>
      <c r="B33" s="172">
        <v>1</v>
      </c>
      <c r="C33" s="172">
        <v>31</v>
      </c>
      <c r="D33" s="172">
        <v>2025.085</v>
      </c>
      <c r="E33" s="172">
        <v>6.2368633764911596</v>
      </c>
      <c r="F33" s="172">
        <v>0.36149967364812302</v>
      </c>
      <c r="G33" s="172">
        <v>0</v>
      </c>
      <c r="H33" s="172">
        <v>0</v>
      </c>
    </row>
    <row r="34" spans="1:8" x14ac:dyDescent="0.25">
      <c r="A34">
        <v>2025</v>
      </c>
      <c r="B34">
        <v>2</v>
      </c>
      <c r="C34">
        <v>28</v>
      </c>
      <c r="D34">
        <v>2025.162</v>
      </c>
      <c r="E34">
        <v>6.5620630747314097</v>
      </c>
      <c r="F34">
        <v>0.396445009588968</v>
      </c>
      <c r="G34">
        <v>0</v>
      </c>
      <c r="H34">
        <v>0</v>
      </c>
    </row>
    <row r="35" spans="1:8" x14ac:dyDescent="0.25">
      <c r="A35">
        <v>2025</v>
      </c>
      <c r="B35">
        <v>3</v>
      </c>
      <c r="C35">
        <v>31</v>
      </c>
      <c r="D35">
        <v>2025.2470000000001</v>
      </c>
      <c r="E35">
        <v>6.9277302526006297</v>
      </c>
      <c r="F35">
        <v>0.42650996403149499</v>
      </c>
      <c r="G35">
        <v>0</v>
      </c>
      <c r="H35">
        <v>0</v>
      </c>
    </row>
    <row r="36" spans="1:8" x14ac:dyDescent="0.25">
      <c r="A36">
        <v>2025</v>
      </c>
      <c r="B36">
        <v>4</v>
      </c>
      <c r="C36">
        <v>30</v>
      </c>
      <c r="D36">
        <v>2025.329</v>
      </c>
      <c r="E36">
        <v>7.2868155203613698</v>
      </c>
      <c r="F36">
        <v>0.45478246058472599</v>
      </c>
      <c r="G36">
        <v>0</v>
      </c>
      <c r="H36">
        <v>0</v>
      </c>
    </row>
    <row r="37" spans="1:8" x14ac:dyDescent="0.25">
      <c r="A37">
        <v>2025</v>
      </c>
      <c r="B37">
        <v>5</v>
      </c>
      <c r="C37">
        <v>31</v>
      </c>
      <c r="D37">
        <v>2025.414</v>
      </c>
      <c r="E37">
        <v>7.6628309233844396</v>
      </c>
      <c r="F37">
        <v>0.48571313257618998</v>
      </c>
      <c r="G37">
        <v>0</v>
      </c>
      <c r="H37">
        <v>0</v>
      </c>
    </row>
    <row r="38" spans="1:8" x14ac:dyDescent="0.25">
      <c r="A38">
        <v>2025</v>
      </c>
      <c r="B38">
        <v>6</v>
      </c>
      <c r="C38">
        <v>30</v>
      </c>
      <c r="D38">
        <v>2025.4960000000001</v>
      </c>
      <c r="E38">
        <v>8.0311238083994692</v>
      </c>
      <c r="F38">
        <v>0.51863577668693805</v>
      </c>
      <c r="G38">
        <v>0</v>
      </c>
      <c r="H38">
        <v>0</v>
      </c>
    </row>
    <row r="39" spans="1:8" x14ac:dyDescent="0.25">
      <c r="A39">
        <v>2025</v>
      </c>
      <c r="B39">
        <v>7</v>
      </c>
      <c r="C39">
        <v>31</v>
      </c>
      <c r="D39">
        <v>2025.5809999999999</v>
      </c>
      <c r="E39">
        <v>8.4158518516090108</v>
      </c>
      <c r="F39">
        <v>0.55384427687946503</v>
      </c>
      <c r="G39">
        <v>0</v>
      </c>
      <c r="H39">
        <v>0</v>
      </c>
    </row>
    <row r="40" spans="1:8" x14ac:dyDescent="0.25">
      <c r="A40">
        <v>2025</v>
      </c>
      <c r="B40">
        <v>8</v>
      </c>
      <c r="C40">
        <v>31</v>
      </c>
      <c r="D40">
        <v>2025.6659999999999</v>
      </c>
      <c r="E40">
        <v>8.8044216103697508</v>
      </c>
      <c r="F40">
        <v>0.59067789765175105</v>
      </c>
      <c r="G40">
        <v>0</v>
      </c>
      <c r="H40">
        <v>0</v>
      </c>
    </row>
    <row r="41" spans="1:8" x14ac:dyDescent="0.25">
      <c r="A41">
        <v>2025</v>
      </c>
      <c r="B41">
        <v>9</v>
      </c>
      <c r="C41">
        <v>30</v>
      </c>
      <c r="D41">
        <v>2025.748</v>
      </c>
      <c r="E41">
        <v>9.18376344835211</v>
      </c>
      <c r="F41">
        <v>0.62958696708204498</v>
      </c>
      <c r="G41">
        <v>0</v>
      </c>
      <c r="H41">
        <v>0</v>
      </c>
    </row>
    <row r="42" spans="1:8" x14ac:dyDescent="0.25">
      <c r="A42">
        <v>2025</v>
      </c>
      <c r="B42">
        <v>10</v>
      </c>
      <c r="C42">
        <v>31</v>
      </c>
      <c r="D42">
        <v>2025.8330000000001</v>
      </c>
      <c r="E42">
        <v>9.5788198956830595</v>
      </c>
      <c r="F42">
        <v>0.67198373098328301</v>
      </c>
      <c r="G42">
        <v>0</v>
      </c>
      <c r="H42">
        <v>0</v>
      </c>
    </row>
    <row r="43" spans="1:8" x14ac:dyDescent="0.25">
      <c r="A43">
        <v>2025</v>
      </c>
      <c r="B43">
        <v>11</v>
      </c>
      <c r="C43">
        <v>30</v>
      </c>
      <c r="D43">
        <v>2025.915</v>
      </c>
      <c r="E43">
        <v>9.9637863510291798</v>
      </c>
      <c r="F43">
        <v>0.71575111212755504</v>
      </c>
      <c r="G43">
        <v>0</v>
      </c>
      <c r="H43">
        <v>0</v>
      </c>
    </row>
    <row r="44" spans="1:8" x14ac:dyDescent="0.25">
      <c r="A44">
        <v>2025</v>
      </c>
      <c r="B44">
        <v>12</v>
      </c>
      <c r="C44">
        <v>31</v>
      </c>
      <c r="D44">
        <v>2026</v>
      </c>
      <c r="E44">
        <v>10.3640113641819</v>
      </c>
      <c r="F44">
        <v>0.76405552575352897</v>
      </c>
      <c r="G44">
        <v>0</v>
      </c>
      <c r="H44">
        <v>0</v>
      </c>
    </row>
    <row r="45" spans="1:8" x14ac:dyDescent="0.25">
      <c r="A45">
        <v>2026</v>
      </c>
      <c r="B45">
        <v>1</v>
      </c>
      <c r="C45">
        <v>31</v>
      </c>
      <c r="D45">
        <v>2026.085</v>
      </c>
      <c r="E45">
        <v>10.766396845367</v>
      </c>
      <c r="F45">
        <v>0.81731753862918299</v>
      </c>
      <c r="G45">
        <v>0</v>
      </c>
      <c r="H45">
        <v>0</v>
      </c>
    </row>
    <row r="46" spans="1:8" x14ac:dyDescent="0.25">
      <c r="A46">
        <v>2026</v>
      </c>
      <c r="B46">
        <v>2</v>
      </c>
      <c r="C46">
        <v>28</v>
      </c>
      <c r="D46">
        <v>2026.162</v>
      </c>
      <c r="E46">
        <v>11.1314540840739</v>
      </c>
      <c r="F46">
        <v>0.87343050467828698</v>
      </c>
      <c r="G46">
        <v>0</v>
      </c>
      <c r="H46">
        <v>0</v>
      </c>
    </row>
    <row r="47" spans="1:8" x14ac:dyDescent="0.25">
      <c r="A47">
        <v>2026</v>
      </c>
      <c r="B47">
        <v>3</v>
      </c>
      <c r="C47">
        <v>31</v>
      </c>
      <c r="D47">
        <v>2026.2470000000001</v>
      </c>
      <c r="E47">
        <v>11.5371521058473</v>
      </c>
      <c r="F47">
        <v>0.919486634458615</v>
      </c>
      <c r="G47">
        <v>0</v>
      </c>
      <c r="H47">
        <v>0</v>
      </c>
    </row>
    <row r="48" spans="1:8" x14ac:dyDescent="0.25">
      <c r="A48">
        <v>2026</v>
      </c>
      <c r="B48">
        <v>4</v>
      </c>
      <c r="C48">
        <v>30</v>
      </c>
      <c r="D48">
        <v>2026.329</v>
      </c>
      <c r="E48">
        <v>11.931049353942401</v>
      </c>
      <c r="F48">
        <v>0.96135163909075905</v>
      </c>
      <c r="G48">
        <v>0</v>
      </c>
      <c r="H48">
        <v>0</v>
      </c>
    </row>
    <row r="49" spans="1:8" x14ac:dyDescent="0.25">
      <c r="A49">
        <v>2026</v>
      </c>
      <c r="B49">
        <v>5</v>
      </c>
      <c r="C49">
        <v>31</v>
      </c>
      <c r="D49">
        <v>2026.414</v>
      </c>
      <c r="E49">
        <v>12.3391602031456</v>
      </c>
      <c r="F49">
        <v>1.0061925521332999</v>
      </c>
      <c r="G49">
        <v>0</v>
      </c>
      <c r="H49">
        <v>0</v>
      </c>
    </row>
    <row r="50" spans="1:8" x14ac:dyDescent="0.25">
      <c r="A50">
        <v>2026</v>
      </c>
      <c r="B50">
        <v>6</v>
      </c>
      <c r="C50">
        <v>30</v>
      </c>
      <c r="D50">
        <v>2026.4960000000001</v>
      </c>
      <c r="E50">
        <v>12.734932329428799</v>
      </c>
      <c r="F50">
        <v>1.05338725128916</v>
      </c>
      <c r="G50">
        <v>0</v>
      </c>
      <c r="H50">
        <v>0</v>
      </c>
    </row>
    <row r="51" spans="1:8" x14ac:dyDescent="0.25">
      <c r="A51">
        <v>2026</v>
      </c>
      <c r="B51">
        <v>7</v>
      </c>
      <c r="C51">
        <v>31</v>
      </c>
      <c r="D51">
        <v>2026.5809999999999</v>
      </c>
      <c r="E51">
        <v>13.1445304293125</v>
      </c>
      <c r="F51">
        <v>1.1029651896511901</v>
      </c>
      <c r="G51">
        <v>0</v>
      </c>
      <c r="H51">
        <v>0</v>
      </c>
    </row>
    <row r="52" spans="1:8" x14ac:dyDescent="0.25">
      <c r="A52">
        <v>2026</v>
      </c>
      <c r="B52">
        <v>8</v>
      </c>
      <c r="C52">
        <v>31</v>
      </c>
      <c r="D52">
        <v>2026.6659999999999</v>
      </c>
      <c r="E52">
        <v>13.554561009606299</v>
      </c>
      <c r="F52">
        <v>1.15404756992185</v>
      </c>
      <c r="G52">
        <v>0</v>
      </c>
      <c r="H52">
        <v>0</v>
      </c>
    </row>
    <row r="53" spans="1:8" x14ac:dyDescent="0.25">
      <c r="A53">
        <v>2026</v>
      </c>
      <c r="B53">
        <v>9</v>
      </c>
      <c r="C53">
        <v>30</v>
      </c>
      <c r="D53">
        <v>2026.748</v>
      </c>
      <c r="E53">
        <v>13.9515863259971</v>
      </c>
      <c r="F53">
        <v>1.20772473974052</v>
      </c>
      <c r="G53">
        <v>0</v>
      </c>
      <c r="H53">
        <v>0</v>
      </c>
    </row>
    <row r="54" spans="1:8" x14ac:dyDescent="0.25">
      <c r="A54">
        <v>2026</v>
      </c>
      <c r="B54">
        <v>10</v>
      </c>
      <c r="C54">
        <v>31</v>
      </c>
      <c r="D54">
        <v>2026.8330000000001</v>
      </c>
      <c r="E54">
        <v>14.361889231833301</v>
      </c>
      <c r="F54">
        <v>1.2657079965925799</v>
      </c>
      <c r="G54">
        <v>0</v>
      </c>
      <c r="H54">
        <v>0</v>
      </c>
    </row>
    <row r="55" spans="1:8" x14ac:dyDescent="0.25">
      <c r="A55">
        <v>2026</v>
      </c>
      <c r="B55">
        <v>11</v>
      </c>
      <c r="C55">
        <v>30</v>
      </c>
      <c r="D55">
        <v>2026.915</v>
      </c>
      <c r="E55">
        <v>14.758831089758999</v>
      </c>
      <c r="F55">
        <v>1.3252161280469299</v>
      </c>
      <c r="G55">
        <v>0</v>
      </c>
      <c r="H55">
        <v>0</v>
      </c>
    </row>
    <row r="56" spans="1:8" x14ac:dyDescent="0.25">
      <c r="A56">
        <v>2026</v>
      </c>
      <c r="B56">
        <v>12</v>
      </c>
      <c r="C56">
        <v>31</v>
      </c>
      <c r="D56">
        <v>2027</v>
      </c>
      <c r="E56">
        <v>15.1687098005549</v>
      </c>
      <c r="F56">
        <v>1.39057092728502</v>
      </c>
      <c r="G56">
        <v>0</v>
      </c>
      <c r="H56">
        <v>0</v>
      </c>
    </row>
    <row r="57" spans="1:8" x14ac:dyDescent="0.25">
      <c r="A57">
        <v>2027</v>
      </c>
      <c r="B57">
        <v>1</v>
      </c>
      <c r="C57">
        <v>31</v>
      </c>
      <c r="D57">
        <v>2027.085</v>
      </c>
      <c r="E57">
        <v>15.5781314152468</v>
      </c>
      <c r="F57">
        <v>1.46259370445764</v>
      </c>
      <c r="G57">
        <v>0</v>
      </c>
      <c r="H57">
        <v>0</v>
      </c>
    </row>
    <row r="58" spans="1:8" x14ac:dyDescent="0.25">
      <c r="A58">
        <v>2027</v>
      </c>
      <c r="B58">
        <v>2</v>
      </c>
      <c r="C58">
        <v>28</v>
      </c>
      <c r="D58">
        <v>2027.162</v>
      </c>
      <c r="E58">
        <v>15.9474138114368</v>
      </c>
      <c r="F58">
        <v>1.53895731032667</v>
      </c>
      <c r="G58">
        <v>0</v>
      </c>
      <c r="H58">
        <v>0</v>
      </c>
    </row>
    <row r="59" spans="1:8" x14ac:dyDescent="0.25">
      <c r="A59">
        <v>2027</v>
      </c>
      <c r="B59">
        <v>3</v>
      </c>
      <c r="C59">
        <v>31</v>
      </c>
      <c r="D59">
        <v>2027.2470000000001</v>
      </c>
      <c r="E59">
        <v>16.3555589023827</v>
      </c>
      <c r="F59">
        <v>1.5988900550418801</v>
      </c>
      <c r="G59">
        <v>0</v>
      </c>
      <c r="H59">
        <v>0</v>
      </c>
    </row>
    <row r="60" spans="1:8" x14ac:dyDescent="0.25">
      <c r="A60">
        <v>2027</v>
      </c>
      <c r="B60">
        <v>4</v>
      </c>
      <c r="C60">
        <v>30</v>
      </c>
      <c r="D60">
        <v>2027.329</v>
      </c>
      <c r="E60">
        <v>16.7497134195748</v>
      </c>
      <c r="F60">
        <v>1.65176705765537</v>
      </c>
      <c r="G60">
        <v>0</v>
      </c>
      <c r="H60">
        <v>0</v>
      </c>
    </row>
    <row r="61" spans="1:8" x14ac:dyDescent="0.25">
      <c r="A61">
        <v>2027</v>
      </c>
      <c r="B61">
        <v>5</v>
      </c>
      <c r="C61">
        <v>31</v>
      </c>
      <c r="D61">
        <v>2027.414</v>
      </c>
      <c r="E61">
        <v>17.156032996113701</v>
      </c>
      <c r="F61">
        <v>1.7075326625263101</v>
      </c>
      <c r="G61">
        <v>0</v>
      </c>
      <c r="H61">
        <v>0</v>
      </c>
    </row>
    <row r="62" spans="1:8" x14ac:dyDescent="0.25">
      <c r="A62">
        <v>2027</v>
      </c>
      <c r="B62">
        <v>6</v>
      </c>
      <c r="C62">
        <v>30</v>
      </c>
      <c r="D62">
        <v>2027.4960000000001</v>
      </c>
      <c r="E62">
        <v>17.5481946019143</v>
      </c>
      <c r="F62">
        <v>1.7659977253152599</v>
      </c>
      <c r="G62">
        <v>0</v>
      </c>
      <c r="H62">
        <v>0</v>
      </c>
    </row>
    <row r="63" spans="1:8" x14ac:dyDescent="0.25">
      <c r="A63">
        <v>2027</v>
      </c>
      <c r="B63">
        <v>7</v>
      </c>
      <c r="C63">
        <v>31</v>
      </c>
      <c r="D63">
        <v>2027.5809999999999</v>
      </c>
      <c r="E63">
        <v>17.9522358507853</v>
      </c>
      <c r="F63">
        <v>1.82665555928277</v>
      </c>
      <c r="G63">
        <v>0</v>
      </c>
      <c r="H63">
        <v>0</v>
      </c>
    </row>
    <row r="64" spans="1:8" x14ac:dyDescent="0.25">
      <c r="A64">
        <v>2027</v>
      </c>
      <c r="B64">
        <v>8</v>
      </c>
      <c r="C64">
        <v>31</v>
      </c>
      <c r="D64">
        <v>2027.6659999999999</v>
      </c>
      <c r="E64">
        <v>18.354963951959</v>
      </c>
      <c r="F64">
        <v>1.88856575329524</v>
      </c>
      <c r="G64">
        <v>0</v>
      </c>
      <c r="H64">
        <v>0</v>
      </c>
    </row>
    <row r="65" spans="1:8" x14ac:dyDescent="0.25">
      <c r="A65">
        <v>2027</v>
      </c>
      <c r="B65">
        <v>9</v>
      </c>
      <c r="C65">
        <v>30</v>
      </c>
      <c r="D65">
        <v>2027.748</v>
      </c>
      <c r="E65">
        <v>18.743360512998802</v>
      </c>
      <c r="F65">
        <v>1.9537523894972799</v>
      </c>
      <c r="G65">
        <v>0</v>
      </c>
      <c r="H65">
        <v>0</v>
      </c>
    </row>
    <row r="66" spans="1:8" x14ac:dyDescent="0.25">
      <c r="A66">
        <v>2027</v>
      </c>
      <c r="B66">
        <v>10</v>
      </c>
      <c r="C66">
        <v>31</v>
      </c>
      <c r="D66">
        <v>2027.8330000000001</v>
      </c>
      <c r="E66">
        <v>19.143231877659701</v>
      </c>
      <c r="F66">
        <v>2.0239873585656101</v>
      </c>
      <c r="G66">
        <v>0</v>
      </c>
      <c r="H66">
        <v>0</v>
      </c>
    </row>
    <row r="67" spans="1:8" x14ac:dyDescent="0.25">
      <c r="A67">
        <v>2027</v>
      </c>
      <c r="B67">
        <v>11</v>
      </c>
      <c r="C67">
        <v>30</v>
      </c>
      <c r="D67">
        <v>2027.915</v>
      </c>
      <c r="E67">
        <v>19.528702486691099</v>
      </c>
      <c r="F67">
        <v>2.0960901059105899</v>
      </c>
      <c r="G67">
        <v>0</v>
      </c>
      <c r="H67">
        <v>0</v>
      </c>
    </row>
    <row r="68" spans="1:8" x14ac:dyDescent="0.25">
      <c r="A68">
        <v>2027</v>
      </c>
      <c r="B68">
        <v>12</v>
      </c>
      <c r="C68">
        <v>31</v>
      </c>
      <c r="D68">
        <v>2028</v>
      </c>
      <c r="E68">
        <v>19.925395108134101</v>
      </c>
      <c r="F68">
        <v>2.1753488026105301</v>
      </c>
      <c r="G68">
        <v>0</v>
      </c>
      <c r="H68">
        <v>0</v>
      </c>
    </row>
    <row r="69" spans="1:8" x14ac:dyDescent="0.25">
      <c r="A69">
        <v>2028</v>
      </c>
      <c r="B69">
        <v>1</v>
      </c>
      <c r="C69">
        <v>31</v>
      </c>
      <c r="D69">
        <v>2028.085</v>
      </c>
      <c r="E69">
        <v>20.320362979483001</v>
      </c>
      <c r="F69">
        <v>2.26316832724951</v>
      </c>
      <c r="G69">
        <v>0</v>
      </c>
      <c r="H69">
        <v>0</v>
      </c>
    </row>
    <row r="70" spans="1:8" x14ac:dyDescent="0.25">
      <c r="A70">
        <v>2028</v>
      </c>
      <c r="B70">
        <v>2</v>
      </c>
      <c r="C70">
        <v>29</v>
      </c>
      <c r="D70">
        <v>2028.164</v>
      </c>
      <c r="E70">
        <v>20.688228525951001</v>
      </c>
      <c r="F70">
        <v>2.3603367611412902</v>
      </c>
      <c r="G70">
        <v>0</v>
      </c>
      <c r="H70">
        <v>0</v>
      </c>
    </row>
    <row r="71" spans="1:8" x14ac:dyDescent="0.25">
      <c r="A71">
        <v>2028</v>
      </c>
      <c r="B71">
        <v>3</v>
      </c>
      <c r="C71">
        <v>31</v>
      </c>
      <c r="D71">
        <v>2028.249</v>
      </c>
      <c r="E71">
        <v>21.0796732904154</v>
      </c>
      <c r="F71">
        <v>2.4300216767674598</v>
      </c>
      <c r="G71">
        <v>0</v>
      </c>
      <c r="H71">
        <v>0</v>
      </c>
    </row>
    <row r="72" spans="1:8" x14ac:dyDescent="0.25">
      <c r="A72">
        <v>2028</v>
      </c>
      <c r="B72">
        <v>4</v>
      </c>
      <c r="C72">
        <v>30</v>
      </c>
      <c r="D72">
        <v>2028.3309999999999</v>
      </c>
      <c r="E72">
        <v>21.456676158963599</v>
      </c>
      <c r="F72">
        <v>2.4908941595699998</v>
      </c>
      <c r="G72">
        <v>0</v>
      </c>
      <c r="H72">
        <v>0</v>
      </c>
    </row>
    <row r="73" spans="1:8" x14ac:dyDescent="0.25">
      <c r="A73">
        <v>2028</v>
      </c>
      <c r="B73">
        <v>5</v>
      </c>
      <c r="C73">
        <v>31</v>
      </c>
      <c r="D73">
        <v>2028.415</v>
      </c>
      <c r="E73">
        <v>21.844319227791299</v>
      </c>
      <c r="F73">
        <v>2.5540462291186001</v>
      </c>
      <c r="G73">
        <v>0</v>
      </c>
      <c r="H73">
        <v>0</v>
      </c>
    </row>
    <row r="74" spans="1:8" x14ac:dyDescent="0.25">
      <c r="A74">
        <v>2028</v>
      </c>
      <c r="B74">
        <v>6</v>
      </c>
      <c r="C74">
        <v>30</v>
      </c>
      <c r="D74">
        <v>2028.4970000000001</v>
      </c>
      <c r="E74">
        <v>22.217547923585101</v>
      </c>
      <c r="F74">
        <v>2.6203245134234101</v>
      </c>
      <c r="G74">
        <v>0</v>
      </c>
      <c r="H74">
        <v>0</v>
      </c>
    </row>
    <row r="75" spans="1:8" x14ac:dyDescent="0.25">
      <c r="A75">
        <v>2028</v>
      </c>
      <c r="B75">
        <v>7</v>
      </c>
      <c r="C75">
        <v>31</v>
      </c>
      <c r="D75">
        <v>2028.5820000000001</v>
      </c>
      <c r="E75">
        <v>22.6012006316945</v>
      </c>
      <c r="F75">
        <v>2.6882838268214999</v>
      </c>
      <c r="G75">
        <v>0</v>
      </c>
      <c r="H75">
        <v>0</v>
      </c>
    </row>
    <row r="76" spans="1:8" x14ac:dyDescent="0.25">
      <c r="A76">
        <v>2028</v>
      </c>
      <c r="B76">
        <v>8</v>
      </c>
      <c r="C76">
        <v>31</v>
      </c>
      <c r="D76">
        <v>2028.6669999999999</v>
      </c>
      <c r="E76">
        <v>22.982762814366701</v>
      </c>
      <c r="F76">
        <v>2.75757348699238</v>
      </c>
      <c r="G76">
        <v>0</v>
      </c>
      <c r="H76">
        <v>0</v>
      </c>
    </row>
    <row r="77" spans="1:8" x14ac:dyDescent="0.25">
      <c r="A77">
        <v>2028</v>
      </c>
      <c r="B77">
        <v>9</v>
      </c>
      <c r="C77">
        <v>30</v>
      </c>
      <c r="D77">
        <v>2028.749</v>
      </c>
      <c r="E77">
        <v>23.349990830773699</v>
      </c>
      <c r="F77">
        <v>2.8307886691497601</v>
      </c>
      <c r="G77">
        <v>0</v>
      </c>
      <c r="H77">
        <v>0</v>
      </c>
    </row>
    <row r="78" spans="1:8" x14ac:dyDescent="0.25">
      <c r="A78">
        <v>2028</v>
      </c>
      <c r="B78">
        <v>10</v>
      </c>
      <c r="C78">
        <v>31</v>
      </c>
      <c r="D78">
        <v>2028.8330000000001</v>
      </c>
      <c r="E78">
        <v>23.727333400966302</v>
      </c>
      <c r="F78">
        <v>2.9098413831005798</v>
      </c>
      <c r="G78">
        <v>0</v>
      </c>
      <c r="H78">
        <v>0</v>
      </c>
    </row>
    <row r="79" spans="1:8" x14ac:dyDescent="0.25">
      <c r="A79">
        <v>2028</v>
      </c>
      <c r="B79">
        <v>11</v>
      </c>
      <c r="C79">
        <v>30</v>
      </c>
      <c r="D79">
        <v>2028.915</v>
      </c>
      <c r="E79">
        <v>24.090417054498801</v>
      </c>
      <c r="F79">
        <v>2.9913183838490198</v>
      </c>
      <c r="G79">
        <v>0</v>
      </c>
      <c r="H79">
        <v>0</v>
      </c>
    </row>
    <row r="80" spans="1:8" x14ac:dyDescent="0.25">
      <c r="A80">
        <v>2028</v>
      </c>
      <c r="B80">
        <v>12</v>
      </c>
      <c r="C80">
        <v>31</v>
      </c>
      <c r="D80">
        <v>2029</v>
      </c>
      <c r="E80">
        <v>24.463420196730901</v>
      </c>
      <c r="F80">
        <v>3.0814277809063402</v>
      </c>
      <c r="G80">
        <v>0</v>
      </c>
      <c r="H80">
        <v>0</v>
      </c>
    </row>
    <row r="81" spans="1:8" x14ac:dyDescent="0.25">
      <c r="A81">
        <v>2029</v>
      </c>
      <c r="B81">
        <v>1</v>
      </c>
      <c r="C81">
        <v>31</v>
      </c>
      <c r="D81">
        <v>2029.085</v>
      </c>
      <c r="E81">
        <v>24.834179440944698</v>
      </c>
      <c r="F81">
        <v>3.18263152960201</v>
      </c>
      <c r="G81">
        <v>0</v>
      </c>
      <c r="H81">
        <v>0</v>
      </c>
    </row>
    <row r="82" spans="1:8" x14ac:dyDescent="0.25">
      <c r="A82">
        <v>2029</v>
      </c>
      <c r="B82">
        <v>2</v>
      </c>
      <c r="C82">
        <v>28</v>
      </c>
      <c r="D82">
        <v>2029.162</v>
      </c>
      <c r="E82">
        <v>25.167111400656999</v>
      </c>
      <c r="F82">
        <v>3.2910763406613599</v>
      </c>
      <c r="G82">
        <v>0</v>
      </c>
      <c r="H82">
        <v>0</v>
      </c>
    </row>
    <row r="83" spans="1:8" x14ac:dyDescent="0.25">
      <c r="A83">
        <v>2029</v>
      </c>
      <c r="B83">
        <v>3</v>
      </c>
      <c r="C83">
        <v>31</v>
      </c>
      <c r="D83">
        <v>2029.2470000000001</v>
      </c>
      <c r="E83">
        <v>25.5335402556608</v>
      </c>
      <c r="F83">
        <v>3.3682586785878601</v>
      </c>
      <c r="G83">
        <v>0</v>
      </c>
      <c r="H83">
        <v>0</v>
      </c>
    </row>
    <row r="84" spans="1:8" x14ac:dyDescent="0.25">
      <c r="A84">
        <v>2029</v>
      </c>
      <c r="B84">
        <v>4</v>
      </c>
      <c r="C84">
        <v>30</v>
      </c>
      <c r="D84">
        <v>2029.329</v>
      </c>
      <c r="E84">
        <v>25.885957190715501</v>
      </c>
      <c r="F84">
        <v>3.43383794965089</v>
      </c>
      <c r="G84">
        <v>0</v>
      </c>
      <c r="H84">
        <v>0</v>
      </c>
    </row>
    <row r="85" spans="1:8" x14ac:dyDescent="0.25">
      <c r="A85">
        <v>2029</v>
      </c>
      <c r="B85">
        <v>5</v>
      </c>
      <c r="C85">
        <v>31</v>
      </c>
      <c r="D85">
        <v>2029.414</v>
      </c>
      <c r="E85">
        <v>26.247841661392901</v>
      </c>
      <c r="F85">
        <v>3.5009794100173499</v>
      </c>
      <c r="G85">
        <v>0</v>
      </c>
      <c r="H85">
        <v>0</v>
      </c>
    </row>
    <row r="86" spans="1:8" x14ac:dyDescent="0.25">
      <c r="A86">
        <v>2029</v>
      </c>
      <c r="B86">
        <v>6</v>
      </c>
      <c r="C86">
        <v>30</v>
      </c>
      <c r="D86">
        <v>2029.4960000000001</v>
      </c>
      <c r="E86">
        <v>26.5958338905617</v>
      </c>
      <c r="F86">
        <v>3.5716804261993498</v>
      </c>
      <c r="G86">
        <v>0</v>
      </c>
      <c r="H86">
        <v>0</v>
      </c>
    </row>
    <row r="87" spans="1:8" x14ac:dyDescent="0.25">
      <c r="A87">
        <v>2029</v>
      </c>
      <c r="B87">
        <v>7</v>
      </c>
      <c r="C87">
        <v>31</v>
      </c>
      <c r="D87">
        <v>2029.5809999999999</v>
      </c>
      <c r="E87">
        <v>26.9531223573515</v>
      </c>
      <c r="F87">
        <v>3.6435088861323401</v>
      </c>
      <c r="G87">
        <v>0</v>
      </c>
      <c r="H87">
        <v>0</v>
      </c>
    </row>
    <row r="88" spans="1:8" x14ac:dyDescent="0.25">
      <c r="A88">
        <v>2029</v>
      </c>
      <c r="B88">
        <v>8</v>
      </c>
      <c r="C88">
        <v>31</v>
      </c>
      <c r="D88">
        <v>2029.6659999999999</v>
      </c>
      <c r="E88">
        <v>27.3080602513119</v>
      </c>
      <c r="F88">
        <v>3.71645605353</v>
      </c>
      <c r="G88">
        <v>0</v>
      </c>
      <c r="H88">
        <v>0</v>
      </c>
    </row>
    <row r="89" spans="1:8" x14ac:dyDescent="0.25">
      <c r="A89">
        <v>2029</v>
      </c>
      <c r="B89">
        <v>9</v>
      </c>
      <c r="C89">
        <v>30</v>
      </c>
      <c r="D89">
        <v>2029.748</v>
      </c>
      <c r="E89">
        <v>27.649303284570902</v>
      </c>
      <c r="F89">
        <v>3.79431171132387</v>
      </c>
      <c r="G89">
        <v>0</v>
      </c>
      <c r="H89">
        <v>0</v>
      </c>
    </row>
    <row r="90" spans="1:8" x14ac:dyDescent="0.25">
      <c r="A90">
        <v>2029</v>
      </c>
      <c r="B90">
        <v>10</v>
      </c>
      <c r="C90">
        <v>31</v>
      </c>
      <c r="D90">
        <v>2029.8330000000001</v>
      </c>
      <c r="E90">
        <v>27.999595197033699</v>
      </c>
      <c r="F90">
        <v>3.8786980048233799</v>
      </c>
      <c r="G90">
        <v>0</v>
      </c>
      <c r="H90">
        <v>0</v>
      </c>
    </row>
    <row r="91" spans="1:8" x14ac:dyDescent="0.25">
      <c r="A91">
        <v>2029</v>
      </c>
      <c r="B91">
        <v>11</v>
      </c>
      <c r="C91">
        <v>30</v>
      </c>
      <c r="D91">
        <v>2029.915</v>
      </c>
      <c r="E91">
        <v>28.3363324253584</v>
      </c>
      <c r="F91">
        <v>3.9662681236192499</v>
      </c>
      <c r="G91">
        <v>0</v>
      </c>
      <c r="H91">
        <v>0</v>
      </c>
    </row>
    <row r="92" spans="1:8" x14ac:dyDescent="0.25">
      <c r="A92">
        <v>2029</v>
      </c>
      <c r="B92">
        <v>12</v>
      </c>
      <c r="C92">
        <v>31</v>
      </c>
      <c r="D92">
        <v>2030</v>
      </c>
      <c r="E92">
        <v>28.6819612877255</v>
      </c>
      <c r="F92">
        <v>4.0638125848239603</v>
      </c>
      <c r="G92">
        <v>0</v>
      </c>
      <c r="H92">
        <v>0</v>
      </c>
    </row>
    <row r="93" spans="1:8" x14ac:dyDescent="0.25">
      <c r="A93">
        <v>2030</v>
      </c>
      <c r="B93">
        <v>1</v>
      </c>
      <c r="C93">
        <v>31</v>
      </c>
      <c r="D93">
        <v>2030.085</v>
      </c>
      <c r="E93">
        <v>29.0252174729365</v>
      </c>
      <c r="F93">
        <v>4.1746913927926403</v>
      </c>
      <c r="G93">
        <v>0</v>
      </c>
      <c r="H93">
        <v>0</v>
      </c>
    </row>
    <row r="94" spans="1:8" x14ac:dyDescent="0.25">
      <c r="A94">
        <v>2030</v>
      </c>
      <c r="B94">
        <v>2</v>
      </c>
      <c r="C94">
        <v>28</v>
      </c>
      <c r="D94">
        <v>2030.162</v>
      </c>
      <c r="E94">
        <v>29.3332157648261</v>
      </c>
      <c r="F94">
        <v>4.2954078134568299</v>
      </c>
      <c r="G94">
        <v>0</v>
      </c>
      <c r="H94">
        <v>0</v>
      </c>
    </row>
    <row r="95" spans="1:8" x14ac:dyDescent="0.25">
      <c r="A95">
        <v>2030</v>
      </c>
      <c r="B95">
        <v>3</v>
      </c>
      <c r="C95">
        <v>31</v>
      </c>
      <c r="D95">
        <v>2030.2470000000001</v>
      </c>
      <c r="E95">
        <v>29.671956712307999</v>
      </c>
      <c r="F95">
        <v>4.3774132999834601</v>
      </c>
      <c r="G95">
        <v>0</v>
      </c>
      <c r="H95">
        <v>0</v>
      </c>
    </row>
    <row r="96" spans="1:8" x14ac:dyDescent="0.25">
      <c r="A96">
        <v>2030</v>
      </c>
      <c r="B96">
        <v>4</v>
      </c>
      <c r="C96">
        <v>30</v>
      </c>
      <c r="D96">
        <v>2030.329</v>
      </c>
      <c r="E96">
        <v>29.997514075664899</v>
      </c>
      <c r="F96">
        <v>4.4450666629514402</v>
      </c>
      <c r="G96">
        <v>0</v>
      </c>
      <c r="H96">
        <v>0</v>
      </c>
    </row>
    <row r="97" spans="1:8" x14ac:dyDescent="0.25">
      <c r="A97">
        <v>2030</v>
      </c>
      <c r="B97">
        <v>5</v>
      </c>
      <c r="C97">
        <v>31</v>
      </c>
      <c r="D97">
        <v>2030.414</v>
      </c>
      <c r="E97">
        <v>30.331594786404899</v>
      </c>
      <c r="F97">
        <v>4.5133870773071401</v>
      </c>
      <c r="G97">
        <v>0</v>
      </c>
      <c r="H97">
        <v>0</v>
      </c>
    </row>
    <row r="98" spans="1:8" x14ac:dyDescent="0.25">
      <c r="A98">
        <v>2030</v>
      </c>
      <c r="B98">
        <v>6</v>
      </c>
      <c r="C98">
        <v>30</v>
      </c>
      <c r="D98">
        <v>2030.4960000000001</v>
      </c>
      <c r="E98">
        <v>30.6526491714488</v>
      </c>
      <c r="F98">
        <v>4.5857348861734604</v>
      </c>
      <c r="G98">
        <v>0</v>
      </c>
      <c r="H98">
        <v>0</v>
      </c>
    </row>
    <row r="99" spans="1:8" x14ac:dyDescent="0.25">
      <c r="A99">
        <v>2030</v>
      </c>
      <c r="B99">
        <v>7</v>
      </c>
      <c r="C99">
        <v>31</v>
      </c>
      <c r="D99">
        <v>2030.5809999999999</v>
      </c>
      <c r="E99">
        <v>30.9820858795077</v>
      </c>
      <c r="F99">
        <v>4.6585730974667801</v>
      </c>
      <c r="G99">
        <v>0</v>
      </c>
      <c r="H99">
        <v>0</v>
      </c>
    </row>
    <row r="100" spans="1:8" x14ac:dyDescent="0.25">
      <c r="A100">
        <v>2030</v>
      </c>
      <c r="B100">
        <v>8</v>
      </c>
      <c r="C100">
        <v>31</v>
      </c>
      <c r="D100">
        <v>2030.6659999999999</v>
      </c>
      <c r="E100">
        <v>31.309171067649402</v>
      </c>
      <c r="F100">
        <v>4.73233353334978</v>
      </c>
      <c r="G100">
        <v>0</v>
      </c>
      <c r="H100">
        <v>0</v>
      </c>
    </row>
    <row r="101" spans="1:8" x14ac:dyDescent="0.25">
      <c r="A101">
        <v>2030</v>
      </c>
      <c r="B101">
        <v>9</v>
      </c>
      <c r="C101">
        <v>30</v>
      </c>
      <c r="D101">
        <v>2030.748</v>
      </c>
      <c r="E101">
        <v>31.6234726531933</v>
      </c>
      <c r="F101">
        <v>4.8121062564236396</v>
      </c>
      <c r="G101">
        <v>0</v>
      </c>
      <c r="H101">
        <v>0</v>
      </c>
    </row>
    <row r="102" spans="1:8" x14ac:dyDescent="0.25">
      <c r="A102">
        <v>2030</v>
      </c>
      <c r="B102">
        <v>10</v>
      </c>
      <c r="C102">
        <v>31</v>
      </c>
      <c r="D102">
        <v>2030.8330000000001</v>
      </c>
      <c r="E102">
        <v>31.945951548882199</v>
      </c>
      <c r="F102">
        <v>4.8990786953465104</v>
      </c>
      <c r="G102">
        <v>0</v>
      </c>
      <c r="H102">
        <v>0</v>
      </c>
    </row>
    <row r="103" spans="1:8" x14ac:dyDescent="0.25">
      <c r="A103">
        <v>2030</v>
      </c>
      <c r="B103">
        <v>11</v>
      </c>
      <c r="C103">
        <v>30</v>
      </c>
      <c r="D103">
        <v>2030.915</v>
      </c>
      <c r="E103">
        <v>32.255810496524703</v>
      </c>
      <c r="F103">
        <v>4.9901472748601003</v>
      </c>
      <c r="G103">
        <v>0</v>
      </c>
      <c r="H103">
        <v>0</v>
      </c>
    </row>
    <row r="104" spans="1:8" x14ac:dyDescent="0.25">
      <c r="A104">
        <v>2030</v>
      </c>
      <c r="B104">
        <v>12</v>
      </c>
      <c r="C104">
        <v>31</v>
      </c>
      <c r="D104">
        <v>2031</v>
      </c>
      <c r="E104">
        <v>32.573715601715499</v>
      </c>
      <c r="F104">
        <v>5.0925120329988998</v>
      </c>
      <c r="G104">
        <v>0</v>
      </c>
      <c r="H104">
        <v>0</v>
      </c>
    </row>
    <row r="105" spans="1:8" x14ac:dyDescent="0.25">
      <c r="A105">
        <v>2031</v>
      </c>
      <c r="B105">
        <v>1</v>
      </c>
      <c r="C105">
        <v>31</v>
      </c>
      <c r="D105">
        <v>2031.085</v>
      </c>
      <c r="E105">
        <v>32.889310433395899</v>
      </c>
      <c r="F105">
        <v>5.2104943114527096</v>
      </c>
      <c r="G105">
        <v>0</v>
      </c>
      <c r="H105">
        <v>0</v>
      </c>
    </row>
    <row r="106" spans="1:8" x14ac:dyDescent="0.25">
      <c r="A106">
        <v>2031</v>
      </c>
      <c r="B106">
        <v>2</v>
      </c>
      <c r="C106">
        <v>28</v>
      </c>
      <c r="D106">
        <v>2031.162</v>
      </c>
      <c r="E106">
        <v>33.172386669706398</v>
      </c>
      <c r="F106">
        <v>5.3411678548466899</v>
      </c>
      <c r="G106">
        <v>0</v>
      </c>
      <c r="H106">
        <v>0</v>
      </c>
    </row>
    <row r="107" spans="1:8" x14ac:dyDescent="0.25">
      <c r="A107">
        <v>2031</v>
      </c>
      <c r="B107">
        <v>3</v>
      </c>
      <c r="C107">
        <v>31</v>
      </c>
      <c r="D107">
        <v>2031.2470000000001</v>
      </c>
      <c r="E107">
        <v>33.483613492332502</v>
      </c>
      <c r="F107">
        <v>5.4258136687086296</v>
      </c>
      <c r="G107">
        <v>0</v>
      </c>
      <c r="H107">
        <v>0</v>
      </c>
    </row>
    <row r="108" spans="1:8" x14ac:dyDescent="0.25">
      <c r="A108">
        <v>2031</v>
      </c>
      <c r="B108">
        <v>4</v>
      </c>
      <c r="C108">
        <v>30</v>
      </c>
      <c r="D108">
        <v>2031.329</v>
      </c>
      <c r="E108">
        <v>33.782630877425703</v>
      </c>
      <c r="F108">
        <v>5.4934501561934299</v>
      </c>
      <c r="G108">
        <v>0</v>
      </c>
      <c r="H108">
        <v>0</v>
      </c>
    </row>
    <row r="109" spans="1:8" x14ac:dyDescent="0.25">
      <c r="A109">
        <v>2031</v>
      </c>
      <c r="B109">
        <v>5</v>
      </c>
      <c r="C109">
        <v>31</v>
      </c>
      <c r="D109">
        <v>2031.414</v>
      </c>
      <c r="E109">
        <v>34.0893848138343</v>
      </c>
      <c r="F109">
        <v>5.5607421949698699</v>
      </c>
      <c r="G109">
        <v>0</v>
      </c>
      <c r="H109">
        <v>0</v>
      </c>
    </row>
    <row r="110" spans="1:8" x14ac:dyDescent="0.25">
      <c r="A110">
        <v>2031</v>
      </c>
      <c r="B110">
        <v>6</v>
      </c>
      <c r="C110">
        <v>30</v>
      </c>
      <c r="D110">
        <v>2031.4960000000001</v>
      </c>
      <c r="E110">
        <v>34.384096137974197</v>
      </c>
      <c r="F110">
        <v>5.6325524963274098</v>
      </c>
      <c r="G110">
        <v>0</v>
      </c>
      <c r="H110">
        <v>0</v>
      </c>
    </row>
    <row r="111" spans="1:8" x14ac:dyDescent="0.25">
      <c r="A111">
        <v>2031</v>
      </c>
      <c r="B111">
        <v>7</v>
      </c>
      <c r="C111">
        <v>31</v>
      </c>
      <c r="D111">
        <v>2031.5809999999999</v>
      </c>
      <c r="E111">
        <v>34.686424588464298</v>
      </c>
      <c r="F111">
        <v>5.7041690319453497</v>
      </c>
      <c r="G111">
        <v>0</v>
      </c>
      <c r="H111">
        <v>0</v>
      </c>
    </row>
    <row r="112" spans="1:8" x14ac:dyDescent="0.25">
      <c r="A112">
        <v>2031</v>
      </c>
      <c r="B112">
        <v>8</v>
      </c>
      <c r="C112">
        <v>31</v>
      </c>
      <c r="D112">
        <v>2031.6659999999999</v>
      </c>
      <c r="E112">
        <v>34.9865231722221</v>
      </c>
      <c r="F112">
        <v>5.77653231252296</v>
      </c>
      <c r="G112">
        <v>0</v>
      </c>
      <c r="H112">
        <v>0</v>
      </c>
    </row>
    <row r="113" spans="1:8" x14ac:dyDescent="0.25">
      <c r="A113">
        <v>2031</v>
      </c>
      <c r="B113">
        <v>9</v>
      </c>
      <c r="C113">
        <v>30</v>
      </c>
      <c r="D113">
        <v>2031.748</v>
      </c>
      <c r="E113">
        <v>35.274830624054701</v>
      </c>
      <c r="F113">
        <v>5.8560900258865196</v>
      </c>
      <c r="G113">
        <v>0</v>
      </c>
      <c r="H113">
        <v>0</v>
      </c>
    </row>
    <row r="114" spans="1:8" x14ac:dyDescent="0.25">
      <c r="A114">
        <v>2031</v>
      </c>
      <c r="B114">
        <v>10</v>
      </c>
      <c r="C114">
        <v>31</v>
      </c>
      <c r="D114">
        <v>2031.8330000000001</v>
      </c>
      <c r="E114">
        <v>35.570580767724202</v>
      </c>
      <c r="F114">
        <v>5.9434915122078902</v>
      </c>
      <c r="G114">
        <v>0</v>
      </c>
      <c r="H114">
        <v>0</v>
      </c>
    </row>
    <row r="115" spans="1:8" x14ac:dyDescent="0.25">
      <c r="A115">
        <v>2031</v>
      </c>
      <c r="B115">
        <v>11</v>
      </c>
      <c r="C115">
        <v>30</v>
      </c>
      <c r="D115">
        <v>2031.915</v>
      </c>
      <c r="E115">
        <v>35.8547059745678</v>
      </c>
      <c r="F115">
        <v>6.0360076580701802</v>
      </c>
      <c r="G115">
        <v>0</v>
      </c>
      <c r="H115">
        <v>0</v>
      </c>
    </row>
    <row r="116" spans="1:8" x14ac:dyDescent="0.25">
      <c r="A116">
        <v>2031</v>
      </c>
      <c r="B116">
        <v>12</v>
      </c>
      <c r="C116">
        <v>31</v>
      </c>
      <c r="D116">
        <v>2032</v>
      </c>
      <c r="E116">
        <v>36.146161789288101</v>
      </c>
      <c r="F116">
        <v>6.1411081177730802</v>
      </c>
      <c r="G116">
        <v>0</v>
      </c>
      <c r="H116">
        <v>0</v>
      </c>
    </row>
    <row r="117" spans="1:8" x14ac:dyDescent="0.25">
      <c r="A117">
        <v>2032</v>
      </c>
      <c r="B117">
        <v>1</v>
      </c>
      <c r="C117">
        <v>31</v>
      </c>
      <c r="D117">
        <v>2032.085</v>
      </c>
      <c r="E117">
        <v>36.435456616378303</v>
      </c>
      <c r="F117">
        <v>6.2641070134590402</v>
      </c>
      <c r="G117">
        <v>0</v>
      </c>
      <c r="H117">
        <v>0</v>
      </c>
    </row>
    <row r="118" spans="1:8" x14ac:dyDescent="0.25">
      <c r="A118">
        <v>2032</v>
      </c>
      <c r="B118">
        <v>2</v>
      </c>
      <c r="C118">
        <v>29</v>
      </c>
      <c r="D118">
        <v>2032.164</v>
      </c>
      <c r="E118">
        <v>36.7041439272585</v>
      </c>
      <c r="F118">
        <v>6.4052133151712702</v>
      </c>
      <c r="G118">
        <v>0</v>
      </c>
      <c r="H118">
        <v>0</v>
      </c>
    </row>
    <row r="119" spans="1:8" x14ac:dyDescent="0.25">
      <c r="A119">
        <v>2032</v>
      </c>
      <c r="B119">
        <v>3</v>
      </c>
      <c r="C119">
        <v>31</v>
      </c>
      <c r="D119">
        <v>2032.249</v>
      </c>
      <c r="E119">
        <v>36.989298147899603</v>
      </c>
      <c r="F119">
        <v>6.4900460340219599</v>
      </c>
      <c r="G119">
        <v>0</v>
      </c>
      <c r="H119">
        <v>0</v>
      </c>
    </row>
    <row r="120" spans="1:8" x14ac:dyDescent="0.25">
      <c r="A120">
        <v>2032</v>
      </c>
      <c r="B120">
        <v>4</v>
      </c>
      <c r="C120">
        <v>30</v>
      </c>
      <c r="D120">
        <v>2032.3309999999999</v>
      </c>
      <c r="E120">
        <v>37.263237762067398</v>
      </c>
      <c r="F120">
        <v>6.5560432735612197</v>
      </c>
      <c r="G120">
        <v>0</v>
      </c>
      <c r="H120">
        <v>0</v>
      </c>
    </row>
    <row r="121" spans="1:8" x14ac:dyDescent="0.25">
      <c r="A121">
        <v>2032</v>
      </c>
      <c r="B121">
        <v>5</v>
      </c>
      <c r="C121">
        <v>31</v>
      </c>
      <c r="D121">
        <v>2032.415</v>
      </c>
      <c r="E121">
        <v>37.544240232589701</v>
      </c>
      <c r="F121">
        <v>6.6211763115278703</v>
      </c>
      <c r="G121">
        <v>0</v>
      </c>
      <c r="H121">
        <v>0</v>
      </c>
    </row>
    <row r="122" spans="1:8" x14ac:dyDescent="0.25">
      <c r="A122">
        <v>2032</v>
      </c>
      <c r="B122">
        <v>6</v>
      </c>
      <c r="C122">
        <v>30</v>
      </c>
      <c r="D122">
        <v>2032.4970000000001</v>
      </c>
      <c r="E122">
        <v>37.814190685769603</v>
      </c>
      <c r="F122">
        <v>6.6907227186623803</v>
      </c>
      <c r="G122">
        <v>0</v>
      </c>
      <c r="H122">
        <v>0</v>
      </c>
    </row>
    <row r="123" spans="1:8" x14ac:dyDescent="0.25">
      <c r="A123">
        <v>2032</v>
      </c>
      <c r="B123">
        <v>7</v>
      </c>
      <c r="C123">
        <v>31</v>
      </c>
      <c r="D123">
        <v>2032.5820000000001</v>
      </c>
      <c r="E123">
        <v>38.091100895741398</v>
      </c>
      <c r="F123">
        <v>6.7595102420487896</v>
      </c>
      <c r="G123">
        <v>0</v>
      </c>
      <c r="H123">
        <v>0</v>
      </c>
    </row>
    <row r="124" spans="1:8" x14ac:dyDescent="0.25">
      <c r="A124">
        <v>2032</v>
      </c>
      <c r="B124">
        <v>8</v>
      </c>
      <c r="C124">
        <v>31</v>
      </c>
      <c r="D124">
        <v>2032.6669999999999</v>
      </c>
      <c r="E124">
        <v>38.3659545254541</v>
      </c>
      <c r="F124">
        <v>6.8293991425807299</v>
      </c>
      <c r="G124">
        <v>0</v>
      </c>
      <c r="H124">
        <v>0</v>
      </c>
    </row>
    <row r="125" spans="1:8" x14ac:dyDescent="0.25">
      <c r="A125">
        <v>2032</v>
      </c>
      <c r="B125">
        <v>9</v>
      </c>
      <c r="C125">
        <v>30</v>
      </c>
      <c r="D125">
        <v>2032.749</v>
      </c>
      <c r="E125">
        <v>38.629998549415397</v>
      </c>
      <c r="F125">
        <v>6.9073514272217498</v>
      </c>
      <c r="G125">
        <v>0</v>
      </c>
      <c r="H125">
        <v>0</v>
      </c>
    </row>
    <row r="126" spans="1:8" x14ac:dyDescent="0.25">
      <c r="A126">
        <v>2032</v>
      </c>
      <c r="B126">
        <v>10</v>
      </c>
      <c r="C126">
        <v>31</v>
      </c>
      <c r="D126">
        <v>2032.8330000000001</v>
      </c>
      <c r="E126">
        <v>38.900851249980001</v>
      </c>
      <c r="F126">
        <v>6.9939248214109302</v>
      </c>
      <c r="G126">
        <v>0</v>
      </c>
      <c r="H126">
        <v>0</v>
      </c>
    </row>
    <row r="127" spans="1:8" x14ac:dyDescent="0.25">
      <c r="A127">
        <v>2032</v>
      </c>
      <c r="B127">
        <v>11</v>
      </c>
      <c r="C127">
        <v>30</v>
      </c>
      <c r="D127">
        <v>2032.915</v>
      </c>
      <c r="E127">
        <v>39.161053010074099</v>
      </c>
      <c r="F127">
        <v>7.0866904566753099</v>
      </c>
      <c r="G127">
        <v>0</v>
      </c>
      <c r="H127">
        <v>0</v>
      </c>
    </row>
    <row r="128" spans="1:8" x14ac:dyDescent="0.25">
      <c r="A128">
        <v>2032</v>
      </c>
      <c r="B128">
        <v>12</v>
      </c>
      <c r="C128">
        <v>31</v>
      </c>
      <c r="D128">
        <v>2033</v>
      </c>
      <c r="E128">
        <v>39.427966073811</v>
      </c>
      <c r="F128">
        <v>7.1935702082658697</v>
      </c>
      <c r="G128">
        <v>0</v>
      </c>
      <c r="H128">
        <v>0</v>
      </c>
    </row>
    <row r="129" spans="1:8" x14ac:dyDescent="0.25">
      <c r="A129">
        <v>2033</v>
      </c>
      <c r="B129">
        <v>1</v>
      </c>
      <c r="C129">
        <v>31</v>
      </c>
      <c r="D129">
        <v>2033.085</v>
      </c>
      <c r="E129">
        <v>39.692900636984703</v>
      </c>
      <c r="F129">
        <v>7.3214475548314502</v>
      </c>
      <c r="G129">
        <v>0</v>
      </c>
      <c r="H129">
        <v>0</v>
      </c>
    </row>
    <row r="130" spans="1:8" x14ac:dyDescent="0.25">
      <c r="A130">
        <v>2033</v>
      </c>
      <c r="B130">
        <v>2</v>
      </c>
      <c r="C130">
        <v>28</v>
      </c>
      <c r="D130">
        <v>2033.162</v>
      </c>
      <c r="E130">
        <v>39.930509077356497</v>
      </c>
      <c r="F130">
        <v>7.4632066108034598</v>
      </c>
      <c r="G130">
        <v>0</v>
      </c>
      <c r="H130">
        <v>0</v>
      </c>
    </row>
    <row r="131" spans="1:8" x14ac:dyDescent="0.25">
      <c r="A131">
        <v>2033</v>
      </c>
      <c r="B131">
        <v>3</v>
      </c>
      <c r="C131">
        <v>31</v>
      </c>
      <c r="D131">
        <v>2033.2470000000001</v>
      </c>
      <c r="E131">
        <v>40.191722197080601</v>
      </c>
      <c r="F131">
        <v>7.5475999526546502</v>
      </c>
      <c r="G131">
        <v>0</v>
      </c>
      <c r="H131">
        <v>0</v>
      </c>
    </row>
    <row r="132" spans="1:8" x14ac:dyDescent="0.25">
      <c r="A132">
        <v>2033</v>
      </c>
      <c r="B132">
        <v>4</v>
      </c>
      <c r="C132">
        <v>30</v>
      </c>
      <c r="D132">
        <v>2033.329</v>
      </c>
      <c r="E132">
        <v>40.4426692659789</v>
      </c>
      <c r="F132">
        <v>7.6108253411538804</v>
      </c>
      <c r="G132">
        <v>0</v>
      </c>
      <c r="H132">
        <v>0</v>
      </c>
    </row>
    <row r="133" spans="1:8" x14ac:dyDescent="0.25">
      <c r="A133">
        <v>2033</v>
      </c>
      <c r="B133">
        <v>5</v>
      </c>
      <c r="C133">
        <v>31</v>
      </c>
      <c r="D133">
        <v>2033.414</v>
      </c>
      <c r="E133">
        <v>40.700095640522903</v>
      </c>
      <c r="F133">
        <v>7.6721390106088396</v>
      </c>
      <c r="G133">
        <v>0</v>
      </c>
      <c r="H133">
        <v>0</v>
      </c>
    </row>
    <row r="134" spans="1:8" x14ac:dyDescent="0.25">
      <c r="A134">
        <v>2033</v>
      </c>
      <c r="B134">
        <v>6</v>
      </c>
      <c r="C134">
        <v>30</v>
      </c>
      <c r="D134">
        <v>2033.4960000000001</v>
      </c>
      <c r="E134">
        <v>40.947408045556401</v>
      </c>
      <c r="F134">
        <v>7.7383143465258897</v>
      </c>
      <c r="G134">
        <v>0</v>
      </c>
      <c r="H134">
        <v>0</v>
      </c>
    </row>
    <row r="135" spans="1:8" x14ac:dyDescent="0.25">
      <c r="A135">
        <v>2033</v>
      </c>
      <c r="B135">
        <v>7</v>
      </c>
      <c r="C135">
        <v>31</v>
      </c>
      <c r="D135">
        <v>2033.5809999999999</v>
      </c>
      <c r="E135">
        <v>41.201109500704298</v>
      </c>
      <c r="F135">
        <v>7.8030386783622196</v>
      </c>
      <c r="G135">
        <v>0</v>
      </c>
      <c r="H135">
        <v>0</v>
      </c>
    </row>
    <row r="136" spans="1:8" x14ac:dyDescent="0.25">
      <c r="A136">
        <v>2033</v>
      </c>
      <c r="B136">
        <v>8</v>
      </c>
      <c r="C136">
        <v>31</v>
      </c>
      <c r="D136">
        <v>2033.6659999999999</v>
      </c>
      <c r="E136">
        <v>41.452941609667398</v>
      </c>
      <c r="F136">
        <v>7.8687859825199604</v>
      </c>
      <c r="G136">
        <v>0</v>
      </c>
      <c r="H136">
        <v>0</v>
      </c>
    </row>
    <row r="137" spans="1:8" x14ac:dyDescent="0.25">
      <c r="A137">
        <v>2033</v>
      </c>
      <c r="B137">
        <v>9</v>
      </c>
      <c r="C137">
        <v>30</v>
      </c>
      <c r="D137">
        <v>2033.748</v>
      </c>
      <c r="E137">
        <v>41.694885206394197</v>
      </c>
      <c r="F137">
        <v>7.9438006647424704</v>
      </c>
      <c r="G137">
        <v>0</v>
      </c>
      <c r="H137">
        <v>0</v>
      </c>
    </row>
    <row r="138" spans="1:8" x14ac:dyDescent="0.25">
      <c r="A138">
        <v>2033</v>
      </c>
      <c r="B138">
        <v>10</v>
      </c>
      <c r="C138">
        <v>31</v>
      </c>
      <c r="D138">
        <v>2033.8330000000001</v>
      </c>
      <c r="E138">
        <v>41.94308529533</v>
      </c>
      <c r="F138">
        <v>8.0280413851935908</v>
      </c>
      <c r="G138">
        <v>0</v>
      </c>
      <c r="H138">
        <v>0</v>
      </c>
    </row>
    <row r="139" spans="1:8" x14ac:dyDescent="0.25">
      <c r="A139">
        <v>2033</v>
      </c>
      <c r="B139">
        <v>11</v>
      </c>
      <c r="C139">
        <v>30</v>
      </c>
      <c r="D139">
        <v>2033.915</v>
      </c>
      <c r="E139">
        <v>42.181543696330898</v>
      </c>
      <c r="F139">
        <v>8.1195890858752406</v>
      </c>
      <c r="G139">
        <v>0</v>
      </c>
      <c r="H139">
        <v>0</v>
      </c>
    </row>
    <row r="140" spans="1:8" x14ac:dyDescent="0.25">
      <c r="A140">
        <v>2033</v>
      </c>
      <c r="B140">
        <v>12</v>
      </c>
      <c r="C140">
        <v>31</v>
      </c>
      <c r="D140">
        <v>2034</v>
      </c>
      <c r="E140">
        <v>42.426172973080497</v>
      </c>
      <c r="F140">
        <v>8.2264708529330495</v>
      </c>
      <c r="G140">
        <v>0</v>
      </c>
      <c r="H140">
        <v>0</v>
      </c>
    </row>
    <row r="141" spans="1:8" x14ac:dyDescent="0.25">
      <c r="A141">
        <v>2034</v>
      </c>
      <c r="B141">
        <v>1</v>
      </c>
      <c r="C141">
        <v>31</v>
      </c>
      <c r="D141">
        <v>2034.085</v>
      </c>
      <c r="E141">
        <v>42.669010900493298</v>
      </c>
      <c r="F141">
        <v>8.3566122139903296</v>
      </c>
      <c r="G141">
        <v>0</v>
      </c>
      <c r="H141">
        <v>0</v>
      </c>
    </row>
    <row r="142" spans="1:8" x14ac:dyDescent="0.25">
      <c r="A142">
        <v>2034</v>
      </c>
      <c r="B142">
        <v>2</v>
      </c>
      <c r="C142">
        <v>28</v>
      </c>
      <c r="D142">
        <v>2034.162</v>
      </c>
      <c r="E142">
        <v>42.886821688983702</v>
      </c>
      <c r="F142">
        <v>8.5032528521834401</v>
      </c>
      <c r="G142">
        <v>0</v>
      </c>
      <c r="H142">
        <v>0</v>
      </c>
    </row>
    <row r="143" spans="1:8" x14ac:dyDescent="0.25">
      <c r="A143">
        <v>2034</v>
      </c>
      <c r="B143">
        <v>3</v>
      </c>
      <c r="C143">
        <v>31</v>
      </c>
      <c r="D143">
        <v>2034.2470000000001</v>
      </c>
      <c r="E143">
        <v>43.126293420249297</v>
      </c>
      <c r="F143">
        <v>8.5862799554088607</v>
      </c>
      <c r="G143">
        <v>0</v>
      </c>
      <c r="H143">
        <v>0</v>
      </c>
    </row>
    <row r="144" spans="1:8" x14ac:dyDescent="0.25">
      <c r="A144">
        <v>2034</v>
      </c>
      <c r="B144">
        <v>4</v>
      </c>
      <c r="C144">
        <v>30</v>
      </c>
      <c r="D144">
        <v>2034.329</v>
      </c>
      <c r="E144">
        <v>43.356377538983203</v>
      </c>
      <c r="F144">
        <v>8.6459398213758192</v>
      </c>
      <c r="G144">
        <v>0</v>
      </c>
      <c r="H144">
        <v>0</v>
      </c>
    </row>
    <row r="145" spans="1:8" x14ac:dyDescent="0.25">
      <c r="A145">
        <v>2034</v>
      </c>
      <c r="B145">
        <v>5</v>
      </c>
      <c r="C145">
        <v>31</v>
      </c>
      <c r="D145">
        <v>2034.414</v>
      </c>
      <c r="E145">
        <v>43.592428002774</v>
      </c>
      <c r="F145">
        <v>8.7026332329630804</v>
      </c>
      <c r="G145">
        <v>0</v>
      </c>
      <c r="H145">
        <v>0</v>
      </c>
    </row>
    <row r="146" spans="1:8" x14ac:dyDescent="0.25">
      <c r="A146">
        <v>2034</v>
      </c>
      <c r="B146">
        <v>6</v>
      </c>
      <c r="C146">
        <v>30</v>
      </c>
      <c r="D146">
        <v>2034.4960000000001</v>
      </c>
      <c r="E146">
        <v>43.819230049499197</v>
      </c>
      <c r="F146">
        <v>8.7646336338180806</v>
      </c>
      <c r="G146">
        <v>0</v>
      </c>
      <c r="H146">
        <v>0</v>
      </c>
    </row>
    <row r="147" spans="1:8" x14ac:dyDescent="0.25">
      <c r="A147">
        <v>2034</v>
      </c>
      <c r="B147">
        <v>7</v>
      </c>
      <c r="C147">
        <v>31</v>
      </c>
      <c r="D147">
        <v>2034.5809999999999</v>
      </c>
      <c r="E147">
        <v>44.051918673943398</v>
      </c>
      <c r="F147">
        <v>8.8245005471460995</v>
      </c>
      <c r="G147">
        <v>0</v>
      </c>
      <c r="H147">
        <v>0</v>
      </c>
    </row>
    <row r="148" spans="1:8" x14ac:dyDescent="0.25">
      <c r="A148">
        <v>2034</v>
      </c>
      <c r="B148">
        <v>8</v>
      </c>
      <c r="C148">
        <v>31</v>
      </c>
      <c r="D148">
        <v>2034.6659999999999</v>
      </c>
      <c r="E148">
        <v>44.282921389399498</v>
      </c>
      <c r="F148">
        <v>8.8853263114982806</v>
      </c>
      <c r="G148">
        <v>0</v>
      </c>
      <c r="H148">
        <v>0</v>
      </c>
    </row>
    <row r="149" spans="1:8" x14ac:dyDescent="0.25">
      <c r="A149">
        <v>2034</v>
      </c>
      <c r="B149">
        <v>9</v>
      </c>
      <c r="C149">
        <v>30</v>
      </c>
      <c r="D149">
        <v>2034.748</v>
      </c>
      <c r="E149">
        <v>44.504881407201601</v>
      </c>
      <c r="F149">
        <v>8.9566142651679392</v>
      </c>
      <c r="G149">
        <v>0</v>
      </c>
      <c r="H149">
        <v>0</v>
      </c>
    </row>
    <row r="150" spans="1:8" x14ac:dyDescent="0.25">
      <c r="A150">
        <v>2034</v>
      </c>
      <c r="B150">
        <v>10</v>
      </c>
      <c r="C150">
        <v>31</v>
      </c>
      <c r="D150">
        <v>2034.8330000000001</v>
      </c>
      <c r="E150">
        <v>44.732610657762102</v>
      </c>
      <c r="F150">
        <v>9.0377022811214793</v>
      </c>
      <c r="G150">
        <v>0</v>
      </c>
      <c r="H150">
        <v>0</v>
      </c>
    </row>
    <row r="151" spans="1:8" x14ac:dyDescent="0.25">
      <c r="A151">
        <v>2034</v>
      </c>
      <c r="B151">
        <v>11</v>
      </c>
      <c r="C151">
        <v>30</v>
      </c>
      <c r="D151">
        <v>2034.915</v>
      </c>
      <c r="E151">
        <v>44.951430814381297</v>
      </c>
      <c r="F151">
        <v>9.1272171963163302</v>
      </c>
      <c r="G151">
        <v>0</v>
      </c>
      <c r="H151">
        <v>0</v>
      </c>
    </row>
    <row r="152" spans="1:8" x14ac:dyDescent="0.25">
      <c r="A152">
        <v>2034</v>
      </c>
      <c r="B152">
        <v>12</v>
      </c>
      <c r="C152">
        <v>31</v>
      </c>
      <c r="D152">
        <v>2035</v>
      </c>
      <c r="E152">
        <v>45.175944296089803</v>
      </c>
      <c r="F152">
        <v>9.2332280335223391</v>
      </c>
      <c r="G152">
        <v>0</v>
      </c>
      <c r="H152">
        <v>0</v>
      </c>
    </row>
    <row r="153" spans="1:8" x14ac:dyDescent="0.25">
      <c r="A153">
        <v>2035</v>
      </c>
      <c r="B153">
        <v>1</v>
      </c>
      <c r="C153">
        <v>31</v>
      </c>
      <c r="D153">
        <v>2035.085</v>
      </c>
      <c r="E153">
        <v>45.398845402394201</v>
      </c>
      <c r="F153">
        <v>9.3646748605812</v>
      </c>
      <c r="G153">
        <v>0</v>
      </c>
      <c r="H153">
        <v>0</v>
      </c>
    </row>
    <row r="154" spans="1:8" x14ac:dyDescent="0.25">
      <c r="A154">
        <v>2035</v>
      </c>
      <c r="B154">
        <v>2</v>
      </c>
      <c r="C154">
        <v>28</v>
      </c>
      <c r="D154">
        <v>2035.162</v>
      </c>
      <c r="E154">
        <v>45.598801709924601</v>
      </c>
      <c r="F154">
        <v>9.5152153887283806</v>
      </c>
      <c r="G154">
        <v>0</v>
      </c>
      <c r="H154">
        <v>0</v>
      </c>
    </row>
    <row r="155" spans="1:8" x14ac:dyDescent="0.25">
      <c r="A155">
        <v>2035</v>
      </c>
      <c r="B155">
        <v>3</v>
      </c>
      <c r="C155">
        <v>31</v>
      </c>
      <c r="D155">
        <v>2035.2470000000001</v>
      </c>
      <c r="E155">
        <v>45.818674352860803</v>
      </c>
      <c r="F155">
        <v>9.5962268318409905</v>
      </c>
      <c r="G155">
        <v>0</v>
      </c>
      <c r="H155">
        <v>0</v>
      </c>
    </row>
    <row r="156" spans="1:8" x14ac:dyDescent="0.25">
      <c r="A156">
        <v>2035</v>
      </c>
      <c r="B156">
        <v>4</v>
      </c>
      <c r="C156">
        <v>30</v>
      </c>
      <c r="D156">
        <v>2035.329</v>
      </c>
      <c r="E156">
        <v>46.029959069505601</v>
      </c>
      <c r="F156">
        <v>9.6518046464197607</v>
      </c>
      <c r="G156">
        <v>0</v>
      </c>
      <c r="H156">
        <v>0</v>
      </c>
    </row>
    <row r="157" spans="1:8" x14ac:dyDescent="0.25">
      <c r="A157">
        <v>2035</v>
      </c>
      <c r="B157">
        <v>5</v>
      </c>
      <c r="C157">
        <v>31</v>
      </c>
      <c r="D157">
        <v>2035.414</v>
      </c>
      <c r="E157">
        <v>46.246755418239204</v>
      </c>
      <c r="F157">
        <v>9.7033734764488209</v>
      </c>
      <c r="G157">
        <v>0</v>
      </c>
      <c r="H157">
        <v>0</v>
      </c>
    </row>
    <row r="158" spans="1:8" x14ac:dyDescent="0.25">
      <c r="A158">
        <v>2035</v>
      </c>
      <c r="B158">
        <v>6</v>
      </c>
      <c r="C158">
        <v>30</v>
      </c>
      <c r="D158">
        <v>2035.4960000000001</v>
      </c>
      <c r="E158">
        <v>46.455089752714798</v>
      </c>
      <c r="F158">
        <v>9.7606853905957198</v>
      </c>
      <c r="G158">
        <v>0</v>
      </c>
      <c r="H158">
        <v>0</v>
      </c>
    </row>
    <row r="159" spans="1:8" x14ac:dyDescent="0.25">
      <c r="A159">
        <v>2035</v>
      </c>
      <c r="B159">
        <v>7</v>
      </c>
      <c r="C159">
        <v>31</v>
      </c>
      <c r="D159">
        <v>2035.5809999999999</v>
      </c>
      <c r="E159">
        <v>46.668864727585699</v>
      </c>
      <c r="F159">
        <v>9.8151996856058794</v>
      </c>
      <c r="G159">
        <v>0</v>
      </c>
      <c r="H159">
        <v>0</v>
      </c>
    </row>
    <row r="160" spans="1:8" x14ac:dyDescent="0.25">
      <c r="A160">
        <v>2035</v>
      </c>
      <c r="B160">
        <v>8</v>
      </c>
      <c r="C160">
        <v>31</v>
      </c>
      <c r="D160">
        <v>2035.6659999999999</v>
      </c>
      <c r="E160">
        <v>46.8811250254372</v>
      </c>
      <c r="F160">
        <v>9.8706203285235503</v>
      </c>
      <c r="G160">
        <v>0</v>
      </c>
      <c r="H160">
        <v>0</v>
      </c>
    </row>
    <row r="161" spans="1:8" x14ac:dyDescent="0.25">
      <c r="A161">
        <v>2035</v>
      </c>
      <c r="B161">
        <v>9</v>
      </c>
      <c r="C161">
        <v>30</v>
      </c>
      <c r="D161">
        <v>2035.748</v>
      </c>
      <c r="E161">
        <v>47.0851090899897</v>
      </c>
      <c r="F161">
        <v>9.9376721721131194</v>
      </c>
      <c r="G161">
        <v>0</v>
      </c>
      <c r="H161">
        <v>0</v>
      </c>
    </row>
    <row r="162" spans="1:8" x14ac:dyDescent="0.25">
      <c r="A162">
        <v>2035</v>
      </c>
      <c r="B162">
        <v>10</v>
      </c>
      <c r="C162">
        <v>31</v>
      </c>
      <c r="D162">
        <v>2035.8330000000001</v>
      </c>
      <c r="E162">
        <v>47.294429231012003</v>
      </c>
      <c r="F162">
        <v>10.015066802382</v>
      </c>
      <c r="G162">
        <v>0</v>
      </c>
      <c r="H162">
        <v>0</v>
      </c>
    </row>
    <row r="163" spans="1:8" x14ac:dyDescent="0.25">
      <c r="A163">
        <v>2035</v>
      </c>
      <c r="B163">
        <v>11</v>
      </c>
      <c r="C163">
        <v>30</v>
      </c>
      <c r="D163">
        <v>2035.915</v>
      </c>
      <c r="E163">
        <v>47.495593618142699</v>
      </c>
      <c r="F163">
        <v>10.101994181585299</v>
      </c>
      <c r="G163">
        <v>0</v>
      </c>
      <c r="H163">
        <v>0</v>
      </c>
    </row>
    <row r="164" spans="1:8" x14ac:dyDescent="0.25">
      <c r="A164">
        <v>2035</v>
      </c>
      <c r="B164">
        <v>12</v>
      </c>
      <c r="C164">
        <v>31</v>
      </c>
      <c r="D164">
        <v>2036</v>
      </c>
      <c r="E164">
        <v>47.7020263621487</v>
      </c>
      <c r="F164">
        <v>10.206519024514099</v>
      </c>
      <c r="G164">
        <v>0</v>
      </c>
      <c r="H164">
        <v>0</v>
      </c>
    </row>
    <row r="165" spans="1:8" x14ac:dyDescent="0.25">
      <c r="A165">
        <v>2036</v>
      </c>
      <c r="B165">
        <v>1</v>
      </c>
      <c r="C165">
        <v>31</v>
      </c>
      <c r="D165">
        <v>2036.085</v>
      </c>
      <c r="E165">
        <v>47.907011677487297</v>
      </c>
      <c r="F165">
        <v>10.3385597702814</v>
      </c>
      <c r="G165">
        <v>0</v>
      </c>
      <c r="H165">
        <v>0</v>
      </c>
    </row>
    <row r="166" spans="1:8" x14ac:dyDescent="0.25">
      <c r="A166">
        <v>2036</v>
      </c>
      <c r="B166">
        <v>2</v>
      </c>
      <c r="C166">
        <v>29</v>
      </c>
      <c r="D166">
        <v>2036.164</v>
      </c>
      <c r="E166">
        <v>48.097473533876403</v>
      </c>
      <c r="F166">
        <v>10.494400446782899</v>
      </c>
      <c r="G166">
        <v>0</v>
      </c>
      <c r="H166">
        <v>0</v>
      </c>
    </row>
    <row r="167" spans="1:8" x14ac:dyDescent="0.25">
      <c r="A167">
        <v>2036</v>
      </c>
      <c r="B167">
        <v>3</v>
      </c>
      <c r="C167">
        <v>31</v>
      </c>
      <c r="D167">
        <v>2036.249</v>
      </c>
      <c r="E167">
        <v>48.299695002343</v>
      </c>
      <c r="F167">
        <v>10.571872370491199</v>
      </c>
      <c r="G167">
        <v>0</v>
      </c>
      <c r="H167">
        <v>0</v>
      </c>
    </row>
    <row r="168" spans="1:8" x14ac:dyDescent="0.25">
      <c r="A168">
        <v>2036</v>
      </c>
      <c r="B168">
        <v>4</v>
      </c>
      <c r="C168">
        <v>30</v>
      </c>
      <c r="D168">
        <v>2036.3309999999999</v>
      </c>
      <c r="E168">
        <v>48.494051726791199</v>
      </c>
      <c r="F168">
        <v>10.622909916970499</v>
      </c>
      <c r="G168">
        <v>0</v>
      </c>
      <c r="H168">
        <v>0</v>
      </c>
    </row>
    <row r="169" spans="1:8" x14ac:dyDescent="0.25">
      <c r="A169">
        <v>2036</v>
      </c>
      <c r="B169">
        <v>5</v>
      </c>
      <c r="C169">
        <v>31</v>
      </c>
      <c r="D169">
        <v>2036.415</v>
      </c>
      <c r="E169">
        <v>48.693513417100199</v>
      </c>
      <c r="F169">
        <v>10.6696884791142</v>
      </c>
      <c r="G169">
        <v>0</v>
      </c>
      <c r="H169">
        <v>0</v>
      </c>
    </row>
    <row r="170" spans="1:8" x14ac:dyDescent="0.25">
      <c r="A170">
        <v>2036</v>
      </c>
      <c r="B170">
        <v>6</v>
      </c>
      <c r="C170">
        <v>30</v>
      </c>
      <c r="D170">
        <v>2036.4970000000001</v>
      </c>
      <c r="E170">
        <v>48.885223525791098</v>
      </c>
      <c r="F170">
        <v>10.721864732106299</v>
      </c>
      <c r="G170">
        <v>0</v>
      </c>
      <c r="H170">
        <v>0</v>
      </c>
    </row>
    <row r="171" spans="1:8" x14ac:dyDescent="0.25">
      <c r="A171">
        <v>2036</v>
      </c>
      <c r="B171">
        <v>7</v>
      </c>
      <c r="C171">
        <v>31</v>
      </c>
      <c r="D171">
        <v>2036.5820000000001</v>
      </c>
      <c r="E171">
        <v>49.081975097124001</v>
      </c>
      <c r="F171">
        <v>10.770795041142</v>
      </c>
      <c r="G171">
        <v>0</v>
      </c>
      <c r="H171">
        <v>0</v>
      </c>
    </row>
    <row r="172" spans="1:8" x14ac:dyDescent="0.25">
      <c r="A172">
        <v>2036</v>
      </c>
      <c r="B172">
        <v>8</v>
      </c>
      <c r="C172">
        <v>31</v>
      </c>
      <c r="D172">
        <v>2036.6669999999999</v>
      </c>
      <c r="E172">
        <v>49.2773681395702</v>
      </c>
      <c r="F172">
        <v>10.8212848464903</v>
      </c>
      <c r="G172">
        <v>0</v>
      </c>
      <c r="H172">
        <v>0</v>
      </c>
    </row>
    <row r="173" spans="1:8" x14ac:dyDescent="0.25">
      <c r="A173">
        <v>2036</v>
      </c>
      <c r="B173">
        <v>9</v>
      </c>
      <c r="C173">
        <v>30</v>
      </c>
      <c r="D173">
        <v>2036.749</v>
      </c>
      <c r="E173">
        <v>49.465176433475001</v>
      </c>
      <c r="F173">
        <v>10.8840967896015</v>
      </c>
      <c r="G173">
        <v>0</v>
      </c>
      <c r="H173">
        <v>0</v>
      </c>
    </row>
    <row r="174" spans="1:8" x14ac:dyDescent="0.25">
      <c r="A174">
        <v>2036</v>
      </c>
      <c r="B174">
        <v>10</v>
      </c>
      <c r="C174">
        <v>31</v>
      </c>
      <c r="D174">
        <v>2036.8330000000001</v>
      </c>
      <c r="E174">
        <v>49.657932563938601</v>
      </c>
      <c r="F174">
        <v>10.957981818571399</v>
      </c>
      <c r="G174">
        <v>0</v>
      </c>
      <c r="H174">
        <v>0</v>
      </c>
    </row>
    <row r="175" spans="1:8" x14ac:dyDescent="0.25">
      <c r="A175">
        <v>2036</v>
      </c>
      <c r="B175">
        <v>11</v>
      </c>
      <c r="C175">
        <v>30</v>
      </c>
      <c r="D175">
        <v>2036.915</v>
      </c>
      <c r="E175">
        <v>49.843212062092199</v>
      </c>
      <c r="F175">
        <v>11.042476133095001</v>
      </c>
      <c r="G175">
        <v>0</v>
      </c>
      <c r="H175">
        <v>0</v>
      </c>
    </row>
    <row r="176" spans="1:8" x14ac:dyDescent="0.25">
      <c r="A176">
        <v>2036</v>
      </c>
      <c r="B176">
        <v>12</v>
      </c>
      <c r="C176">
        <v>31</v>
      </c>
      <c r="D176">
        <v>2037</v>
      </c>
      <c r="E176">
        <v>50.033378703455597</v>
      </c>
      <c r="F176">
        <v>11.1459920261875</v>
      </c>
      <c r="G176">
        <v>0</v>
      </c>
      <c r="H176">
        <v>0</v>
      </c>
    </row>
    <row r="177" spans="1:8" x14ac:dyDescent="0.25">
      <c r="A177">
        <v>2037</v>
      </c>
      <c r="B177">
        <v>1</v>
      </c>
      <c r="C177">
        <v>31</v>
      </c>
      <c r="D177">
        <v>2037.085</v>
      </c>
      <c r="E177">
        <v>50.222247264913499</v>
      </c>
      <c r="F177">
        <v>11.280143093840399</v>
      </c>
      <c r="G177">
        <v>0</v>
      </c>
      <c r="H177">
        <v>0</v>
      </c>
    </row>
    <row r="178" spans="1:8" x14ac:dyDescent="0.25">
      <c r="A178">
        <v>2037</v>
      </c>
      <c r="B178">
        <v>2</v>
      </c>
      <c r="C178">
        <v>28</v>
      </c>
      <c r="D178">
        <v>2037.162</v>
      </c>
      <c r="E178">
        <v>50.3917323995977</v>
      </c>
      <c r="F178">
        <v>11.4320125277918</v>
      </c>
      <c r="G178">
        <v>0</v>
      </c>
      <c r="H178">
        <v>0</v>
      </c>
    </row>
    <row r="179" spans="1:8" x14ac:dyDescent="0.25">
      <c r="A179">
        <v>2037</v>
      </c>
      <c r="B179">
        <v>3</v>
      </c>
      <c r="C179">
        <v>31</v>
      </c>
      <c r="D179">
        <v>2037.2470000000001</v>
      </c>
      <c r="E179">
        <v>50.578163211470901</v>
      </c>
      <c r="F179">
        <v>11.506687996765001</v>
      </c>
      <c r="G179">
        <v>0</v>
      </c>
      <c r="H179">
        <v>0</v>
      </c>
    </row>
    <row r="180" spans="1:8" x14ac:dyDescent="0.25">
      <c r="A180">
        <v>2037</v>
      </c>
      <c r="B180">
        <v>4</v>
      </c>
      <c r="C180">
        <v>30</v>
      </c>
      <c r="D180">
        <v>2037.329</v>
      </c>
      <c r="E180">
        <v>50.757376663148399</v>
      </c>
      <c r="F180">
        <v>11.553168165874199</v>
      </c>
      <c r="G180">
        <v>0</v>
      </c>
      <c r="H180">
        <v>0</v>
      </c>
    </row>
    <row r="181" spans="1:8" x14ac:dyDescent="0.25">
      <c r="A181">
        <v>2037</v>
      </c>
      <c r="B181">
        <v>5</v>
      </c>
      <c r="C181">
        <v>31</v>
      </c>
      <c r="D181">
        <v>2037.414</v>
      </c>
      <c r="E181">
        <v>50.941331580820403</v>
      </c>
      <c r="F181">
        <v>11.5944562835948</v>
      </c>
      <c r="G181">
        <v>0</v>
      </c>
      <c r="H181">
        <v>0</v>
      </c>
    </row>
    <row r="182" spans="1:8" x14ac:dyDescent="0.25">
      <c r="A182">
        <v>2037</v>
      </c>
      <c r="B182">
        <v>6</v>
      </c>
      <c r="C182">
        <v>30</v>
      </c>
      <c r="D182">
        <v>2037.4960000000001</v>
      </c>
      <c r="E182">
        <v>51.1181705819697</v>
      </c>
      <c r="F182">
        <v>11.641509712861</v>
      </c>
      <c r="G182">
        <v>0</v>
      </c>
      <c r="H182">
        <v>0</v>
      </c>
    </row>
    <row r="183" spans="1:8" x14ac:dyDescent="0.25">
      <c r="A183">
        <v>2037</v>
      </c>
      <c r="B183">
        <v>7</v>
      </c>
      <c r="C183">
        <v>31</v>
      </c>
      <c r="D183">
        <v>2037.5809999999999</v>
      </c>
      <c r="E183">
        <v>51.299693978774698</v>
      </c>
      <c r="F183">
        <v>11.6847167713044</v>
      </c>
      <c r="G183">
        <v>0</v>
      </c>
      <c r="H183">
        <v>0</v>
      </c>
    </row>
    <row r="184" spans="1:8" x14ac:dyDescent="0.25">
      <c r="A184">
        <v>2037</v>
      </c>
      <c r="B184">
        <v>8</v>
      </c>
      <c r="C184">
        <v>31</v>
      </c>
      <c r="D184">
        <v>2037.6659999999999</v>
      </c>
      <c r="E184">
        <v>51.479998413947598</v>
      </c>
      <c r="F184">
        <v>11.729490939333999</v>
      </c>
      <c r="G184">
        <v>0</v>
      </c>
      <c r="H184">
        <v>0</v>
      </c>
    </row>
    <row r="185" spans="1:8" x14ac:dyDescent="0.25">
      <c r="A185">
        <v>2037</v>
      </c>
      <c r="B185">
        <v>9</v>
      </c>
      <c r="C185">
        <v>30</v>
      </c>
      <c r="D185">
        <v>2037.748</v>
      </c>
      <c r="E185">
        <v>51.653336443412996</v>
      </c>
      <c r="F185">
        <v>11.787652987565901</v>
      </c>
      <c r="G185">
        <v>0</v>
      </c>
      <c r="H185">
        <v>0</v>
      </c>
    </row>
    <row r="186" spans="1:8" x14ac:dyDescent="0.25">
      <c r="A186">
        <v>2037</v>
      </c>
      <c r="B186">
        <v>10</v>
      </c>
      <c r="C186">
        <v>31</v>
      </c>
      <c r="D186">
        <v>2037.8330000000001</v>
      </c>
      <c r="E186">
        <v>51.8312746579467</v>
      </c>
      <c r="F186">
        <v>11.857382836570901</v>
      </c>
      <c r="G186">
        <v>0</v>
      </c>
      <c r="H186">
        <v>0</v>
      </c>
    </row>
    <row r="187" spans="1:8" x14ac:dyDescent="0.25">
      <c r="A187">
        <v>2037</v>
      </c>
      <c r="B187">
        <v>11</v>
      </c>
      <c r="C187">
        <v>30</v>
      </c>
      <c r="D187">
        <v>2037.915</v>
      </c>
      <c r="E187">
        <v>52.002343334862502</v>
      </c>
      <c r="F187">
        <v>11.938763640959699</v>
      </c>
      <c r="G187">
        <v>0</v>
      </c>
      <c r="H187">
        <v>0</v>
      </c>
    </row>
    <row r="188" spans="1:8" x14ac:dyDescent="0.25">
      <c r="A188">
        <v>2037</v>
      </c>
      <c r="B188">
        <v>12</v>
      </c>
      <c r="C188">
        <v>31</v>
      </c>
      <c r="D188">
        <v>2038</v>
      </c>
      <c r="E188">
        <v>52.177957563666197</v>
      </c>
      <c r="F188">
        <v>12.040168924090599</v>
      </c>
      <c r="G188">
        <v>0</v>
      </c>
      <c r="H188">
        <v>0</v>
      </c>
    </row>
    <row r="189" spans="1:8" x14ac:dyDescent="0.25">
      <c r="A189">
        <v>2038</v>
      </c>
      <c r="B189">
        <v>1</v>
      </c>
      <c r="C189">
        <v>31</v>
      </c>
      <c r="D189">
        <v>2038.085</v>
      </c>
      <c r="E189">
        <v>52.352406668486097</v>
      </c>
      <c r="F189">
        <v>12.174145780756</v>
      </c>
      <c r="G189">
        <v>0</v>
      </c>
      <c r="H189">
        <v>0</v>
      </c>
    </row>
    <row r="190" spans="1:8" x14ac:dyDescent="0.25">
      <c r="A190">
        <v>2038</v>
      </c>
      <c r="B190">
        <v>2</v>
      </c>
      <c r="C190">
        <v>28</v>
      </c>
      <c r="D190">
        <v>2038.162</v>
      </c>
      <c r="E190">
        <v>52.5089809586079</v>
      </c>
      <c r="F190">
        <v>12.3278605617695</v>
      </c>
      <c r="G190">
        <v>0</v>
      </c>
      <c r="H190">
        <v>0</v>
      </c>
    </row>
    <row r="191" spans="1:8" x14ac:dyDescent="0.25">
      <c r="A191">
        <v>2038</v>
      </c>
      <c r="B191">
        <v>3</v>
      </c>
      <c r="C191">
        <v>31</v>
      </c>
      <c r="D191">
        <v>2038.2470000000001</v>
      </c>
      <c r="E191">
        <v>52.681241720024801</v>
      </c>
      <c r="F191">
        <v>12.3995971442053</v>
      </c>
      <c r="G191">
        <v>0</v>
      </c>
      <c r="H191">
        <v>0</v>
      </c>
    </row>
    <row r="192" spans="1:8" x14ac:dyDescent="0.25">
      <c r="A192">
        <v>2038</v>
      </c>
      <c r="B192">
        <v>4</v>
      </c>
      <c r="C192">
        <v>30</v>
      </c>
      <c r="D192">
        <v>2038.329</v>
      </c>
      <c r="E192">
        <v>52.8468651977281</v>
      </c>
      <c r="F192">
        <v>12.441490981263399</v>
      </c>
      <c r="G192">
        <v>0</v>
      </c>
      <c r="H192">
        <v>0</v>
      </c>
    </row>
    <row r="193" spans="1:8" x14ac:dyDescent="0.25">
      <c r="A193">
        <v>2038</v>
      </c>
      <c r="B193">
        <v>5</v>
      </c>
      <c r="C193">
        <v>31</v>
      </c>
      <c r="D193">
        <v>2038.414</v>
      </c>
      <c r="E193">
        <v>53.016902957714102</v>
      </c>
      <c r="F193">
        <v>12.477297260817901</v>
      </c>
      <c r="G193">
        <v>0</v>
      </c>
      <c r="H193">
        <v>0</v>
      </c>
    </row>
    <row r="194" spans="1:8" x14ac:dyDescent="0.25">
      <c r="A194">
        <v>2038</v>
      </c>
      <c r="B194">
        <v>6</v>
      </c>
      <c r="C194">
        <v>30</v>
      </c>
      <c r="D194">
        <v>2038.4960000000001</v>
      </c>
      <c r="E194">
        <v>53.180394298440703</v>
      </c>
      <c r="F194">
        <v>12.519220976955101</v>
      </c>
      <c r="G194">
        <v>0</v>
      </c>
      <c r="H194">
        <v>0</v>
      </c>
    </row>
    <row r="195" spans="1:8" x14ac:dyDescent="0.25">
      <c r="A195">
        <v>2038</v>
      </c>
      <c r="B195">
        <v>7</v>
      </c>
      <c r="C195">
        <v>31</v>
      </c>
      <c r="D195">
        <v>2038.5809999999999</v>
      </c>
      <c r="E195">
        <v>53.348248442627998</v>
      </c>
      <c r="F195">
        <v>12.556726547328299</v>
      </c>
      <c r="G195">
        <v>0</v>
      </c>
      <c r="H195">
        <v>0</v>
      </c>
    </row>
    <row r="196" spans="1:8" x14ac:dyDescent="0.25">
      <c r="A196">
        <v>2038</v>
      </c>
      <c r="B196">
        <v>8</v>
      </c>
      <c r="C196">
        <v>31</v>
      </c>
      <c r="D196">
        <v>2038.6659999999999</v>
      </c>
      <c r="E196">
        <v>53.515007719757797</v>
      </c>
      <c r="F196">
        <v>12.5958099607461</v>
      </c>
      <c r="G196">
        <v>0</v>
      </c>
      <c r="H196">
        <v>0</v>
      </c>
    </row>
    <row r="197" spans="1:8" x14ac:dyDescent="0.25">
      <c r="A197">
        <v>2038</v>
      </c>
      <c r="B197">
        <v>9</v>
      </c>
      <c r="C197">
        <v>30</v>
      </c>
      <c r="D197">
        <v>2038.748</v>
      </c>
      <c r="E197">
        <v>53.675354497960797</v>
      </c>
      <c r="F197">
        <v>12.6492993722044</v>
      </c>
      <c r="G197">
        <v>0</v>
      </c>
      <c r="H197">
        <v>0</v>
      </c>
    </row>
    <row r="198" spans="1:8" x14ac:dyDescent="0.25">
      <c r="A198">
        <v>2038</v>
      </c>
      <c r="B198">
        <v>10</v>
      </c>
      <c r="C198">
        <v>31</v>
      </c>
      <c r="D198">
        <v>2038.8330000000001</v>
      </c>
      <c r="E198">
        <v>53.839988065668798</v>
      </c>
      <c r="F198">
        <v>12.7148214546635</v>
      </c>
      <c r="G198">
        <v>0</v>
      </c>
      <c r="H198">
        <v>0</v>
      </c>
    </row>
    <row r="199" spans="1:8" x14ac:dyDescent="0.25">
      <c r="A199">
        <v>2038</v>
      </c>
      <c r="B199">
        <v>11</v>
      </c>
      <c r="C199">
        <v>30</v>
      </c>
      <c r="D199">
        <v>2038.915</v>
      </c>
      <c r="E199">
        <v>53.9982959064778</v>
      </c>
      <c r="F199">
        <v>12.7929933363994</v>
      </c>
      <c r="G199">
        <v>0</v>
      </c>
      <c r="H199">
        <v>0</v>
      </c>
    </row>
    <row r="200" spans="1:8" x14ac:dyDescent="0.25">
      <c r="A200">
        <v>2038</v>
      </c>
      <c r="B200">
        <v>12</v>
      </c>
      <c r="C200">
        <v>31</v>
      </c>
      <c r="D200">
        <v>2039</v>
      </c>
      <c r="E200">
        <v>54.160841187005701</v>
      </c>
      <c r="F200">
        <v>12.892133387323</v>
      </c>
      <c r="G200">
        <v>0</v>
      </c>
      <c r="H200">
        <v>0</v>
      </c>
    </row>
    <row r="201" spans="1:8" x14ac:dyDescent="0.25">
      <c r="A201">
        <v>2039</v>
      </c>
      <c r="B201">
        <v>1</v>
      </c>
      <c r="C201">
        <v>31</v>
      </c>
      <c r="D201">
        <v>2039.085</v>
      </c>
      <c r="E201">
        <v>54.3223393042108</v>
      </c>
      <c r="F201">
        <v>13.0256737664876</v>
      </c>
      <c r="G201">
        <v>0</v>
      </c>
      <c r="H201">
        <v>0</v>
      </c>
    </row>
    <row r="202" spans="1:8" x14ac:dyDescent="0.25">
      <c r="A202">
        <v>2039</v>
      </c>
      <c r="B202">
        <v>2</v>
      </c>
      <c r="C202">
        <v>28</v>
      </c>
      <c r="D202">
        <v>2039.162</v>
      </c>
      <c r="E202">
        <v>54.4673163080191</v>
      </c>
      <c r="F202">
        <v>13.1808869684955</v>
      </c>
      <c r="G202">
        <v>0</v>
      </c>
      <c r="H202">
        <v>0</v>
      </c>
    </row>
    <row r="203" spans="1:8" x14ac:dyDescent="0.25">
      <c r="A203">
        <v>2039</v>
      </c>
      <c r="B203">
        <v>3</v>
      </c>
      <c r="C203">
        <v>31</v>
      </c>
      <c r="D203">
        <v>2039.2470000000001</v>
      </c>
      <c r="E203">
        <v>54.626847242742102</v>
      </c>
      <c r="F203">
        <v>13.249632458997199</v>
      </c>
      <c r="G203">
        <v>0</v>
      </c>
      <c r="H203">
        <v>0</v>
      </c>
    </row>
    <row r="204" spans="1:8" x14ac:dyDescent="0.25">
      <c r="A204">
        <v>2039</v>
      </c>
      <c r="B204">
        <v>4</v>
      </c>
      <c r="C204">
        <v>30</v>
      </c>
      <c r="D204">
        <v>2039.329</v>
      </c>
      <c r="E204">
        <v>54.780260531307299</v>
      </c>
      <c r="F204">
        <v>13.2869943653596</v>
      </c>
      <c r="G204">
        <v>0</v>
      </c>
      <c r="H204">
        <v>0</v>
      </c>
    </row>
    <row r="205" spans="1:8" x14ac:dyDescent="0.25">
      <c r="A205">
        <v>2039</v>
      </c>
      <c r="B205">
        <v>5</v>
      </c>
      <c r="C205">
        <v>31</v>
      </c>
      <c r="D205">
        <v>2039.414</v>
      </c>
      <c r="E205">
        <v>54.937792574439896</v>
      </c>
      <c r="F205">
        <v>13.317414152246901</v>
      </c>
      <c r="G205">
        <v>0</v>
      </c>
      <c r="H205">
        <v>0</v>
      </c>
    </row>
    <row r="206" spans="1:8" x14ac:dyDescent="0.25">
      <c r="A206">
        <v>2039</v>
      </c>
      <c r="B206">
        <v>6</v>
      </c>
      <c r="C206">
        <v>30</v>
      </c>
      <c r="D206">
        <v>2039.4960000000001</v>
      </c>
      <c r="E206">
        <v>55.0892883971933</v>
      </c>
      <c r="F206">
        <v>13.3542868818591</v>
      </c>
      <c r="G206">
        <v>0</v>
      </c>
      <c r="H206">
        <v>0</v>
      </c>
    </row>
    <row r="207" spans="1:8" x14ac:dyDescent="0.25">
      <c r="A207">
        <v>2039</v>
      </c>
      <c r="B207">
        <v>7</v>
      </c>
      <c r="C207">
        <v>31</v>
      </c>
      <c r="D207">
        <v>2039.5809999999999</v>
      </c>
      <c r="E207">
        <v>55.244856388359999</v>
      </c>
      <c r="F207">
        <v>13.386199107563099</v>
      </c>
      <c r="G207">
        <v>0</v>
      </c>
      <c r="H207">
        <v>0</v>
      </c>
    </row>
    <row r="208" spans="1:8" x14ac:dyDescent="0.25">
      <c r="A208">
        <v>2039</v>
      </c>
      <c r="B208">
        <v>8</v>
      </c>
      <c r="C208">
        <v>31</v>
      </c>
      <c r="D208">
        <v>2039.6659999999999</v>
      </c>
      <c r="E208">
        <v>55.399439377445503</v>
      </c>
      <c r="F208">
        <v>13.419701930949101</v>
      </c>
      <c r="G208">
        <v>0</v>
      </c>
      <c r="H208">
        <v>0</v>
      </c>
    </row>
    <row r="209" spans="1:8" x14ac:dyDescent="0.25">
      <c r="A209">
        <v>2039</v>
      </c>
      <c r="B209">
        <v>9</v>
      </c>
      <c r="C209">
        <v>30</v>
      </c>
      <c r="D209">
        <v>2039.748</v>
      </c>
      <c r="E209">
        <v>55.548106180579403</v>
      </c>
      <c r="F209">
        <v>13.468578955144499</v>
      </c>
      <c r="G209">
        <v>0</v>
      </c>
      <c r="H209">
        <v>0</v>
      </c>
    </row>
    <row r="210" spans="1:8" x14ac:dyDescent="0.25">
      <c r="A210">
        <v>2039</v>
      </c>
      <c r="B210">
        <v>10</v>
      </c>
      <c r="C210">
        <v>31</v>
      </c>
      <c r="D210">
        <v>2039.8330000000001</v>
      </c>
      <c r="E210">
        <v>55.7007763189267</v>
      </c>
      <c r="F210">
        <v>13.5299251274793</v>
      </c>
      <c r="G210">
        <v>0</v>
      </c>
      <c r="H210">
        <v>0</v>
      </c>
    </row>
    <row r="211" spans="1:8" x14ac:dyDescent="0.25">
      <c r="A211">
        <v>2039</v>
      </c>
      <c r="B211">
        <v>11</v>
      </c>
      <c r="C211">
        <v>30</v>
      </c>
      <c r="D211">
        <v>2039.915</v>
      </c>
      <c r="E211">
        <v>55.847608064861802</v>
      </c>
      <c r="F211">
        <v>13.6048737978535</v>
      </c>
      <c r="G211">
        <v>0</v>
      </c>
      <c r="H211">
        <v>0</v>
      </c>
    </row>
    <row r="212" spans="1:8" x14ac:dyDescent="0.25">
      <c r="A212">
        <v>2039</v>
      </c>
      <c r="B212">
        <v>12</v>
      </c>
      <c r="C212">
        <v>31</v>
      </c>
      <c r="D212">
        <v>2040</v>
      </c>
      <c r="E212">
        <v>55.998398430115301</v>
      </c>
      <c r="F212">
        <v>13.701677684006</v>
      </c>
      <c r="G212">
        <v>0</v>
      </c>
      <c r="H212">
        <v>0</v>
      </c>
    </row>
    <row r="213" spans="1:8" x14ac:dyDescent="0.25">
      <c r="A213">
        <v>2040</v>
      </c>
      <c r="B213">
        <v>1</v>
      </c>
      <c r="C213">
        <v>31</v>
      </c>
      <c r="D213">
        <v>2040.085</v>
      </c>
      <c r="E213">
        <v>56.148245959235403</v>
      </c>
      <c r="F213">
        <v>13.834605792204799</v>
      </c>
      <c r="G213">
        <v>0</v>
      </c>
      <c r="H213">
        <v>0</v>
      </c>
    </row>
    <row r="214" spans="1:8" x14ac:dyDescent="0.25">
      <c r="A214">
        <v>2040</v>
      </c>
      <c r="B214">
        <v>2</v>
      </c>
      <c r="C214">
        <v>29</v>
      </c>
      <c r="D214">
        <v>2040.164</v>
      </c>
      <c r="E214">
        <v>56.2875796852964</v>
      </c>
      <c r="F214">
        <v>13.992850043118301</v>
      </c>
      <c r="G214">
        <v>0</v>
      </c>
      <c r="H214">
        <v>0</v>
      </c>
    </row>
    <row r="215" spans="1:8" x14ac:dyDescent="0.25">
      <c r="A215">
        <v>2040</v>
      </c>
      <c r="B215">
        <v>3</v>
      </c>
      <c r="C215">
        <v>31</v>
      </c>
      <c r="D215">
        <v>2040.249</v>
      </c>
      <c r="E215">
        <v>56.435625813851303</v>
      </c>
      <c r="F215">
        <v>14.0572755643575</v>
      </c>
      <c r="G215">
        <v>0</v>
      </c>
      <c r="H215">
        <v>0</v>
      </c>
    </row>
    <row r="216" spans="1:8" x14ac:dyDescent="0.25">
      <c r="A216">
        <v>2040</v>
      </c>
      <c r="B216">
        <v>4</v>
      </c>
      <c r="C216">
        <v>30</v>
      </c>
      <c r="D216">
        <v>2040.3309999999999</v>
      </c>
      <c r="E216">
        <v>56.578021379890998</v>
      </c>
      <c r="F216">
        <v>14.0899621369069</v>
      </c>
      <c r="G216">
        <v>0</v>
      </c>
      <c r="H216">
        <v>0</v>
      </c>
    </row>
    <row r="217" spans="1:8" x14ac:dyDescent="0.25">
      <c r="A217">
        <v>2040</v>
      </c>
      <c r="B217">
        <v>5</v>
      </c>
      <c r="C217">
        <v>31</v>
      </c>
      <c r="D217">
        <v>2040.415</v>
      </c>
      <c r="E217">
        <v>56.724267235311103</v>
      </c>
      <c r="F217">
        <v>14.1158107695664</v>
      </c>
      <c r="G217">
        <v>0</v>
      </c>
      <c r="H217">
        <v>0</v>
      </c>
    </row>
    <row r="218" spans="1:8" x14ac:dyDescent="0.25">
      <c r="A218">
        <v>2040</v>
      </c>
      <c r="B218">
        <v>6</v>
      </c>
      <c r="C218">
        <v>30</v>
      </c>
      <c r="D218">
        <v>2040.4970000000001</v>
      </c>
      <c r="E218">
        <v>56.864935566322302</v>
      </c>
      <c r="F218">
        <v>14.147563338597701</v>
      </c>
      <c r="G218">
        <v>0</v>
      </c>
      <c r="H218">
        <v>0</v>
      </c>
    </row>
    <row r="219" spans="1:8" x14ac:dyDescent="0.25">
      <c r="A219">
        <v>2040</v>
      </c>
      <c r="B219">
        <v>7</v>
      </c>
      <c r="C219">
        <v>31</v>
      </c>
      <c r="D219">
        <v>2040.5820000000001</v>
      </c>
      <c r="E219">
        <v>57.009411915348501</v>
      </c>
      <c r="F219">
        <v>14.174072089184</v>
      </c>
      <c r="G219">
        <v>0</v>
      </c>
      <c r="H219">
        <v>0</v>
      </c>
    </row>
    <row r="220" spans="1:8" x14ac:dyDescent="0.25">
      <c r="A220">
        <v>2040</v>
      </c>
      <c r="B220">
        <v>8</v>
      </c>
      <c r="C220">
        <v>31</v>
      </c>
      <c r="D220">
        <v>2040.6669999999999</v>
      </c>
      <c r="E220">
        <v>57.153000594831497</v>
      </c>
      <c r="F220">
        <v>14.2030199875087</v>
      </c>
      <c r="G220">
        <v>0</v>
      </c>
      <c r="H220">
        <v>0</v>
      </c>
    </row>
    <row r="221" spans="1:8" x14ac:dyDescent="0.25">
      <c r="A221">
        <v>2040</v>
      </c>
      <c r="B221">
        <v>9</v>
      </c>
      <c r="C221">
        <v>30</v>
      </c>
      <c r="D221">
        <v>2040.749</v>
      </c>
      <c r="E221">
        <v>57.291119455892897</v>
      </c>
      <c r="F221">
        <v>14.247767265536201</v>
      </c>
      <c r="G221">
        <v>0</v>
      </c>
      <c r="H221">
        <v>0</v>
      </c>
    </row>
    <row r="222" spans="1:8" x14ac:dyDescent="0.25">
      <c r="A222">
        <v>2040</v>
      </c>
      <c r="B222">
        <v>10</v>
      </c>
      <c r="C222">
        <v>31</v>
      </c>
      <c r="D222">
        <v>2040.8330000000001</v>
      </c>
      <c r="E222">
        <v>57.432983840546697</v>
      </c>
      <c r="F222">
        <v>14.3056557166007</v>
      </c>
      <c r="G222">
        <v>0</v>
      </c>
      <c r="H222">
        <v>0</v>
      </c>
    </row>
    <row r="223" spans="1:8" x14ac:dyDescent="0.25">
      <c r="A223">
        <v>2040</v>
      </c>
      <c r="B223">
        <v>11</v>
      </c>
      <c r="C223">
        <v>30</v>
      </c>
      <c r="D223">
        <v>2040.915</v>
      </c>
      <c r="E223">
        <v>57.569448235237402</v>
      </c>
      <c r="F223">
        <v>14.378055426896699</v>
      </c>
      <c r="G223">
        <v>0</v>
      </c>
      <c r="H223">
        <v>0</v>
      </c>
    </row>
    <row r="224" spans="1:8" x14ac:dyDescent="0.25">
      <c r="A224">
        <v>2040</v>
      </c>
      <c r="B224">
        <v>12</v>
      </c>
      <c r="C224">
        <v>31</v>
      </c>
      <c r="D224">
        <v>2041</v>
      </c>
      <c r="E224">
        <v>57.709617532017297</v>
      </c>
      <c r="F224">
        <v>14.4735993692259</v>
      </c>
      <c r="G224">
        <v>0</v>
      </c>
      <c r="H224">
        <v>0</v>
      </c>
    </row>
    <row r="225" spans="1:8" x14ac:dyDescent="0.25">
      <c r="A225">
        <v>2041</v>
      </c>
      <c r="B225">
        <v>1</v>
      </c>
      <c r="C225">
        <v>31</v>
      </c>
      <c r="D225">
        <v>2041.085</v>
      </c>
      <c r="E225">
        <v>57.848936391236002</v>
      </c>
      <c r="F225">
        <v>14.608245597248199</v>
      </c>
      <c r="G225">
        <v>0</v>
      </c>
      <c r="H225">
        <v>0</v>
      </c>
    </row>
    <row r="226" spans="1:8" x14ac:dyDescent="0.25">
      <c r="A226">
        <v>2041</v>
      </c>
      <c r="B226">
        <v>2</v>
      </c>
      <c r="C226">
        <v>28</v>
      </c>
      <c r="D226">
        <v>2041.162</v>
      </c>
      <c r="E226">
        <v>57.974047893626</v>
      </c>
      <c r="F226">
        <v>14.7607326324658</v>
      </c>
      <c r="G226">
        <v>0</v>
      </c>
      <c r="H226">
        <v>0</v>
      </c>
    </row>
    <row r="227" spans="1:8" x14ac:dyDescent="0.25">
      <c r="A227">
        <v>2041</v>
      </c>
      <c r="B227">
        <v>3</v>
      </c>
      <c r="C227">
        <v>31</v>
      </c>
      <c r="D227">
        <v>2041.2470000000001</v>
      </c>
      <c r="E227">
        <v>58.111768312407499</v>
      </c>
      <c r="F227">
        <v>14.822180548135</v>
      </c>
      <c r="G227">
        <v>0</v>
      </c>
      <c r="H227">
        <v>0</v>
      </c>
    </row>
    <row r="228" spans="1:8" x14ac:dyDescent="0.25">
      <c r="A228">
        <v>2041</v>
      </c>
      <c r="B228">
        <v>4</v>
      </c>
      <c r="C228">
        <v>30</v>
      </c>
      <c r="D228">
        <v>2041.329</v>
      </c>
      <c r="E228">
        <v>58.244256342777398</v>
      </c>
      <c r="F228">
        <v>14.850579261646001</v>
      </c>
      <c r="G228">
        <v>0</v>
      </c>
      <c r="H228">
        <v>0</v>
      </c>
    </row>
    <row r="229" spans="1:8" x14ac:dyDescent="0.25">
      <c r="A229">
        <v>2041</v>
      </c>
      <c r="B229">
        <v>5</v>
      </c>
      <c r="C229">
        <v>31</v>
      </c>
      <c r="D229">
        <v>2041.414</v>
      </c>
      <c r="E229">
        <v>58.380351422855298</v>
      </c>
      <c r="F229">
        <v>14.8714078134342</v>
      </c>
      <c r="G229">
        <v>0</v>
      </c>
      <c r="H229">
        <v>0</v>
      </c>
    </row>
    <row r="230" spans="1:8" x14ac:dyDescent="0.25">
      <c r="A230">
        <v>2041</v>
      </c>
      <c r="B230">
        <v>6</v>
      </c>
      <c r="C230">
        <v>30</v>
      </c>
      <c r="D230">
        <v>2041.4960000000001</v>
      </c>
      <c r="E230">
        <v>58.511279764435002</v>
      </c>
      <c r="F230">
        <v>14.8984142542669</v>
      </c>
      <c r="G230">
        <v>0</v>
      </c>
      <c r="H230">
        <v>0</v>
      </c>
    </row>
    <row r="231" spans="1:8" x14ac:dyDescent="0.25">
      <c r="A231">
        <v>2041</v>
      </c>
      <c r="B231">
        <v>7</v>
      </c>
      <c r="C231">
        <v>31</v>
      </c>
      <c r="D231">
        <v>2041.5809999999999</v>
      </c>
      <c r="E231">
        <v>58.645776685202897</v>
      </c>
      <c r="F231">
        <v>14.9197019429508</v>
      </c>
      <c r="G231">
        <v>0</v>
      </c>
      <c r="H231">
        <v>0</v>
      </c>
    </row>
    <row r="232" spans="1:8" x14ac:dyDescent="0.25">
      <c r="A232">
        <v>2041</v>
      </c>
      <c r="B232">
        <v>8</v>
      </c>
      <c r="C232">
        <v>31</v>
      </c>
      <c r="D232">
        <v>2041.6659999999999</v>
      </c>
      <c r="E232">
        <v>58.779471664139002</v>
      </c>
      <c r="F232">
        <v>14.943476455383101</v>
      </c>
      <c r="G232">
        <v>0</v>
      </c>
      <c r="H232">
        <v>0</v>
      </c>
    </row>
    <row r="233" spans="1:8" x14ac:dyDescent="0.25">
      <c r="A233">
        <v>2041</v>
      </c>
      <c r="B233">
        <v>9</v>
      </c>
      <c r="C233">
        <v>30</v>
      </c>
      <c r="D233">
        <v>2041.748</v>
      </c>
      <c r="E233">
        <v>58.908096755646199</v>
      </c>
      <c r="F233">
        <v>14.9839028648928</v>
      </c>
      <c r="G233">
        <v>0</v>
      </c>
      <c r="H233">
        <v>0</v>
      </c>
    </row>
    <row r="234" spans="1:8" x14ac:dyDescent="0.25">
      <c r="A234">
        <v>2041</v>
      </c>
      <c r="B234">
        <v>10</v>
      </c>
      <c r="C234">
        <v>31</v>
      </c>
      <c r="D234">
        <v>2041.8330000000001</v>
      </c>
      <c r="E234">
        <v>59.040233520261097</v>
      </c>
      <c r="F234">
        <v>15.0378651099159</v>
      </c>
      <c r="G234">
        <v>0</v>
      </c>
      <c r="H234">
        <v>0</v>
      </c>
    </row>
    <row r="235" spans="1:8" x14ac:dyDescent="0.25">
      <c r="A235">
        <v>2041</v>
      </c>
      <c r="B235">
        <v>11</v>
      </c>
      <c r="C235">
        <v>30</v>
      </c>
      <c r="D235">
        <v>2041.915</v>
      </c>
      <c r="E235">
        <v>59.167363215193497</v>
      </c>
      <c r="F235">
        <v>15.1071965609271</v>
      </c>
      <c r="G235">
        <v>0</v>
      </c>
      <c r="H235">
        <v>0</v>
      </c>
    </row>
    <row r="236" spans="1:8" x14ac:dyDescent="0.25">
      <c r="A236">
        <v>2041</v>
      </c>
      <c r="B236">
        <v>12</v>
      </c>
      <c r="C236">
        <v>31</v>
      </c>
      <c r="D236">
        <v>2042</v>
      </c>
      <c r="E236">
        <v>59.297967574289203</v>
      </c>
      <c r="F236">
        <v>15.2004715885802</v>
      </c>
      <c r="G236">
        <v>0</v>
      </c>
      <c r="H236">
        <v>0</v>
      </c>
    </row>
    <row r="237" spans="1:8" x14ac:dyDescent="0.25">
      <c r="A237">
        <v>2042</v>
      </c>
      <c r="B237">
        <v>1</v>
      </c>
      <c r="C237">
        <v>31</v>
      </c>
      <c r="D237">
        <v>2042.085</v>
      </c>
      <c r="E237">
        <v>59.4278028917809</v>
      </c>
      <c r="F237">
        <v>15.334423934923301</v>
      </c>
      <c r="G237">
        <v>0</v>
      </c>
      <c r="H237">
        <v>0</v>
      </c>
    </row>
    <row r="238" spans="1:8" x14ac:dyDescent="0.25">
      <c r="A238">
        <v>2042</v>
      </c>
      <c r="B238">
        <v>2</v>
      </c>
      <c r="C238">
        <v>28</v>
      </c>
      <c r="D238">
        <v>2042.162</v>
      </c>
      <c r="E238">
        <v>59.544417869648797</v>
      </c>
      <c r="F238">
        <v>15.487622634268799</v>
      </c>
      <c r="G238">
        <v>0</v>
      </c>
      <c r="H238">
        <v>0</v>
      </c>
    </row>
    <row r="239" spans="1:8" x14ac:dyDescent="0.25">
      <c r="A239">
        <v>2042</v>
      </c>
      <c r="B239">
        <v>3</v>
      </c>
      <c r="C239">
        <v>31</v>
      </c>
      <c r="D239">
        <v>2042.2470000000001</v>
      </c>
      <c r="E239">
        <v>59.672807323631801</v>
      </c>
      <c r="F239">
        <v>15.546187161853</v>
      </c>
      <c r="G239">
        <v>0</v>
      </c>
      <c r="H239">
        <v>0</v>
      </c>
    </row>
    <row r="240" spans="1:8" x14ac:dyDescent="0.25">
      <c r="A240">
        <v>2042</v>
      </c>
      <c r="B240">
        <v>4</v>
      </c>
      <c r="C240">
        <v>30</v>
      </c>
      <c r="D240">
        <v>2042.329</v>
      </c>
      <c r="E240">
        <v>59.796340573993803</v>
      </c>
      <c r="F240">
        <v>15.5704757002581</v>
      </c>
      <c r="G240">
        <v>0</v>
      </c>
      <c r="H240">
        <v>0</v>
      </c>
    </row>
    <row r="241" spans="1:8" x14ac:dyDescent="0.25">
      <c r="A241">
        <v>2042</v>
      </c>
      <c r="B241">
        <v>5</v>
      </c>
      <c r="C241">
        <v>31</v>
      </c>
      <c r="D241">
        <v>2042.414</v>
      </c>
      <c r="E241">
        <v>59.923259273452999</v>
      </c>
      <c r="F241">
        <v>15.586501827525099</v>
      </c>
      <c r="G241">
        <v>0</v>
      </c>
      <c r="H241">
        <v>0</v>
      </c>
    </row>
    <row r="242" spans="1:8" x14ac:dyDescent="0.25">
      <c r="A242">
        <v>2042</v>
      </c>
      <c r="B242">
        <v>6</v>
      </c>
      <c r="C242">
        <v>30</v>
      </c>
      <c r="D242">
        <v>2042.4960000000001</v>
      </c>
      <c r="E242">
        <v>60.0453809009651</v>
      </c>
      <c r="F242">
        <v>15.6089649163617</v>
      </c>
      <c r="G242">
        <v>0</v>
      </c>
      <c r="H242">
        <v>0</v>
      </c>
    </row>
    <row r="243" spans="1:8" x14ac:dyDescent="0.25">
      <c r="A243">
        <v>2042</v>
      </c>
      <c r="B243">
        <v>7</v>
      </c>
      <c r="C243">
        <v>31</v>
      </c>
      <c r="D243">
        <v>2042.5809999999999</v>
      </c>
      <c r="E243">
        <v>60.170852877452603</v>
      </c>
      <c r="F243">
        <v>15.625261597477699</v>
      </c>
      <c r="G243">
        <v>0</v>
      </c>
      <c r="H243">
        <v>0</v>
      </c>
    </row>
    <row r="244" spans="1:8" x14ac:dyDescent="0.25">
      <c r="A244">
        <v>2042</v>
      </c>
      <c r="B244">
        <v>8</v>
      </c>
      <c r="C244">
        <v>31</v>
      </c>
      <c r="D244">
        <v>2042.6659999999999</v>
      </c>
      <c r="E244">
        <v>60.295598687461698</v>
      </c>
      <c r="F244">
        <v>15.6440909255391</v>
      </c>
      <c r="G244">
        <v>0</v>
      </c>
      <c r="H244">
        <v>0</v>
      </c>
    </row>
    <row r="245" spans="1:8" x14ac:dyDescent="0.25">
      <c r="A245">
        <v>2042</v>
      </c>
      <c r="B245">
        <v>9</v>
      </c>
      <c r="C245">
        <v>30</v>
      </c>
      <c r="D245">
        <v>2042.748</v>
      </c>
      <c r="E245">
        <v>60.415634700659503</v>
      </c>
      <c r="F245">
        <v>15.680376987313201</v>
      </c>
      <c r="G245">
        <v>0</v>
      </c>
      <c r="H245">
        <v>0</v>
      </c>
    </row>
    <row r="246" spans="1:8" x14ac:dyDescent="0.25">
      <c r="A246">
        <v>2042</v>
      </c>
      <c r="B246">
        <v>10</v>
      </c>
      <c r="C246">
        <v>31</v>
      </c>
      <c r="D246">
        <v>2042.8330000000001</v>
      </c>
      <c r="E246">
        <v>60.538969115778599</v>
      </c>
      <c r="F246">
        <v>15.730569427978001</v>
      </c>
      <c r="G246">
        <v>0</v>
      </c>
      <c r="H246">
        <v>0</v>
      </c>
    </row>
    <row r="247" spans="1:8" x14ac:dyDescent="0.25">
      <c r="A247">
        <v>2042</v>
      </c>
      <c r="B247">
        <v>11</v>
      </c>
      <c r="C247">
        <v>30</v>
      </c>
      <c r="D247">
        <v>2042.915</v>
      </c>
      <c r="E247">
        <v>60.657650367393899</v>
      </c>
      <c r="F247">
        <v>15.7969420969699</v>
      </c>
      <c r="G247">
        <v>0</v>
      </c>
      <c r="H247">
        <v>0</v>
      </c>
    </row>
    <row r="248" spans="1:8" x14ac:dyDescent="0.25">
      <c r="A248">
        <v>2042</v>
      </c>
      <c r="B248">
        <v>12</v>
      </c>
      <c r="C248">
        <v>31</v>
      </c>
      <c r="D248">
        <v>2043</v>
      </c>
      <c r="E248">
        <v>60.7795962199909</v>
      </c>
      <c r="F248">
        <v>15.888009207427899</v>
      </c>
      <c r="G248">
        <v>0</v>
      </c>
      <c r="H248">
        <v>0</v>
      </c>
    </row>
    <row r="249" spans="1:8" x14ac:dyDescent="0.25">
      <c r="A249">
        <v>2043</v>
      </c>
      <c r="B249">
        <v>1</v>
      </c>
      <c r="C249">
        <v>31</v>
      </c>
      <c r="D249">
        <v>2043.085</v>
      </c>
      <c r="E249">
        <v>60.900845012094997</v>
      </c>
      <c r="F249">
        <v>16.021234793328599</v>
      </c>
      <c r="G249">
        <v>0</v>
      </c>
      <c r="H249">
        <v>0</v>
      </c>
    </row>
    <row r="250" spans="1:8" x14ac:dyDescent="0.25">
      <c r="A250">
        <v>2043</v>
      </c>
      <c r="B250">
        <v>2</v>
      </c>
      <c r="C250">
        <v>28</v>
      </c>
      <c r="D250">
        <v>2043.162</v>
      </c>
      <c r="E250">
        <v>61.009765669698297</v>
      </c>
      <c r="F250">
        <v>16.175037204717</v>
      </c>
      <c r="G250">
        <v>0</v>
      </c>
      <c r="H250">
        <v>0</v>
      </c>
    </row>
    <row r="251" spans="1:8" x14ac:dyDescent="0.25">
      <c r="A251">
        <v>2043</v>
      </c>
      <c r="B251">
        <v>3</v>
      </c>
      <c r="C251">
        <v>31</v>
      </c>
      <c r="D251">
        <v>2043.2470000000001</v>
      </c>
      <c r="E251">
        <v>61.1297035487462</v>
      </c>
      <c r="F251">
        <v>16.230833023494199</v>
      </c>
      <c r="G251">
        <v>0</v>
      </c>
      <c r="H251">
        <v>0</v>
      </c>
    </row>
    <row r="252" spans="1:8" x14ac:dyDescent="0.25">
      <c r="A252">
        <v>2043</v>
      </c>
      <c r="B252">
        <v>4</v>
      </c>
      <c r="C252">
        <v>30</v>
      </c>
      <c r="D252">
        <v>2043.329</v>
      </c>
      <c r="E252">
        <v>61.245124366782598</v>
      </c>
      <c r="F252">
        <v>16.251203391770201</v>
      </c>
      <c r="G252">
        <v>0</v>
      </c>
      <c r="H252">
        <v>0</v>
      </c>
    </row>
    <row r="253" spans="1:8" x14ac:dyDescent="0.25">
      <c r="A253">
        <v>2043</v>
      </c>
      <c r="B253">
        <v>5</v>
      </c>
      <c r="C253">
        <v>31</v>
      </c>
      <c r="D253">
        <v>2043.414</v>
      </c>
      <c r="E253">
        <v>61.363728248039699</v>
      </c>
      <c r="F253">
        <v>16.262658036928499</v>
      </c>
      <c r="G253">
        <v>0</v>
      </c>
      <c r="H253">
        <v>0</v>
      </c>
    </row>
    <row r="254" spans="1:8" x14ac:dyDescent="0.25">
      <c r="A254">
        <v>2043</v>
      </c>
      <c r="B254">
        <v>6</v>
      </c>
      <c r="C254">
        <v>30</v>
      </c>
      <c r="D254">
        <v>2043.4960000000001</v>
      </c>
      <c r="E254">
        <v>61.477868449152602</v>
      </c>
      <c r="F254">
        <v>16.280794241930401</v>
      </c>
      <c r="G254">
        <v>0</v>
      </c>
      <c r="H254">
        <v>0</v>
      </c>
    </row>
    <row r="255" spans="1:8" x14ac:dyDescent="0.25">
      <c r="A255">
        <v>2043</v>
      </c>
      <c r="B255">
        <v>7</v>
      </c>
      <c r="C255">
        <v>31</v>
      </c>
      <c r="D255">
        <v>2043.5809999999999</v>
      </c>
      <c r="E255">
        <v>61.595159611939103</v>
      </c>
      <c r="F255">
        <v>16.292342518112601</v>
      </c>
      <c r="G255">
        <v>0</v>
      </c>
      <c r="H255">
        <v>0</v>
      </c>
    </row>
    <row r="256" spans="1:8" x14ac:dyDescent="0.25">
      <c r="A256">
        <v>2043</v>
      </c>
      <c r="B256">
        <v>8</v>
      </c>
      <c r="C256">
        <v>31</v>
      </c>
      <c r="D256">
        <v>2043.6659999999999</v>
      </c>
      <c r="E256">
        <v>61.7117916739534</v>
      </c>
      <c r="F256">
        <v>16.3064672606681</v>
      </c>
      <c r="G256">
        <v>0</v>
      </c>
      <c r="H256">
        <v>0</v>
      </c>
    </row>
    <row r="257" spans="1:8" x14ac:dyDescent="0.25">
      <c r="A257">
        <v>2043</v>
      </c>
      <c r="B257">
        <v>9</v>
      </c>
      <c r="C257">
        <v>30</v>
      </c>
      <c r="D257">
        <v>2043.748</v>
      </c>
      <c r="E257">
        <v>61.824038881396199</v>
      </c>
      <c r="F257">
        <v>16.338807659288602</v>
      </c>
      <c r="G257">
        <v>0</v>
      </c>
      <c r="H257">
        <v>0</v>
      </c>
    </row>
    <row r="258" spans="1:8" x14ac:dyDescent="0.25">
      <c r="A258">
        <v>2043</v>
      </c>
      <c r="B258">
        <v>10</v>
      </c>
      <c r="C258">
        <v>31</v>
      </c>
      <c r="D258">
        <v>2043.8330000000001</v>
      </c>
      <c r="E258">
        <v>61.939389518268598</v>
      </c>
      <c r="F258">
        <v>16.385402518912599</v>
      </c>
      <c r="G258">
        <v>0</v>
      </c>
      <c r="H258">
        <v>0</v>
      </c>
    </row>
    <row r="259" spans="1:8" x14ac:dyDescent="0.25">
      <c r="A259">
        <v>2043</v>
      </c>
      <c r="B259">
        <v>11</v>
      </c>
      <c r="C259">
        <v>30</v>
      </c>
      <c r="D259">
        <v>2043.915</v>
      </c>
      <c r="E259">
        <v>62.050406476018097</v>
      </c>
      <c r="F259">
        <v>16.448943154805701</v>
      </c>
      <c r="G259">
        <v>0</v>
      </c>
      <c r="H259">
        <v>0</v>
      </c>
    </row>
    <row r="260" spans="1:8" x14ac:dyDescent="0.25">
      <c r="A260">
        <v>2043</v>
      </c>
      <c r="B260">
        <v>12</v>
      </c>
      <c r="C260">
        <v>31</v>
      </c>
      <c r="D260">
        <v>2044</v>
      </c>
      <c r="E260">
        <v>62.164495920036501</v>
      </c>
      <c r="F260">
        <v>16.537883810777899</v>
      </c>
      <c r="G260">
        <v>0</v>
      </c>
      <c r="H260">
        <v>0</v>
      </c>
    </row>
    <row r="261" spans="1:8" x14ac:dyDescent="0.25">
      <c r="A261">
        <v>2044</v>
      </c>
      <c r="B261">
        <v>1</v>
      </c>
      <c r="C261">
        <v>31</v>
      </c>
      <c r="D261">
        <v>2044.085</v>
      </c>
      <c r="E261">
        <v>62.277952054749697</v>
      </c>
      <c r="F261">
        <v>16.6703758017984</v>
      </c>
      <c r="G261">
        <v>0</v>
      </c>
      <c r="H261">
        <v>0</v>
      </c>
    </row>
    <row r="262" spans="1:8" x14ac:dyDescent="0.25">
      <c r="A262">
        <v>2044</v>
      </c>
      <c r="B262">
        <v>2</v>
      </c>
      <c r="C262">
        <v>29</v>
      </c>
      <c r="D262">
        <v>2044.164</v>
      </c>
      <c r="E262">
        <v>62.383519591268801</v>
      </c>
      <c r="F262">
        <v>16.826171307862801</v>
      </c>
      <c r="G262">
        <v>0</v>
      </c>
      <c r="H262">
        <v>0</v>
      </c>
    </row>
    <row r="263" spans="1:8" x14ac:dyDescent="0.25">
      <c r="A263">
        <v>2044</v>
      </c>
      <c r="B263">
        <v>3</v>
      </c>
      <c r="C263">
        <v>31</v>
      </c>
      <c r="D263">
        <v>2044.249</v>
      </c>
      <c r="E263">
        <v>62.495764322990603</v>
      </c>
      <c r="F263">
        <v>16.877799922112001</v>
      </c>
      <c r="G263">
        <v>0</v>
      </c>
      <c r="H263">
        <v>0</v>
      </c>
    </row>
    <row r="264" spans="1:8" x14ac:dyDescent="0.25">
      <c r="A264">
        <v>2044</v>
      </c>
      <c r="B264">
        <v>4</v>
      </c>
      <c r="C264">
        <v>30</v>
      </c>
      <c r="D264">
        <v>2044.3309999999999</v>
      </c>
      <c r="E264">
        <v>62.603799243724197</v>
      </c>
      <c r="F264">
        <v>16.894108216249201</v>
      </c>
      <c r="G264">
        <v>0</v>
      </c>
      <c r="H264">
        <v>0</v>
      </c>
    </row>
    <row r="265" spans="1:8" x14ac:dyDescent="0.25">
      <c r="A265">
        <v>2044</v>
      </c>
      <c r="B265">
        <v>5</v>
      </c>
      <c r="C265">
        <v>31</v>
      </c>
      <c r="D265">
        <v>2044.415</v>
      </c>
      <c r="E265">
        <v>62.714831472202803</v>
      </c>
      <c r="F265">
        <v>16.9019058240725</v>
      </c>
      <c r="G265">
        <v>0</v>
      </c>
      <c r="H265">
        <v>0</v>
      </c>
    </row>
    <row r="266" spans="1:8" x14ac:dyDescent="0.25">
      <c r="A266">
        <v>2044</v>
      </c>
      <c r="B266">
        <v>6</v>
      </c>
      <c r="C266">
        <v>30</v>
      </c>
      <c r="D266">
        <v>2044.4970000000001</v>
      </c>
      <c r="E266">
        <v>62.821702179274197</v>
      </c>
      <c r="F266">
        <v>16.915688831334599</v>
      </c>
      <c r="G266">
        <v>0</v>
      </c>
      <c r="H266">
        <v>0</v>
      </c>
    </row>
    <row r="267" spans="1:8" x14ac:dyDescent="0.25">
      <c r="A267">
        <v>2044</v>
      </c>
      <c r="B267">
        <v>7</v>
      </c>
      <c r="C267">
        <v>31</v>
      </c>
      <c r="D267">
        <v>2044.5820000000001</v>
      </c>
      <c r="E267">
        <v>62.931540775262199</v>
      </c>
      <c r="F267">
        <v>16.9227438481714</v>
      </c>
      <c r="G267">
        <v>0</v>
      </c>
      <c r="H267">
        <v>0</v>
      </c>
    </row>
    <row r="268" spans="1:8" x14ac:dyDescent="0.25">
      <c r="A268">
        <v>2044</v>
      </c>
      <c r="B268">
        <v>8</v>
      </c>
      <c r="C268">
        <v>31</v>
      </c>
      <c r="D268">
        <v>2044.6669999999999</v>
      </c>
      <c r="E268">
        <v>63.040779883972903</v>
      </c>
      <c r="F268">
        <v>16.933350955566699</v>
      </c>
      <c r="G268">
        <v>0</v>
      </c>
      <c r="H268">
        <v>0</v>
      </c>
    </row>
    <row r="269" spans="1:8" x14ac:dyDescent="0.25">
      <c r="A269">
        <v>2044</v>
      </c>
      <c r="B269">
        <v>9</v>
      </c>
      <c r="C269">
        <v>30</v>
      </c>
      <c r="D269">
        <v>2044.749</v>
      </c>
      <c r="E269">
        <v>63.145928814313201</v>
      </c>
      <c r="F269">
        <v>16.9623672591201</v>
      </c>
      <c r="G269">
        <v>0</v>
      </c>
      <c r="H269">
        <v>0</v>
      </c>
    </row>
    <row r="270" spans="1:8" x14ac:dyDescent="0.25">
      <c r="A270">
        <v>2044</v>
      </c>
      <c r="B270">
        <v>10</v>
      </c>
      <c r="C270">
        <v>31</v>
      </c>
      <c r="D270">
        <v>2044.8330000000001</v>
      </c>
      <c r="E270">
        <v>63.254002053467097</v>
      </c>
      <c r="F270">
        <v>17.006259808204302</v>
      </c>
      <c r="G270">
        <v>0</v>
      </c>
      <c r="H270">
        <v>0</v>
      </c>
    </row>
    <row r="271" spans="1:8" x14ac:dyDescent="0.25">
      <c r="A271">
        <v>2044</v>
      </c>
      <c r="B271">
        <v>11</v>
      </c>
      <c r="C271">
        <v>30</v>
      </c>
      <c r="D271">
        <v>2044.915</v>
      </c>
      <c r="E271">
        <v>63.358031455078603</v>
      </c>
      <c r="F271">
        <v>17.067829204419802</v>
      </c>
      <c r="G271">
        <v>0</v>
      </c>
      <c r="H271">
        <v>0</v>
      </c>
    </row>
    <row r="272" spans="1:8" x14ac:dyDescent="0.25">
      <c r="A272">
        <v>2044</v>
      </c>
      <c r="B272">
        <v>12</v>
      </c>
      <c r="C272">
        <v>31</v>
      </c>
      <c r="D272">
        <v>2045</v>
      </c>
      <c r="E272">
        <v>63.464956782145201</v>
      </c>
      <c r="F272">
        <v>17.1559709412637</v>
      </c>
      <c r="G272">
        <v>0</v>
      </c>
      <c r="H272">
        <v>0</v>
      </c>
    </row>
    <row r="273" spans="1:8" x14ac:dyDescent="0.25">
      <c r="A273">
        <v>2045</v>
      </c>
      <c r="B273">
        <v>1</v>
      </c>
      <c r="C273">
        <v>31</v>
      </c>
      <c r="D273">
        <v>2045.085</v>
      </c>
      <c r="E273">
        <v>63.5713055135</v>
      </c>
      <c r="F273">
        <v>17.2904870977437</v>
      </c>
      <c r="G273">
        <v>0</v>
      </c>
      <c r="H273">
        <v>0</v>
      </c>
    </row>
    <row r="274" spans="1:8" x14ac:dyDescent="0.25">
      <c r="A274">
        <v>2045</v>
      </c>
      <c r="B274">
        <v>2</v>
      </c>
      <c r="C274">
        <v>28</v>
      </c>
      <c r="D274">
        <v>2045.162</v>
      </c>
      <c r="E274">
        <v>63.666870581603</v>
      </c>
      <c r="F274">
        <v>17.439843272299999</v>
      </c>
      <c r="G274">
        <v>0</v>
      </c>
      <c r="H274">
        <v>0</v>
      </c>
    </row>
    <row r="275" spans="1:8" x14ac:dyDescent="0.25">
      <c r="A275">
        <v>2045</v>
      </c>
      <c r="B275">
        <v>3</v>
      </c>
      <c r="C275">
        <v>31</v>
      </c>
      <c r="D275">
        <v>2045.2470000000001</v>
      </c>
      <c r="E275">
        <v>63.772134322330899</v>
      </c>
      <c r="F275">
        <v>17.4889192301696</v>
      </c>
      <c r="G275">
        <v>0</v>
      </c>
      <c r="H275">
        <v>0</v>
      </c>
    </row>
    <row r="276" spans="1:8" x14ac:dyDescent="0.25">
      <c r="A276">
        <v>2045</v>
      </c>
      <c r="B276">
        <v>4</v>
      </c>
      <c r="C276">
        <v>30</v>
      </c>
      <c r="D276">
        <v>2045.329</v>
      </c>
      <c r="E276">
        <v>63.873465745887302</v>
      </c>
      <c r="F276">
        <v>17.501691678425299</v>
      </c>
      <c r="G276">
        <v>0</v>
      </c>
      <c r="H276">
        <v>0</v>
      </c>
    </row>
    <row r="277" spans="1:8" x14ac:dyDescent="0.25">
      <c r="A277">
        <v>2045</v>
      </c>
      <c r="B277">
        <v>5</v>
      </c>
      <c r="C277">
        <v>31</v>
      </c>
      <c r="D277">
        <v>2045.414</v>
      </c>
      <c r="E277">
        <v>63.977624538412101</v>
      </c>
      <c r="F277">
        <v>17.505401481123901</v>
      </c>
      <c r="G277">
        <v>0</v>
      </c>
      <c r="H277">
        <v>0</v>
      </c>
    </row>
    <row r="278" spans="1:8" x14ac:dyDescent="0.25">
      <c r="A278">
        <v>2045</v>
      </c>
      <c r="B278">
        <v>6</v>
      </c>
      <c r="C278">
        <v>30</v>
      </c>
      <c r="D278">
        <v>2045.4960000000001</v>
      </c>
      <c r="E278">
        <v>64.077894814010904</v>
      </c>
      <c r="F278">
        <v>17.515293945273601</v>
      </c>
      <c r="G278">
        <v>0</v>
      </c>
      <c r="H278">
        <v>0</v>
      </c>
    </row>
    <row r="279" spans="1:8" x14ac:dyDescent="0.25">
      <c r="A279">
        <v>2045</v>
      </c>
      <c r="B279">
        <v>7</v>
      </c>
      <c r="C279">
        <v>31</v>
      </c>
      <c r="D279">
        <v>2045.5809999999999</v>
      </c>
      <c r="E279">
        <v>64.180965433440406</v>
      </c>
      <c r="F279">
        <v>17.518092301363801</v>
      </c>
      <c r="G279">
        <v>0</v>
      </c>
      <c r="H279">
        <v>0</v>
      </c>
    </row>
    <row r="280" spans="1:8" x14ac:dyDescent="0.25">
      <c r="A280">
        <v>2045</v>
      </c>
      <c r="B280">
        <v>8</v>
      </c>
      <c r="C280">
        <v>31</v>
      </c>
      <c r="D280">
        <v>2045.6659999999999</v>
      </c>
      <c r="E280">
        <v>64.283489371731704</v>
      </c>
      <c r="F280">
        <v>17.5245077227361</v>
      </c>
      <c r="G280">
        <v>0</v>
      </c>
      <c r="H280">
        <v>0</v>
      </c>
    </row>
    <row r="281" spans="1:8" x14ac:dyDescent="0.25">
      <c r="A281">
        <v>2045</v>
      </c>
      <c r="B281">
        <v>9</v>
      </c>
      <c r="C281">
        <v>30</v>
      </c>
      <c r="D281">
        <v>2045.748</v>
      </c>
      <c r="E281">
        <v>64.382189535898107</v>
      </c>
      <c r="F281">
        <v>17.549994852726499</v>
      </c>
      <c r="G281">
        <v>0</v>
      </c>
      <c r="H281">
        <v>0</v>
      </c>
    </row>
    <row r="282" spans="1:8" x14ac:dyDescent="0.25">
      <c r="A282">
        <v>2045</v>
      </c>
      <c r="B282">
        <v>10</v>
      </c>
      <c r="C282">
        <v>31</v>
      </c>
      <c r="D282">
        <v>2045.8330000000001</v>
      </c>
      <c r="E282">
        <v>64.483649992118004</v>
      </c>
      <c r="F282">
        <v>17.590673878743001</v>
      </c>
      <c r="G282">
        <v>0</v>
      </c>
      <c r="H282">
        <v>0</v>
      </c>
    </row>
    <row r="283" spans="1:8" x14ac:dyDescent="0.25">
      <c r="A283">
        <v>2045</v>
      </c>
      <c r="B283">
        <v>11</v>
      </c>
      <c r="C283">
        <v>30</v>
      </c>
      <c r="D283">
        <v>2045.915</v>
      </c>
      <c r="E283">
        <v>64.5813287488958</v>
      </c>
      <c r="F283">
        <v>17.649710705136801</v>
      </c>
      <c r="G283">
        <v>0</v>
      </c>
      <c r="H283">
        <v>0</v>
      </c>
    </row>
    <row r="284" spans="1:8" x14ac:dyDescent="0.25">
      <c r="A284">
        <v>2045</v>
      </c>
      <c r="B284">
        <v>12</v>
      </c>
      <c r="C284">
        <v>31</v>
      </c>
      <c r="D284">
        <v>2046</v>
      </c>
      <c r="E284">
        <v>64.681741700935603</v>
      </c>
      <c r="F284">
        <v>17.735956788504101</v>
      </c>
      <c r="G284">
        <v>0</v>
      </c>
      <c r="H284">
        <v>0</v>
      </c>
    </row>
    <row r="285" spans="1:8" x14ac:dyDescent="0.25">
      <c r="A285">
        <v>2046</v>
      </c>
      <c r="B285">
        <v>1</v>
      </c>
      <c r="C285">
        <v>31</v>
      </c>
      <c r="D285">
        <v>2046.085</v>
      </c>
      <c r="E285">
        <v>64.781628339860902</v>
      </c>
      <c r="F285">
        <v>17.8698470609467</v>
      </c>
      <c r="G285">
        <v>0</v>
      </c>
      <c r="H285">
        <v>0</v>
      </c>
    </row>
    <row r="286" spans="1:8" x14ac:dyDescent="0.25">
      <c r="A286">
        <v>2046</v>
      </c>
      <c r="B286">
        <v>2</v>
      </c>
      <c r="C286">
        <v>28</v>
      </c>
      <c r="D286">
        <v>2046.162</v>
      </c>
      <c r="E286">
        <v>64.871399487217701</v>
      </c>
      <c r="F286">
        <v>18.019503076590802</v>
      </c>
      <c r="G286">
        <v>0</v>
      </c>
      <c r="H286">
        <v>0</v>
      </c>
    </row>
    <row r="287" spans="1:8" x14ac:dyDescent="0.25">
      <c r="A287">
        <v>2046</v>
      </c>
      <c r="B287">
        <v>3</v>
      </c>
      <c r="C287">
        <v>31</v>
      </c>
      <c r="D287">
        <v>2046.2470000000001</v>
      </c>
      <c r="E287">
        <v>64.970295474411301</v>
      </c>
      <c r="F287">
        <v>18.0661649467052</v>
      </c>
      <c r="G287">
        <v>0</v>
      </c>
      <c r="H287">
        <v>0</v>
      </c>
    </row>
    <row r="288" spans="1:8" x14ac:dyDescent="0.25">
      <c r="A288">
        <v>2046</v>
      </c>
      <c r="B288">
        <v>4</v>
      </c>
      <c r="C288">
        <v>30</v>
      </c>
      <c r="D288">
        <v>2046.329</v>
      </c>
      <c r="E288">
        <v>65.065511085597507</v>
      </c>
      <c r="F288">
        <v>18.075599539619901</v>
      </c>
      <c r="G288">
        <v>0</v>
      </c>
      <c r="H288">
        <v>0</v>
      </c>
    </row>
    <row r="289" spans="1:8" x14ac:dyDescent="0.25">
      <c r="A289">
        <v>2046</v>
      </c>
      <c r="B289">
        <v>5</v>
      </c>
      <c r="C289">
        <v>31</v>
      </c>
      <c r="D289">
        <v>2046.414</v>
      </c>
      <c r="E289">
        <v>65.163397820935501</v>
      </c>
      <c r="F289">
        <v>18.075451826165398</v>
      </c>
      <c r="G289">
        <v>0</v>
      </c>
      <c r="H289">
        <v>0</v>
      </c>
    </row>
    <row r="290" spans="1:8" x14ac:dyDescent="0.25">
      <c r="A290">
        <v>2046</v>
      </c>
      <c r="B290">
        <v>6</v>
      </c>
      <c r="C290">
        <v>30</v>
      </c>
      <c r="D290">
        <v>2046.4960000000001</v>
      </c>
      <c r="E290">
        <v>65.257644003125193</v>
      </c>
      <c r="F290">
        <v>18.081672718414801</v>
      </c>
      <c r="G290">
        <v>0</v>
      </c>
      <c r="H290">
        <v>0</v>
      </c>
    </row>
    <row r="291" spans="1:8" x14ac:dyDescent="0.25">
      <c r="A291">
        <v>2046</v>
      </c>
      <c r="B291">
        <v>7</v>
      </c>
      <c r="C291">
        <v>31</v>
      </c>
      <c r="D291">
        <v>2046.5809999999999</v>
      </c>
      <c r="E291">
        <v>65.354536431928693</v>
      </c>
      <c r="F291">
        <v>18.0804551029828</v>
      </c>
      <c r="G291">
        <v>0</v>
      </c>
      <c r="H291">
        <v>0</v>
      </c>
    </row>
    <row r="292" spans="1:8" x14ac:dyDescent="0.25">
      <c r="A292">
        <v>2046</v>
      </c>
      <c r="B292">
        <v>8</v>
      </c>
      <c r="C292">
        <v>31</v>
      </c>
      <c r="D292">
        <v>2046.6659999999999</v>
      </c>
      <c r="E292">
        <v>65.450929194165198</v>
      </c>
      <c r="F292">
        <v>18.0829160045188</v>
      </c>
      <c r="G292">
        <v>0</v>
      </c>
      <c r="H292">
        <v>0</v>
      </c>
    </row>
    <row r="293" spans="1:8" x14ac:dyDescent="0.25">
      <c r="A293">
        <v>2046</v>
      </c>
      <c r="B293">
        <v>9</v>
      </c>
      <c r="C293">
        <v>30</v>
      </c>
      <c r="D293">
        <v>2046.748</v>
      </c>
      <c r="E293">
        <v>65.543740296039402</v>
      </c>
      <c r="F293">
        <v>18.105072623899002</v>
      </c>
      <c r="G293">
        <v>0</v>
      </c>
      <c r="H293">
        <v>0</v>
      </c>
    </row>
    <row r="294" spans="1:8" x14ac:dyDescent="0.25">
      <c r="A294">
        <v>2046</v>
      </c>
      <c r="B294">
        <v>10</v>
      </c>
      <c r="C294">
        <v>31</v>
      </c>
      <c r="D294">
        <v>2046.8330000000001</v>
      </c>
      <c r="E294">
        <v>65.639160760011194</v>
      </c>
      <c r="F294">
        <v>18.1427183850262</v>
      </c>
      <c r="G294">
        <v>0</v>
      </c>
      <c r="H294">
        <v>0</v>
      </c>
    </row>
    <row r="295" spans="1:8" x14ac:dyDescent="0.25">
      <c r="A295">
        <v>2046</v>
      </c>
      <c r="B295">
        <v>11</v>
      </c>
      <c r="C295">
        <v>30</v>
      </c>
      <c r="D295">
        <v>2046.915</v>
      </c>
      <c r="E295">
        <v>65.731037855449699</v>
      </c>
      <c r="F295">
        <v>18.199363584766399</v>
      </c>
      <c r="G295">
        <v>0</v>
      </c>
      <c r="H295">
        <v>0</v>
      </c>
    </row>
    <row r="296" spans="1:8" x14ac:dyDescent="0.25">
      <c r="A296">
        <v>2046</v>
      </c>
      <c r="B296">
        <v>12</v>
      </c>
      <c r="C296">
        <v>31</v>
      </c>
      <c r="D296">
        <v>2047</v>
      </c>
      <c r="E296">
        <v>65.825500269848504</v>
      </c>
      <c r="F296">
        <v>18.283817742198899</v>
      </c>
      <c r="G296">
        <v>0</v>
      </c>
      <c r="H296">
        <v>0</v>
      </c>
    </row>
    <row r="297" spans="1:8" x14ac:dyDescent="0.25">
      <c r="A297">
        <v>2047</v>
      </c>
      <c r="B297">
        <v>1</v>
      </c>
      <c r="C297">
        <v>31</v>
      </c>
      <c r="D297">
        <v>2047.085</v>
      </c>
      <c r="E297">
        <v>65.919481181339506</v>
      </c>
      <c r="F297">
        <v>18.4171115618113</v>
      </c>
      <c r="G297">
        <v>0</v>
      </c>
      <c r="H297">
        <v>0</v>
      </c>
    </row>
    <row r="298" spans="1:8" x14ac:dyDescent="0.25">
      <c r="A298">
        <v>2047</v>
      </c>
      <c r="B298">
        <v>2</v>
      </c>
      <c r="C298">
        <v>28</v>
      </c>
      <c r="D298">
        <v>2047.162</v>
      </c>
      <c r="E298">
        <v>66.003956279418205</v>
      </c>
      <c r="F298">
        <v>18.567043864708001</v>
      </c>
      <c r="G298">
        <v>0</v>
      </c>
      <c r="H298">
        <v>0</v>
      </c>
    </row>
    <row r="299" spans="1:8" x14ac:dyDescent="0.25">
      <c r="A299">
        <v>2047</v>
      </c>
      <c r="B299">
        <v>3</v>
      </c>
      <c r="C299">
        <v>31</v>
      </c>
      <c r="D299">
        <v>2047.2470000000001</v>
      </c>
      <c r="E299">
        <v>66.097030634519399</v>
      </c>
      <c r="F299">
        <v>18.6114292175386</v>
      </c>
      <c r="G299">
        <v>0</v>
      </c>
      <c r="H299">
        <v>0</v>
      </c>
    </row>
    <row r="300" spans="1:8" x14ac:dyDescent="0.25">
      <c r="A300">
        <v>2047</v>
      </c>
      <c r="B300">
        <v>4</v>
      </c>
      <c r="C300">
        <v>30</v>
      </c>
      <c r="D300">
        <v>2047.329</v>
      </c>
      <c r="E300">
        <v>66.186653897268599</v>
      </c>
      <c r="F300">
        <v>18.617718467060701</v>
      </c>
      <c r="G300">
        <v>0</v>
      </c>
      <c r="H300">
        <v>0</v>
      </c>
    </row>
    <row r="301" spans="1:8" x14ac:dyDescent="0.25">
      <c r="A301">
        <v>2047</v>
      </c>
      <c r="B301">
        <v>5</v>
      </c>
      <c r="C301">
        <v>31</v>
      </c>
      <c r="D301">
        <v>2047.414</v>
      </c>
      <c r="E301">
        <v>66.278804338015206</v>
      </c>
      <c r="F301">
        <v>18.613936279612599</v>
      </c>
      <c r="G301">
        <v>0</v>
      </c>
      <c r="H301">
        <v>0</v>
      </c>
    </row>
    <row r="302" spans="1:8" x14ac:dyDescent="0.25">
      <c r="A302">
        <v>2047</v>
      </c>
      <c r="B302">
        <v>6</v>
      </c>
      <c r="C302">
        <v>30</v>
      </c>
      <c r="D302">
        <v>2047.4960000000001</v>
      </c>
      <c r="E302">
        <v>66.367539978120504</v>
      </c>
      <c r="F302">
        <v>18.616697950818999</v>
      </c>
      <c r="G302">
        <v>0</v>
      </c>
      <c r="H302">
        <v>0</v>
      </c>
    </row>
    <row r="303" spans="1:8" x14ac:dyDescent="0.25">
      <c r="A303">
        <v>2047</v>
      </c>
      <c r="B303">
        <v>7</v>
      </c>
      <c r="C303">
        <v>30</v>
      </c>
      <c r="D303">
        <v>2047.578</v>
      </c>
      <c r="E303">
        <v>66.455843791002494</v>
      </c>
      <c r="F303">
        <v>18.6120617987632</v>
      </c>
      <c r="G303">
        <v>0</v>
      </c>
      <c r="H303">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8DCD7-2EE1-4E40-B5B4-2B5F83BE085E}">
  <dimension ref="A1:H279"/>
  <sheetViews>
    <sheetView workbookViewId="0">
      <selection activeCell="A2" sqref="A2:B2"/>
    </sheetView>
  </sheetViews>
  <sheetFormatPr defaultRowHeight="15" x14ac:dyDescent="0.25"/>
  <sheetData>
    <row r="1" spans="1:8" x14ac:dyDescent="0.25">
      <c r="A1" t="s">
        <v>143</v>
      </c>
      <c r="B1" t="s">
        <v>144</v>
      </c>
      <c r="C1" t="s">
        <v>233</v>
      </c>
      <c r="D1" t="s">
        <v>234</v>
      </c>
      <c r="E1" t="s">
        <v>235</v>
      </c>
      <c r="F1" t="s">
        <v>236</v>
      </c>
      <c r="G1" t="s">
        <v>237</v>
      </c>
      <c r="H1" t="s">
        <v>238</v>
      </c>
    </row>
    <row r="2" spans="1:8" x14ac:dyDescent="0.25">
      <c r="A2">
        <v>2025</v>
      </c>
      <c r="B2">
        <v>8</v>
      </c>
      <c r="C2">
        <v>14</v>
      </c>
      <c r="D2">
        <v>2025.6189999999999</v>
      </c>
      <c r="E2">
        <v>0</v>
      </c>
      <c r="F2">
        <v>0</v>
      </c>
    </row>
    <row r="3" spans="1:8" x14ac:dyDescent="0.25">
      <c r="A3">
        <v>2025</v>
      </c>
      <c r="B3">
        <v>8</v>
      </c>
      <c r="C3">
        <v>31</v>
      </c>
      <c r="D3">
        <v>2025.6659999999999</v>
      </c>
      <c r="E3">
        <v>0.29370000000000002</v>
      </c>
      <c r="F3">
        <v>3.2230993665079998E-3</v>
      </c>
      <c r="G3">
        <v>0</v>
      </c>
      <c r="H3">
        <v>0</v>
      </c>
    </row>
    <row r="4" spans="1:8" x14ac:dyDescent="0.25">
      <c r="A4">
        <v>2025</v>
      </c>
      <c r="B4">
        <v>9</v>
      </c>
      <c r="C4">
        <v>30</v>
      </c>
      <c r="D4">
        <v>2025.748</v>
      </c>
      <c r="E4">
        <v>0.29370149989665501</v>
      </c>
      <c r="F4">
        <v>6.2227368106639999E-3</v>
      </c>
      <c r="G4">
        <v>0</v>
      </c>
      <c r="H4">
        <v>0</v>
      </c>
    </row>
    <row r="5" spans="1:8" x14ac:dyDescent="0.25">
      <c r="A5">
        <v>2025</v>
      </c>
      <c r="B5">
        <v>10</v>
      </c>
      <c r="C5">
        <v>31</v>
      </c>
      <c r="D5">
        <v>2025.8330000000001</v>
      </c>
      <c r="E5">
        <v>0.29371304071076099</v>
      </c>
      <c r="F5">
        <v>8.1844188155620005E-3</v>
      </c>
      <c r="G5">
        <v>0</v>
      </c>
      <c r="H5">
        <v>0</v>
      </c>
    </row>
    <row r="6" spans="1:8" x14ac:dyDescent="0.25">
      <c r="A6">
        <v>2025</v>
      </c>
      <c r="B6">
        <v>11</v>
      </c>
      <c r="C6">
        <v>30</v>
      </c>
      <c r="D6">
        <v>2025.915</v>
      </c>
      <c r="E6">
        <v>0.293768097988096</v>
      </c>
      <c r="F6">
        <v>9.8939536228570008E-3</v>
      </c>
      <c r="G6">
        <v>0</v>
      </c>
      <c r="H6">
        <v>0</v>
      </c>
    </row>
    <row r="7" spans="1:8" x14ac:dyDescent="0.25">
      <c r="A7">
        <v>2025</v>
      </c>
      <c r="B7">
        <v>12</v>
      </c>
      <c r="C7">
        <v>31</v>
      </c>
      <c r="D7">
        <v>2026</v>
      </c>
      <c r="E7">
        <v>0.29397163909739499</v>
      </c>
      <c r="F7">
        <v>1.163523720369E-2</v>
      </c>
      <c r="G7">
        <v>0</v>
      </c>
      <c r="H7">
        <v>0</v>
      </c>
    </row>
    <row r="8" spans="1:8" x14ac:dyDescent="0.25">
      <c r="A8">
        <v>2026</v>
      </c>
      <c r="B8">
        <v>1</v>
      </c>
      <c r="C8">
        <v>31</v>
      </c>
      <c r="D8">
        <v>2026.085</v>
      </c>
      <c r="E8">
        <v>0.29454928783397899</v>
      </c>
      <c r="F8">
        <v>1.3524942946866E-2</v>
      </c>
      <c r="G8">
        <v>0</v>
      </c>
      <c r="H8">
        <v>0</v>
      </c>
    </row>
    <row r="9" spans="1:8" x14ac:dyDescent="0.25">
      <c r="A9">
        <v>2026</v>
      </c>
      <c r="B9">
        <v>2</v>
      </c>
      <c r="C9">
        <v>28</v>
      </c>
      <c r="D9">
        <v>2026.162</v>
      </c>
      <c r="E9">
        <v>0.295726770766991</v>
      </c>
      <c r="F9">
        <v>1.5674197713022E-2</v>
      </c>
      <c r="G9">
        <v>0</v>
      </c>
      <c r="H9">
        <v>0</v>
      </c>
    </row>
    <row r="10" spans="1:8" x14ac:dyDescent="0.25">
      <c r="A10">
        <v>2026</v>
      </c>
      <c r="B10">
        <v>3</v>
      </c>
      <c r="C10">
        <v>31</v>
      </c>
      <c r="D10">
        <v>2026.2470000000001</v>
      </c>
      <c r="E10">
        <v>0.29832390532712699</v>
      </c>
      <c r="F10">
        <v>1.6701581515451001E-2</v>
      </c>
      <c r="G10">
        <v>0</v>
      </c>
      <c r="H10">
        <v>0</v>
      </c>
    </row>
    <row r="11" spans="1:8" x14ac:dyDescent="0.25">
      <c r="A11">
        <v>2026</v>
      </c>
      <c r="B11">
        <v>4</v>
      </c>
      <c r="C11">
        <v>30</v>
      </c>
      <c r="D11">
        <v>2026.329</v>
      </c>
      <c r="E11">
        <v>0.302898618739045</v>
      </c>
      <c r="F11">
        <v>1.7499688446956999E-2</v>
      </c>
      <c r="G11">
        <v>0</v>
      </c>
      <c r="H11">
        <v>0</v>
      </c>
    </row>
    <row r="12" spans="1:8" x14ac:dyDescent="0.25">
      <c r="A12">
        <v>2026</v>
      </c>
      <c r="B12">
        <v>5</v>
      </c>
      <c r="C12">
        <v>31</v>
      </c>
      <c r="D12">
        <v>2026.414</v>
      </c>
      <c r="E12">
        <v>0.31078095743603401</v>
      </c>
      <c r="F12">
        <v>1.8474078096304001E-2</v>
      </c>
      <c r="G12">
        <v>0</v>
      </c>
      <c r="H12">
        <v>0</v>
      </c>
    </row>
    <row r="13" spans="1:8" x14ac:dyDescent="0.25">
      <c r="A13">
        <v>2026</v>
      </c>
      <c r="B13">
        <v>6</v>
      </c>
      <c r="C13">
        <v>30</v>
      </c>
      <c r="D13">
        <v>2026.4960000000001</v>
      </c>
      <c r="E13">
        <v>0.32260885947367701</v>
      </c>
      <c r="F13">
        <v>1.9698041549045999E-2</v>
      </c>
      <c r="G13">
        <v>0</v>
      </c>
      <c r="H13">
        <v>0</v>
      </c>
    </row>
    <row r="14" spans="1:8" x14ac:dyDescent="0.25">
      <c r="A14">
        <v>2026</v>
      </c>
      <c r="B14">
        <v>7</v>
      </c>
      <c r="C14">
        <v>31</v>
      </c>
      <c r="D14">
        <v>2026.5809999999999</v>
      </c>
      <c r="E14">
        <v>0.34048949776341703</v>
      </c>
      <c r="F14">
        <v>2.1062682954326999E-2</v>
      </c>
      <c r="G14">
        <v>0</v>
      </c>
      <c r="H14">
        <v>0</v>
      </c>
    </row>
    <row r="15" spans="1:8" x14ac:dyDescent="0.25">
      <c r="A15">
        <v>2026</v>
      </c>
      <c r="B15">
        <v>8</v>
      </c>
      <c r="C15">
        <v>31</v>
      </c>
      <c r="D15">
        <v>2026.6659999999999</v>
      </c>
      <c r="E15">
        <v>0.36552618784549701</v>
      </c>
      <c r="F15">
        <v>2.2586863869229999E-2</v>
      </c>
      <c r="G15">
        <v>0</v>
      </c>
      <c r="H15">
        <v>0</v>
      </c>
    </row>
    <row r="16" spans="1:8" x14ac:dyDescent="0.25">
      <c r="A16">
        <v>2026</v>
      </c>
      <c r="B16">
        <v>9</v>
      </c>
      <c r="C16">
        <v>30</v>
      </c>
      <c r="D16">
        <v>2026.748</v>
      </c>
      <c r="E16">
        <v>0.39791220789644</v>
      </c>
      <c r="F16">
        <v>2.4409699788077999E-2</v>
      </c>
      <c r="G16">
        <v>0</v>
      </c>
      <c r="H16">
        <v>0</v>
      </c>
    </row>
    <row r="17" spans="1:8" x14ac:dyDescent="0.25">
      <c r="A17">
        <v>2026</v>
      </c>
      <c r="B17">
        <v>10</v>
      </c>
      <c r="C17">
        <v>31</v>
      </c>
      <c r="D17">
        <v>2026.8330000000001</v>
      </c>
      <c r="E17">
        <v>0.44114973255636403</v>
      </c>
      <c r="F17">
        <v>2.6558951617012001E-2</v>
      </c>
      <c r="G17">
        <v>0</v>
      </c>
      <c r="H17">
        <v>0</v>
      </c>
    </row>
    <row r="18" spans="1:8" x14ac:dyDescent="0.25">
      <c r="A18">
        <v>2026</v>
      </c>
      <c r="B18">
        <v>11</v>
      </c>
      <c r="C18">
        <v>30</v>
      </c>
      <c r="D18">
        <v>2026.915</v>
      </c>
      <c r="E18">
        <v>0.49365195260408701</v>
      </c>
      <c r="F18">
        <v>2.9019929741035001E-2</v>
      </c>
      <c r="G18">
        <v>0</v>
      </c>
      <c r="H18">
        <v>0</v>
      </c>
    </row>
    <row r="19" spans="1:8" x14ac:dyDescent="0.25">
      <c r="A19">
        <v>2026</v>
      </c>
      <c r="B19">
        <v>12</v>
      </c>
      <c r="C19">
        <v>31</v>
      </c>
      <c r="D19">
        <v>2027</v>
      </c>
      <c r="E19">
        <v>0.56005703359746595</v>
      </c>
      <c r="F19">
        <v>3.2006593037322999E-2</v>
      </c>
      <c r="G19">
        <v>0</v>
      </c>
      <c r="H19">
        <v>0</v>
      </c>
    </row>
    <row r="20" spans="1:8" x14ac:dyDescent="0.25">
      <c r="A20">
        <v>2027</v>
      </c>
      <c r="B20">
        <v>1</v>
      </c>
      <c r="C20">
        <v>31</v>
      </c>
      <c r="D20">
        <v>2027.085</v>
      </c>
      <c r="E20">
        <v>0.63982705354583802</v>
      </c>
      <c r="F20">
        <v>3.5706302905650002E-2</v>
      </c>
      <c r="G20">
        <v>0</v>
      </c>
      <c r="H20">
        <v>0</v>
      </c>
    </row>
    <row r="21" spans="1:8" x14ac:dyDescent="0.25">
      <c r="A21">
        <v>2027</v>
      </c>
      <c r="B21">
        <v>2</v>
      </c>
      <c r="C21">
        <v>28</v>
      </c>
      <c r="D21">
        <v>2027.162</v>
      </c>
      <c r="E21">
        <v>0.72408786200318498</v>
      </c>
      <c r="F21">
        <v>4.0189779132984001E-2</v>
      </c>
      <c r="G21">
        <v>0</v>
      </c>
      <c r="H21">
        <v>0</v>
      </c>
    </row>
    <row r="22" spans="1:8" x14ac:dyDescent="0.25">
      <c r="A22">
        <v>2027</v>
      </c>
      <c r="B22">
        <v>3</v>
      </c>
      <c r="C22">
        <v>31</v>
      </c>
      <c r="D22">
        <v>2027.2470000000001</v>
      </c>
      <c r="E22">
        <v>0.83154717203310202</v>
      </c>
      <c r="F22">
        <v>4.3868106243566997E-2</v>
      </c>
      <c r="G22">
        <v>0</v>
      </c>
      <c r="H22">
        <v>0</v>
      </c>
    </row>
    <row r="23" spans="1:8" x14ac:dyDescent="0.25">
      <c r="A23">
        <v>2027</v>
      </c>
      <c r="B23">
        <v>4</v>
      </c>
      <c r="C23">
        <v>30</v>
      </c>
      <c r="D23">
        <v>2027.329</v>
      </c>
      <c r="E23">
        <v>0.95021805085160904</v>
      </c>
      <c r="F23">
        <v>4.7660591156942003E-2</v>
      </c>
      <c r="G23">
        <v>0</v>
      </c>
      <c r="H23">
        <v>0</v>
      </c>
    </row>
    <row r="24" spans="1:8" x14ac:dyDescent="0.25">
      <c r="A24">
        <v>2027</v>
      </c>
      <c r="B24">
        <v>5</v>
      </c>
      <c r="C24">
        <v>31</v>
      </c>
      <c r="D24">
        <v>2027.414</v>
      </c>
      <c r="E24">
        <v>1.08839572766588</v>
      </c>
      <c r="F24">
        <v>5.2352049191301001E-2</v>
      </c>
      <c r="G24">
        <v>0</v>
      </c>
      <c r="H24">
        <v>0</v>
      </c>
    </row>
    <row r="25" spans="1:8" x14ac:dyDescent="0.25">
      <c r="A25">
        <v>2027</v>
      </c>
      <c r="B25">
        <v>6</v>
      </c>
      <c r="C25">
        <v>30</v>
      </c>
      <c r="D25">
        <v>2027.4960000000001</v>
      </c>
      <c r="E25">
        <v>1.2373952621593101</v>
      </c>
      <c r="F25">
        <v>5.7946092982885E-2</v>
      </c>
      <c r="G25">
        <v>0</v>
      </c>
      <c r="H25">
        <v>0</v>
      </c>
    </row>
    <row r="26" spans="1:8" x14ac:dyDescent="0.25">
      <c r="A26">
        <v>2027</v>
      </c>
      <c r="B26">
        <v>7</v>
      </c>
      <c r="C26">
        <v>31</v>
      </c>
      <c r="D26">
        <v>2027.5809999999999</v>
      </c>
      <c r="E26">
        <v>1.4072571957050199</v>
      </c>
      <c r="F26">
        <v>6.4540669888316998E-2</v>
      </c>
      <c r="G26">
        <v>0</v>
      </c>
      <c r="H26">
        <v>0</v>
      </c>
    </row>
    <row r="27" spans="1:8" x14ac:dyDescent="0.25">
      <c r="A27">
        <v>2027</v>
      </c>
      <c r="B27">
        <v>8</v>
      </c>
      <c r="C27">
        <v>31</v>
      </c>
      <c r="D27">
        <v>2027.6659999999999</v>
      </c>
      <c r="E27">
        <v>1.59326114904965</v>
      </c>
      <c r="F27">
        <v>7.2090621070792005E-2</v>
      </c>
      <c r="G27">
        <v>0</v>
      </c>
      <c r="H27">
        <v>0</v>
      </c>
    </row>
    <row r="28" spans="1:8" x14ac:dyDescent="0.25">
      <c r="A28">
        <v>2027</v>
      </c>
      <c r="B28">
        <v>9</v>
      </c>
      <c r="C28">
        <v>30</v>
      </c>
      <c r="D28">
        <v>2027.748</v>
      </c>
      <c r="E28">
        <v>1.7885169165852699</v>
      </c>
      <c r="F28">
        <v>8.0747136859046997E-2</v>
      </c>
      <c r="G28">
        <v>0</v>
      </c>
      <c r="H28">
        <v>0</v>
      </c>
    </row>
    <row r="29" spans="1:8" x14ac:dyDescent="0.25">
      <c r="A29">
        <v>2027</v>
      </c>
      <c r="B29">
        <v>10</v>
      </c>
      <c r="C29">
        <v>31</v>
      </c>
      <c r="D29">
        <v>2027.8330000000001</v>
      </c>
      <c r="E29">
        <v>2.0058254002814899</v>
      </c>
      <c r="F29">
        <v>9.0885159042830996E-2</v>
      </c>
      <c r="G29">
        <v>0</v>
      </c>
      <c r="H29">
        <v>0</v>
      </c>
    </row>
    <row r="30" spans="1:8" x14ac:dyDescent="0.25">
      <c r="A30">
        <v>2027</v>
      </c>
      <c r="B30">
        <v>11</v>
      </c>
      <c r="C30">
        <v>30</v>
      </c>
      <c r="D30">
        <v>2027.915</v>
      </c>
      <c r="E30">
        <v>2.2308820838311498</v>
      </c>
      <c r="F30">
        <v>0.10210277725709099</v>
      </c>
      <c r="G30">
        <v>0</v>
      </c>
      <c r="H30">
        <v>0</v>
      </c>
    </row>
    <row r="31" spans="1:8" x14ac:dyDescent="0.25">
      <c r="A31">
        <v>2027</v>
      </c>
      <c r="B31">
        <v>12</v>
      </c>
      <c r="C31">
        <v>31</v>
      </c>
      <c r="D31">
        <v>2028</v>
      </c>
      <c r="E31">
        <v>2.4783244875752</v>
      </c>
      <c r="F31">
        <v>0.11520403310347101</v>
      </c>
      <c r="G31">
        <v>0</v>
      </c>
      <c r="H31">
        <v>0</v>
      </c>
    </row>
    <row r="32" spans="1:8" x14ac:dyDescent="0.25">
      <c r="A32">
        <v>2028</v>
      </c>
      <c r="B32">
        <v>1</v>
      </c>
      <c r="C32">
        <v>31</v>
      </c>
      <c r="D32">
        <v>2028.085</v>
      </c>
      <c r="E32">
        <v>2.74046356588729</v>
      </c>
      <c r="F32">
        <v>0.13042896629909401</v>
      </c>
      <c r="G32">
        <v>0</v>
      </c>
      <c r="H32">
        <v>0</v>
      </c>
    </row>
    <row r="33" spans="1:8" x14ac:dyDescent="0.25">
      <c r="A33">
        <v>2028</v>
      </c>
      <c r="B33">
        <v>2</v>
      </c>
      <c r="C33">
        <v>29</v>
      </c>
      <c r="D33">
        <v>2028.164</v>
      </c>
      <c r="E33">
        <v>2.9985669478632202</v>
      </c>
      <c r="F33">
        <v>0.14793871395021299</v>
      </c>
      <c r="G33">
        <v>0</v>
      </c>
      <c r="H33">
        <v>0</v>
      </c>
    </row>
    <row r="34" spans="1:8" x14ac:dyDescent="0.25">
      <c r="A34">
        <v>2028</v>
      </c>
      <c r="B34">
        <v>3</v>
      </c>
      <c r="C34">
        <v>31</v>
      </c>
      <c r="D34">
        <v>2028.249</v>
      </c>
      <c r="E34">
        <v>3.28774059669716</v>
      </c>
      <c r="F34">
        <v>0.163066287068933</v>
      </c>
      <c r="G34">
        <v>0</v>
      </c>
      <c r="H34">
        <v>0</v>
      </c>
    </row>
    <row r="35" spans="1:8" x14ac:dyDescent="0.25">
      <c r="A35">
        <v>2028</v>
      </c>
      <c r="B35">
        <v>4</v>
      </c>
      <c r="C35">
        <v>30</v>
      </c>
      <c r="D35">
        <v>2028.3309999999999</v>
      </c>
      <c r="E35">
        <v>3.5801337394017598</v>
      </c>
      <c r="F35">
        <v>0.17802709421744201</v>
      </c>
      <c r="G35">
        <v>0</v>
      </c>
      <c r="H35">
        <v>0</v>
      </c>
    </row>
    <row r="36" spans="1:8" x14ac:dyDescent="0.25">
      <c r="A36">
        <v>2028</v>
      </c>
      <c r="B36">
        <v>5</v>
      </c>
      <c r="C36">
        <v>31</v>
      </c>
      <c r="D36">
        <v>2028.415</v>
      </c>
      <c r="E36">
        <v>3.89468118462589</v>
      </c>
      <c r="F36">
        <v>0.19502735835950699</v>
      </c>
      <c r="G36">
        <v>0</v>
      </c>
      <c r="H36">
        <v>0</v>
      </c>
    </row>
    <row r="37" spans="1:8" x14ac:dyDescent="0.25">
      <c r="A37">
        <v>2028</v>
      </c>
      <c r="B37">
        <v>6</v>
      </c>
      <c r="C37">
        <v>30</v>
      </c>
      <c r="D37">
        <v>2028.4970000000001</v>
      </c>
      <c r="E37">
        <v>4.2105413398962099</v>
      </c>
      <c r="F37">
        <v>0.21368157741417401</v>
      </c>
      <c r="G37">
        <v>0</v>
      </c>
      <c r="H37">
        <v>0</v>
      </c>
    </row>
    <row r="38" spans="1:8" x14ac:dyDescent="0.25">
      <c r="A38">
        <v>2028</v>
      </c>
      <c r="B38">
        <v>7</v>
      </c>
      <c r="C38">
        <v>31</v>
      </c>
      <c r="D38">
        <v>2028.5820000000001</v>
      </c>
      <c r="E38">
        <v>4.5481900953553698</v>
      </c>
      <c r="F38">
        <v>0.234322217699204</v>
      </c>
      <c r="G38">
        <v>0</v>
      </c>
      <c r="H38">
        <v>0</v>
      </c>
    </row>
    <row r="39" spans="1:8" x14ac:dyDescent="0.25">
      <c r="A39">
        <v>2028</v>
      </c>
      <c r="B39">
        <v>8</v>
      </c>
      <c r="C39">
        <v>31</v>
      </c>
      <c r="D39">
        <v>2028.6669999999999</v>
      </c>
      <c r="E39">
        <v>4.8966886404185104</v>
      </c>
      <c r="F39">
        <v>0.25659166370631098</v>
      </c>
      <c r="G39">
        <v>0</v>
      </c>
      <c r="H39">
        <v>0</v>
      </c>
    </row>
    <row r="40" spans="1:8" x14ac:dyDescent="0.25">
      <c r="A40">
        <v>2028</v>
      </c>
      <c r="B40">
        <v>9</v>
      </c>
      <c r="C40">
        <v>30</v>
      </c>
      <c r="D40">
        <v>2028.749</v>
      </c>
      <c r="E40">
        <v>5.2437101728124604</v>
      </c>
      <c r="F40">
        <v>0.28066187979392798</v>
      </c>
      <c r="G40">
        <v>0</v>
      </c>
      <c r="H40">
        <v>0</v>
      </c>
    </row>
    <row r="41" spans="1:8" x14ac:dyDescent="0.25">
      <c r="A41">
        <v>2028</v>
      </c>
      <c r="B41">
        <v>10</v>
      </c>
      <c r="C41">
        <v>31</v>
      </c>
      <c r="D41">
        <v>2028.8330000000001</v>
      </c>
      <c r="E41">
        <v>5.6118094932609797</v>
      </c>
      <c r="F41">
        <v>0.30753522257272198</v>
      </c>
      <c r="G41">
        <v>0</v>
      </c>
      <c r="H41">
        <v>0</v>
      </c>
    </row>
    <row r="42" spans="1:8" x14ac:dyDescent="0.25">
      <c r="A42">
        <v>2028</v>
      </c>
      <c r="B42">
        <v>11</v>
      </c>
      <c r="C42">
        <v>30</v>
      </c>
      <c r="D42">
        <v>2028.915</v>
      </c>
      <c r="E42">
        <v>5.97669030519162</v>
      </c>
      <c r="F42">
        <v>0.33585019061807703</v>
      </c>
      <c r="G42">
        <v>0</v>
      </c>
      <c r="H42">
        <v>0</v>
      </c>
    </row>
    <row r="43" spans="1:8" x14ac:dyDescent="0.25">
      <c r="A43">
        <v>2028</v>
      </c>
      <c r="B43">
        <v>12</v>
      </c>
      <c r="C43">
        <v>31</v>
      </c>
      <c r="D43">
        <v>2029</v>
      </c>
      <c r="E43">
        <v>6.3621156626626103</v>
      </c>
      <c r="F43">
        <v>0.36766795148822101</v>
      </c>
      <c r="G43">
        <v>0</v>
      </c>
      <c r="H43">
        <v>0</v>
      </c>
    </row>
    <row r="44" spans="1:8" x14ac:dyDescent="0.25">
      <c r="A44">
        <v>2029</v>
      </c>
      <c r="B44">
        <v>1</v>
      </c>
      <c r="C44">
        <v>31</v>
      </c>
      <c r="D44">
        <v>2029.085</v>
      </c>
      <c r="E44">
        <v>6.7555012466573201</v>
      </c>
      <c r="F44">
        <v>0.40325839187741802</v>
      </c>
      <c r="G44">
        <v>0</v>
      </c>
      <c r="H44">
        <v>0</v>
      </c>
    </row>
    <row r="45" spans="1:8" x14ac:dyDescent="0.25">
      <c r="A45">
        <v>2029</v>
      </c>
      <c r="B45">
        <v>2</v>
      </c>
      <c r="C45">
        <v>28</v>
      </c>
      <c r="D45">
        <v>2029.162</v>
      </c>
      <c r="E45">
        <v>7.1172008704584604</v>
      </c>
      <c r="F45">
        <v>0.44114046626808601</v>
      </c>
      <c r="G45">
        <v>0</v>
      </c>
      <c r="H45">
        <v>0</v>
      </c>
    </row>
    <row r="46" spans="1:8" x14ac:dyDescent="0.25">
      <c r="A46">
        <v>2029</v>
      </c>
      <c r="B46">
        <v>3</v>
      </c>
      <c r="C46">
        <v>31</v>
      </c>
      <c r="D46">
        <v>2029.2470000000001</v>
      </c>
      <c r="E46">
        <v>7.5242284006508102</v>
      </c>
      <c r="F46">
        <v>0.47361442912528701</v>
      </c>
      <c r="G46">
        <v>0</v>
      </c>
      <c r="H46">
        <v>0</v>
      </c>
    </row>
    <row r="47" spans="1:8" x14ac:dyDescent="0.25">
      <c r="A47">
        <v>2029</v>
      </c>
      <c r="B47">
        <v>4</v>
      </c>
      <c r="C47">
        <v>30</v>
      </c>
      <c r="D47">
        <v>2029.329</v>
      </c>
      <c r="E47">
        <v>7.9242309576629699</v>
      </c>
      <c r="F47">
        <v>0.50430657325953598</v>
      </c>
      <c r="G47">
        <v>0</v>
      </c>
      <c r="H47">
        <v>0</v>
      </c>
    </row>
    <row r="48" spans="1:8" x14ac:dyDescent="0.25">
      <c r="A48">
        <v>2029</v>
      </c>
      <c r="B48">
        <v>5</v>
      </c>
      <c r="C48">
        <v>31</v>
      </c>
      <c r="D48">
        <v>2029.414</v>
      </c>
      <c r="E48">
        <v>8.3433868334420698</v>
      </c>
      <c r="F48">
        <v>0.537883430946684</v>
      </c>
      <c r="G48">
        <v>0</v>
      </c>
      <c r="H48">
        <v>0</v>
      </c>
    </row>
    <row r="49" spans="1:8" x14ac:dyDescent="0.25">
      <c r="A49">
        <v>2029</v>
      </c>
      <c r="B49">
        <v>6</v>
      </c>
      <c r="C49">
        <v>30</v>
      </c>
      <c r="D49">
        <v>2029.4960000000001</v>
      </c>
      <c r="E49">
        <v>8.7542028386253499</v>
      </c>
      <c r="F49">
        <v>0.57362970041932604</v>
      </c>
      <c r="G49">
        <v>0</v>
      </c>
      <c r="H49">
        <v>0</v>
      </c>
    </row>
    <row r="50" spans="1:8" x14ac:dyDescent="0.25">
      <c r="A50">
        <v>2029</v>
      </c>
      <c r="B50">
        <v>7</v>
      </c>
      <c r="C50">
        <v>31</v>
      </c>
      <c r="D50">
        <v>2029.5809999999999</v>
      </c>
      <c r="E50">
        <v>9.1836135383591895</v>
      </c>
      <c r="F50">
        <v>0.61193829854937498</v>
      </c>
      <c r="G50">
        <v>0</v>
      </c>
      <c r="H50">
        <v>0</v>
      </c>
    </row>
    <row r="51" spans="1:8" x14ac:dyDescent="0.25">
      <c r="A51">
        <v>2029</v>
      </c>
      <c r="B51">
        <v>8</v>
      </c>
      <c r="C51">
        <v>31</v>
      </c>
      <c r="D51">
        <v>2029.6659999999999</v>
      </c>
      <c r="E51">
        <v>9.6175632726034497</v>
      </c>
      <c r="F51">
        <v>0.65206356703962798</v>
      </c>
      <c r="G51">
        <v>0</v>
      </c>
      <c r="H51">
        <v>0</v>
      </c>
    </row>
    <row r="52" spans="1:8" x14ac:dyDescent="0.25">
      <c r="A52">
        <v>2029</v>
      </c>
      <c r="B52">
        <v>9</v>
      </c>
      <c r="C52">
        <v>30</v>
      </c>
      <c r="D52">
        <v>2029.748</v>
      </c>
      <c r="E52">
        <v>10.041432876349701</v>
      </c>
      <c r="F52">
        <v>0.69451470609309296</v>
      </c>
      <c r="G52">
        <v>0</v>
      </c>
      <c r="H52">
        <v>0</v>
      </c>
    </row>
    <row r="53" spans="1:8" x14ac:dyDescent="0.25">
      <c r="A53">
        <v>2029</v>
      </c>
      <c r="B53">
        <v>10</v>
      </c>
      <c r="C53">
        <v>31</v>
      </c>
      <c r="D53">
        <v>2029.8330000000001</v>
      </c>
      <c r="E53">
        <v>10.4830814342675</v>
      </c>
      <c r="F53">
        <v>0.74086648559417301</v>
      </c>
      <c r="G53">
        <v>0</v>
      </c>
      <c r="H53">
        <v>0</v>
      </c>
    </row>
    <row r="54" spans="1:8" x14ac:dyDescent="0.25">
      <c r="A54">
        <v>2029</v>
      </c>
      <c r="B54">
        <v>11</v>
      </c>
      <c r="C54">
        <v>30</v>
      </c>
      <c r="D54">
        <v>2029.915</v>
      </c>
      <c r="E54">
        <v>10.913650635444901</v>
      </c>
      <c r="F54">
        <v>0.78877423274060998</v>
      </c>
      <c r="G54">
        <v>0</v>
      </c>
      <c r="H54">
        <v>0</v>
      </c>
    </row>
    <row r="55" spans="1:8" x14ac:dyDescent="0.25">
      <c r="A55">
        <v>2029</v>
      </c>
      <c r="B55">
        <v>12</v>
      </c>
      <c r="C55">
        <v>31</v>
      </c>
      <c r="D55">
        <v>2030</v>
      </c>
      <c r="E55">
        <v>11.3614813747821</v>
      </c>
      <c r="F55">
        <v>0.84167029084949796</v>
      </c>
      <c r="G55">
        <v>0</v>
      </c>
      <c r="H55">
        <v>0</v>
      </c>
    </row>
    <row r="56" spans="1:8" x14ac:dyDescent="0.25">
      <c r="A56">
        <v>2030</v>
      </c>
      <c r="B56">
        <v>1</v>
      </c>
      <c r="C56">
        <v>31</v>
      </c>
      <c r="D56">
        <v>2030.085</v>
      </c>
      <c r="E56">
        <v>11.8119168675358</v>
      </c>
      <c r="F56">
        <v>0.90005279821362505</v>
      </c>
      <c r="G56">
        <v>0</v>
      </c>
      <c r="H56">
        <v>0</v>
      </c>
    </row>
    <row r="57" spans="1:8" x14ac:dyDescent="0.25">
      <c r="A57">
        <v>2030</v>
      </c>
      <c r="B57">
        <v>2</v>
      </c>
      <c r="C57">
        <v>28</v>
      </c>
      <c r="D57">
        <v>2030.162</v>
      </c>
      <c r="E57">
        <v>12.220718579522</v>
      </c>
      <c r="F57">
        <v>0.96184703175668995</v>
      </c>
      <c r="G57">
        <v>0</v>
      </c>
      <c r="H57">
        <v>0</v>
      </c>
    </row>
    <row r="58" spans="1:8" x14ac:dyDescent="0.25">
      <c r="A58">
        <v>2030</v>
      </c>
      <c r="B58">
        <v>3</v>
      </c>
      <c r="C58">
        <v>31</v>
      </c>
      <c r="D58">
        <v>2030.2470000000001</v>
      </c>
      <c r="E58">
        <v>12.6751898075099</v>
      </c>
      <c r="F58">
        <v>1.0123569381314601</v>
      </c>
      <c r="G58">
        <v>0</v>
      </c>
      <c r="H58">
        <v>0</v>
      </c>
    </row>
    <row r="59" spans="1:8" x14ac:dyDescent="0.25">
      <c r="A59">
        <v>2030</v>
      </c>
      <c r="B59">
        <v>4</v>
      </c>
      <c r="C59">
        <v>30</v>
      </c>
      <c r="D59">
        <v>2030.329</v>
      </c>
      <c r="E59">
        <v>13.116591620000699</v>
      </c>
      <c r="F59">
        <v>1.05851496471259</v>
      </c>
      <c r="G59">
        <v>0</v>
      </c>
      <c r="H59">
        <v>0</v>
      </c>
    </row>
    <row r="60" spans="1:8" x14ac:dyDescent="0.25">
      <c r="A60">
        <v>2030</v>
      </c>
      <c r="B60">
        <v>5</v>
      </c>
      <c r="C60">
        <v>31</v>
      </c>
      <c r="D60">
        <v>2030.414</v>
      </c>
      <c r="E60">
        <v>13.5740673736275</v>
      </c>
      <c r="F60">
        <v>1.10792473588184</v>
      </c>
      <c r="G60">
        <v>0</v>
      </c>
      <c r="H60">
        <v>0</v>
      </c>
    </row>
    <row r="61" spans="1:8" x14ac:dyDescent="0.25">
      <c r="A61">
        <v>2030</v>
      </c>
      <c r="B61">
        <v>6</v>
      </c>
      <c r="C61">
        <v>30</v>
      </c>
      <c r="D61">
        <v>2030.4960000000001</v>
      </c>
      <c r="E61">
        <v>14.017845328950701</v>
      </c>
      <c r="F61">
        <v>1.15988630460294</v>
      </c>
      <c r="G61">
        <v>0</v>
      </c>
      <c r="H61">
        <v>0</v>
      </c>
    </row>
    <row r="62" spans="1:8" x14ac:dyDescent="0.25">
      <c r="A62">
        <v>2030</v>
      </c>
      <c r="B62">
        <v>7</v>
      </c>
      <c r="C62">
        <v>31</v>
      </c>
      <c r="D62">
        <v>2030.5809999999999</v>
      </c>
      <c r="E62">
        <v>14.4772562486678</v>
      </c>
      <c r="F62">
        <v>1.2145572438826899</v>
      </c>
      <c r="G62">
        <v>0</v>
      </c>
      <c r="H62">
        <v>0</v>
      </c>
    </row>
    <row r="63" spans="1:8" x14ac:dyDescent="0.25">
      <c r="A63">
        <v>2030</v>
      </c>
      <c r="B63">
        <v>8</v>
      </c>
      <c r="C63">
        <v>31</v>
      </c>
      <c r="D63">
        <v>2030.6659999999999</v>
      </c>
      <c r="E63">
        <v>14.937276741812299</v>
      </c>
      <c r="F63">
        <v>1.27091436028544</v>
      </c>
      <c r="G63">
        <v>0</v>
      </c>
      <c r="H63">
        <v>0</v>
      </c>
    </row>
    <row r="64" spans="1:8" x14ac:dyDescent="0.25">
      <c r="A64">
        <v>2030</v>
      </c>
      <c r="B64">
        <v>9</v>
      </c>
      <c r="C64">
        <v>30</v>
      </c>
      <c r="D64">
        <v>2030.748</v>
      </c>
      <c r="E64">
        <v>15.3828181341595</v>
      </c>
      <c r="F64">
        <v>1.33017095030236</v>
      </c>
      <c r="G64">
        <v>0</v>
      </c>
      <c r="H64">
        <v>0</v>
      </c>
    </row>
    <row r="65" spans="1:8" x14ac:dyDescent="0.25">
      <c r="A65">
        <v>2030</v>
      </c>
      <c r="B65">
        <v>10</v>
      </c>
      <c r="C65">
        <v>31</v>
      </c>
      <c r="D65">
        <v>2030.8330000000001</v>
      </c>
      <c r="E65">
        <v>15.843368454504001</v>
      </c>
      <c r="F65">
        <v>1.39426993623359</v>
      </c>
      <c r="G65">
        <v>0</v>
      </c>
      <c r="H65">
        <v>0</v>
      </c>
    </row>
    <row r="66" spans="1:8" x14ac:dyDescent="0.25">
      <c r="A66">
        <v>2030</v>
      </c>
      <c r="B66">
        <v>11</v>
      </c>
      <c r="C66">
        <v>30</v>
      </c>
      <c r="D66">
        <v>2030.915</v>
      </c>
      <c r="E66">
        <v>16.289020817334599</v>
      </c>
      <c r="F66">
        <v>1.46008193241116</v>
      </c>
      <c r="G66">
        <v>0</v>
      </c>
      <c r="H66">
        <v>0</v>
      </c>
    </row>
    <row r="67" spans="1:8" x14ac:dyDescent="0.25">
      <c r="A67">
        <v>2030</v>
      </c>
      <c r="B67">
        <v>12</v>
      </c>
      <c r="C67">
        <v>31</v>
      </c>
      <c r="D67">
        <v>2031</v>
      </c>
      <c r="E67">
        <v>16.7492943330763</v>
      </c>
      <c r="F67">
        <v>1.53232891984953</v>
      </c>
      <c r="G67">
        <v>0</v>
      </c>
      <c r="H67">
        <v>0</v>
      </c>
    </row>
    <row r="68" spans="1:8" x14ac:dyDescent="0.25">
      <c r="A68">
        <v>2031</v>
      </c>
      <c r="B68">
        <v>1</v>
      </c>
      <c r="C68">
        <v>31</v>
      </c>
      <c r="D68">
        <v>2031.085</v>
      </c>
      <c r="E68">
        <v>17.2091472569867</v>
      </c>
      <c r="F68">
        <v>1.6119625732859</v>
      </c>
      <c r="G68">
        <v>0</v>
      </c>
      <c r="H68">
        <v>0</v>
      </c>
    </row>
    <row r="69" spans="1:8" x14ac:dyDescent="0.25">
      <c r="A69">
        <v>2031</v>
      </c>
      <c r="B69">
        <v>2</v>
      </c>
      <c r="C69">
        <v>28</v>
      </c>
      <c r="D69">
        <v>2031.162</v>
      </c>
      <c r="E69">
        <v>17.62399194348</v>
      </c>
      <c r="F69">
        <v>1.6967577302840799</v>
      </c>
      <c r="G69">
        <v>0</v>
      </c>
      <c r="H69">
        <v>0</v>
      </c>
    </row>
    <row r="70" spans="1:8" x14ac:dyDescent="0.25">
      <c r="A70">
        <v>2031</v>
      </c>
      <c r="B70">
        <v>3</v>
      </c>
      <c r="C70">
        <v>31</v>
      </c>
      <c r="D70">
        <v>2031.2470000000001</v>
      </c>
      <c r="E70">
        <v>18.0825728155218</v>
      </c>
      <c r="F70">
        <v>1.76298974934022</v>
      </c>
      <c r="G70">
        <v>0</v>
      </c>
      <c r="H70">
        <v>0</v>
      </c>
    </row>
    <row r="71" spans="1:8" x14ac:dyDescent="0.25">
      <c r="A71">
        <v>2031</v>
      </c>
      <c r="B71">
        <v>4</v>
      </c>
      <c r="C71">
        <v>30</v>
      </c>
      <c r="D71">
        <v>2031.329</v>
      </c>
      <c r="E71">
        <v>18.525508516004901</v>
      </c>
      <c r="F71">
        <v>1.8217689432572499</v>
      </c>
      <c r="G71">
        <v>0</v>
      </c>
      <c r="H71">
        <v>0</v>
      </c>
    </row>
    <row r="72" spans="1:8" x14ac:dyDescent="0.25">
      <c r="A72">
        <v>2031</v>
      </c>
      <c r="B72">
        <v>5</v>
      </c>
      <c r="C72">
        <v>31</v>
      </c>
      <c r="D72">
        <v>2031.414</v>
      </c>
      <c r="E72">
        <v>18.982187174619199</v>
      </c>
      <c r="F72">
        <v>1.88370598877202</v>
      </c>
      <c r="G72">
        <v>0</v>
      </c>
      <c r="H72">
        <v>0</v>
      </c>
    </row>
    <row r="73" spans="1:8" x14ac:dyDescent="0.25">
      <c r="A73">
        <v>2031</v>
      </c>
      <c r="B73">
        <v>6</v>
      </c>
      <c r="C73">
        <v>30</v>
      </c>
      <c r="D73">
        <v>2031.4960000000001</v>
      </c>
      <c r="E73">
        <v>19.423019152653499</v>
      </c>
      <c r="F73">
        <v>1.9485522785273199</v>
      </c>
      <c r="G73">
        <v>0</v>
      </c>
      <c r="H73">
        <v>0</v>
      </c>
    </row>
    <row r="74" spans="1:8" x14ac:dyDescent="0.25">
      <c r="A74">
        <v>2031</v>
      </c>
      <c r="B74">
        <v>7</v>
      </c>
      <c r="C74">
        <v>31</v>
      </c>
      <c r="D74">
        <v>2031.5809999999999</v>
      </c>
      <c r="E74">
        <v>19.877269436576</v>
      </c>
      <c r="F74">
        <v>2.01592708085695</v>
      </c>
      <c r="G74">
        <v>0</v>
      </c>
      <c r="H74">
        <v>0</v>
      </c>
    </row>
    <row r="75" spans="1:8" x14ac:dyDescent="0.25">
      <c r="A75">
        <v>2031</v>
      </c>
      <c r="B75">
        <v>8</v>
      </c>
      <c r="C75">
        <v>31</v>
      </c>
      <c r="D75">
        <v>2031.6659999999999</v>
      </c>
      <c r="E75">
        <v>20.3301049941822</v>
      </c>
      <c r="F75">
        <v>2.08470338299104</v>
      </c>
      <c r="G75">
        <v>0</v>
      </c>
      <c r="H75">
        <v>0</v>
      </c>
    </row>
    <row r="76" spans="1:8" x14ac:dyDescent="0.25">
      <c r="A76">
        <v>2031</v>
      </c>
      <c r="B76">
        <v>9</v>
      </c>
      <c r="C76">
        <v>30</v>
      </c>
      <c r="D76">
        <v>2031.748</v>
      </c>
      <c r="E76">
        <v>20.766881163073901</v>
      </c>
      <c r="F76">
        <v>2.1571337484197199</v>
      </c>
      <c r="G76">
        <v>0</v>
      </c>
      <c r="H76">
        <v>0</v>
      </c>
    </row>
    <row r="77" spans="1:8" x14ac:dyDescent="0.25">
      <c r="A77">
        <v>2031</v>
      </c>
      <c r="B77">
        <v>10</v>
      </c>
      <c r="C77">
        <v>31</v>
      </c>
      <c r="D77">
        <v>2031.8330000000001</v>
      </c>
      <c r="E77">
        <v>21.2166153014184</v>
      </c>
      <c r="F77">
        <v>2.23526289704151</v>
      </c>
      <c r="G77">
        <v>0</v>
      </c>
      <c r="H77">
        <v>0</v>
      </c>
    </row>
    <row r="78" spans="1:8" x14ac:dyDescent="0.25">
      <c r="A78">
        <v>2031</v>
      </c>
      <c r="B78">
        <v>11</v>
      </c>
      <c r="C78">
        <v>30</v>
      </c>
      <c r="D78">
        <v>2031.915</v>
      </c>
      <c r="E78">
        <v>21.650202084096499</v>
      </c>
      <c r="F78">
        <v>2.31547226692456</v>
      </c>
      <c r="G78">
        <v>0</v>
      </c>
      <c r="H78">
        <v>0</v>
      </c>
    </row>
    <row r="79" spans="1:8" x14ac:dyDescent="0.25">
      <c r="A79">
        <v>2031</v>
      </c>
      <c r="B79">
        <v>12</v>
      </c>
      <c r="C79">
        <v>31</v>
      </c>
      <c r="D79">
        <v>2032</v>
      </c>
      <c r="E79">
        <v>22.096459501361501</v>
      </c>
      <c r="F79">
        <v>2.4035610855951499</v>
      </c>
      <c r="G79">
        <v>0</v>
      </c>
      <c r="H79">
        <v>0</v>
      </c>
    </row>
    <row r="80" spans="1:8" x14ac:dyDescent="0.25">
      <c r="A80">
        <v>2032</v>
      </c>
      <c r="B80">
        <v>1</v>
      </c>
      <c r="C80">
        <v>31</v>
      </c>
      <c r="D80">
        <v>2032.085</v>
      </c>
      <c r="E80">
        <v>22.540822485001801</v>
      </c>
      <c r="F80">
        <v>2.5011431090744001</v>
      </c>
      <c r="G80">
        <v>0</v>
      </c>
      <c r="H80">
        <v>0</v>
      </c>
    </row>
    <row r="81" spans="1:8" x14ac:dyDescent="0.25">
      <c r="A81">
        <v>2032</v>
      </c>
      <c r="B81">
        <v>2</v>
      </c>
      <c r="C81">
        <v>29</v>
      </c>
      <c r="D81">
        <v>2032.164</v>
      </c>
      <c r="E81">
        <v>22.954732803959999</v>
      </c>
      <c r="F81">
        <v>2.6095761330845502</v>
      </c>
      <c r="G81">
        <v>0</v>
      </c>
      <c r="H81">
        <v>0</v>
      </c>
    </row>
    <row r="82" spans="1:8" x14ac:dyDescent="0.25">
      <c r="A82">
        <v>2032</v>
      </c>
      <c r="B82">
        <v>3</v>
      </c>
      <c r="C82">
        <v>31</v>
      </c>
      <c r="D82">
        <v>2032.249</v>
      </c>
      <c r="E82">
        <v>23.395213095053801</v>
      </c>
      <c r="F82">
        <v>2.6869209046902802</v>
      </c>
      <c r="G82">
        <v>0</v>
      </c>
      <c r="H82">
        <v>0</v>
      </c>
    </row>
    <row r="83" spans="1:8" x14ac:dyDescent="0.25">
      <c r="A83">
        <v>2032</v>
      </c>
      <c r="B83">
        <v>4</v>
      </c>
      <c r="C83">
        <v>30</v>
      </c>
      <c r="D83">
        <v>2032.3309999999999</v>
      </c>
      <c r="E83">
        <v>23.819478948029499</v>
      </c>
      <c r="F83">
        <v>2.75492635187276</v>
      </c>
      <c r="G83">
        <v>0</v>
      </c>
      <c r="H83">
        <v>0</v>
      </c>
    </row>
    <row r="84" spans="1:8" x14ac:dyDescent="0.25">
      <c r="A84">
        <v>2032</v>
      </c>
      <c r="B84">
        <v>5</v>
      </c>
      <c r="C84">
        <v>31</v>
      </c>
      <c r="D84">
        <v>2032.415</v>
      </c>
      <c r="E84">
        <v>24.255754495792999</v>
      </c>
      <c r="F84">
        <v>2.8254025395516802</v>
      </c>
      <c r="G84">
        <v>0</v>
      </c>
      <c r="H84">
        <v>0</v>
      </c>
    </row>
    <row r="85" spans="1:8" x14ac:dyDescent="0.25">
      <c r="A85">
        <v>2032</v>
      </c>
      <c r="B85">
        <v>6</v>
      </c>
      <c r="C85">
        <v>30</v>
      </c>
      <c r="D85">
        <v>2032.4970000000001</v>
      </c>
      <c r="E85">
        <v>24.675839739030401</v>
      </c>
      <c r="F85">
        <v>2.8992436556504799</v>
      </c>
      <c r="G85">
        <v>0</v>
      </c>
      <c r="H85">
        <v>0</v>
      </c>
    </row>
    <row r="86" spans="1:8" x14ac:dyDescent="0.25">
      <c r="A86">
        <v>2032</v>
      </c>
      <c r="B86">
        <v>7</v>
      </c>
      <c r="C86">
        <v>31</v>
      </c>
      <c r="D86">
        <v>2032.5820000000001</v>
      </c>
      <c r="E86">
        <v>25.1076892340703</v>
      </c>
      <c r="F86">
        <v>2.9750635925125599</v>
      </c>
      <c r="G86">
        <v>0</v>
      </c>
      <c r="H86">
        <v>0</v>
      </c>
    </row>
    <row r="87" spans="1:8" x14ac:dyDescent="0.25">
      <c r="A87">
        <v>2032</v>
      </c>
      <c r="B87">
        <v>8</v>
      </c>
      <c r="C87">
        <v>31</v>
      </c>
      <c r="D87">
        <v>2032.6669999999999</v>
      </c>
      <c r="E87">
        <v>25.537215782341399</v>
      </c>
      <c r="F87">
        <v>3.0523637376219299</v>
      </c>
      <c r="G87">
        <v>0</v>
      </c>
      <c r="H87">
        <v>0</v>
      </c>
    </row>
    <row r="88" spans="1:8" x14ac:dyDescent="0.25">
      <c r="A88">
        <v>2032</v>
      </c>
      <c r="B88">
        <v>9</v>
      </c>
      <c r="C88">
        <v>30</v>
      </c>
      <c r="D88">
        <v>2032.749</v>
      </c>
      <c r="E88">
        <v>25.950633349875201</v>
      </c>
      <c r="F88">
        <v>3.1340441944556998</v>
      </c>
      <c r="G88">
        <v>0</v>
      </c>
      <c r="H88">
        <v>0</v>
      </c>
    </row>
    <row r="89" spans="1:8" x14ac:dyDescent="0.25">
      <c r="A89">
        <v>2032</v>
      </c>
      <c r="B89">
        <v>10</v>
      </c>
      <c r="C89">
        <v>31</v>
      </c>
      <c r="D89">
        <v>2032.8330000000001</v>
      </c>
      <c r="E89">
        <v>26.375463982534999</v>
      </c>
      <c r="F89">
        <v>3.2223264768018098</v>
      </c>
      <c r="G89">
        <v>0</v>
      </c>
      <c r="H89">
        <v>0</v>
      </c>
    </row>
    <row r="90" spans="1:8" x14ac:dyDescent="0.25">
      <c r="A90">
        <v>2032</v>
      </c>
      <c r="B90">
        <v>11</v>
      </c>
      <c r="C90">
        <v>30</v>
      </c>
      <c r="D90">
        <v>2032.915</v>
      </c>
      <c r="E90">
        <v>26.784265202600199</v>
      </c>
      <c r="F90">
        <v>3.3132935985969398</v>
      </c>
      <c r="G90">
        <v>0</v>
      </c>
      <c r="H90">
        <v>0</v>
      </c>
    </row>
    <row r="91" spans="1:8" x14ac:dyDescent="0.25">
      <c r="A91">
        <v>2032</v>
      </c>
      <c r="B91">
        <v>12</v>
      </c>
      <c r="C91">
        <v>31</v>
      </c>
      <c r="D91">
        <v>2033</v>
      </c>
      <c r="E91">
        <v>27.2042582120127</v>
      </c>
      <c r="F91">
        <v>3.4137730857657602</v>
      </c>
      <c r="G91">
        <v>0</v>
      </c>
      <c r="H91">
        <v>0</v>
      </c>
    </row>
    <row r="92" spans="1:8" x14ac:dyDescent="0.25">
      <c r="A92">
        <v>2033</v>
      </c>
      <c r="B92">
        <v>1</v>
      </c>
      <c r="C92">
        <v>31</v>
      </c>
      <c r="D92">
        <v>2033.085</v>
      </c>
      <c r="E92">
        <v>27.621746897683199</v>
      </c>
      <c r="F92">
        <v>3.52660076509668</v>
      </c>
      <c r="G92">
        <v>0</v>
      </c>
      <c r="H92">
        <v>0</v>
      </c>
    </row>
    <row r="93" spans="1:8" x14ac:dyDescent="0.25">
      <c r="A93">
        <v>2033</v>
      </c>
      <c r="B93">
        <v>2</v>
      </c>
      <c r="C93">
        <v>28</v>
      </c>
      <c r="D93">
        <v>2033.162</v>
      </c>
      <c r="E93">
        <v>27.996658658563099</v>
      </c>
      <c r="F93">
        <v>3.64801614405369</v>
      </c>
      <c r="G93">
        <v>0</v>
      </c>
      <c r="H93">
        <v>0</v>
      </c>
    </row>
    <row r="94" spans="1:8" x14ac:dyDescent="0.25">
      <c r="A94">
        <v>2033</v>
      </c>
      <c r="B94">
        <v>3</v>
      </c>
      <c r="C94">
        <v>31</v>
      </c>
      <c r="D94">
        <v>2033.2470000000001</v>
      </c>
      <c r="E94">
        <v>28.409309727822802</v>
      </c>
      <c r="F94">
        <v>3.7339046864015999</v>
      </c>
      <c r="G94">
        <v>0</v>
      </c>
      <c r="H94">
        <v>0</v>
      </c>
    </row>
    <row r="95" spans="1:8" x14ac:dyDescent="0.25">
      <c r="A95">
        <v>2033</v>
      </c>
      <c r="B95">
        <v>4</v>
      </c>
      <c r="C95">
        <v>30</v>
      </c>
      <c r="D95">
        <v>2033.329</v>
      </c>
      <c r="E95">
        <v>28.806199031104502</v>
      </c>
      <c r="F95">
        <v>3.80742083396055</v>
      </c>
      <c r="G95">
        <v>0</v>
      </c>
      <c r="H95">
        <v>0</v>
      </c>
    </row>
    <row r="96" spans="1:8" x14ac:dyDescent="0.25">
      <c r="A96">
        <v>2033</v>
      </c>
      <c r="B96">
        <v>5</v>
      </c>
      <c r="C96">
        <v>31</v>
      </c>
      <c r="D96">
        <v>2033.414</v>
      </c>
      <c r="E96">
        <v>29.213767721802299</v>
      </c>
      <c r="F96">
        <v>3.8825947050023202</v>
      </c>
      <c r="G96">
        <v>0</v>
      </c>
      <c r="H96">
        <v>0</v>
      </c>
    </row>
    <row r="97" spans="1:8" x14ac:dyDescent="0.25">
      <c r="A97">
        <v>2033</v>
      </c>
      <c r="B97">
        <v>6</v>
      </c>
      <c r="C97">
        <v>30</v>
      </c>
      <c r="D97">
        <v>2033.4960000000001</v>
      </c>
      <c r="E97">
        <v>29.605705972577901</v>
      </c>
      <c r="F97">
        <v>3.96158765860726</v>
      </c>
      <c r="G97">
        <v>0</v>
      </c>
      <c r="H97">
        <v>0</v>
      </c>
    </row>
    <row r="98" spans="1:8" x14ac:dyDescent="0.25">
      <c r="A98">
        <v>2033</v>
      </c>
      <c r="B98">
        <v>7</v>
      </c>
      <c r="C98">
        <v>31</v>
      </c>
      <c r="D98">
        <v>2033.5809999999999</v>
      </c>
      <c r="E98">
        <v>30.008129503853901</v>
      </c>
      <c r="F98">
        <v>4.0419605544112596</v>
      </c>
      <c r="G98">
        <v>0</v>
      </c>
      <c r="H98">
        <v>0</v>
      </c>
    </row>
    <row r="99" spans="1:8" x14ac:dyDescent="0.25">
      <c r="A99">
        <v>2033</v>
      </c>
      <c r="B99">
        <v>8</v>
      </c>
      <c r="C99">
        <v>31</v>
      </c>
      <c r="D99">
        <v>2033.6659999999999</v>
      </c>
      <c r="E99">
        <v>30.407919879108</v>
      </c>
      <c r="F99">
        <v>4.1235691235270702</v>
      </c>
      <c r="G99">
        <v>0</v>
      </c>
      <c r="H99">
        <v>0</v>
      </c>
    </row>
    <row r="100" spans="1:8" x14ac:dyDescent="0.25">
      <c r="A100">
        <v>2033</v>
      </c>
      <c r="B100">
        <v>9</v>
      </c>
      <c r="C100">
        <v>30</v>
      </c>
      <c r="D100">
        <v>2033.748</v>
      </c>
      <c r="E100">
        <v>30.792297617648501</v>
      </c>
      <c r="F100">
        <v>4.2106557890610903</v>
      </c>
      <c r="G100">
        <v>0</v>
      </c>
      <c r="H100">
        <v>0</v>
      </c>
    </row>
    <row r="101" spans="1:8" x14ac:dyDescent="0.25">
      <c r="A101">
        <v>2033</v>
      </c>
      <c r="B101">
        <v>10</v>
      </c>
      <c r="C101">
        <v>31</v>
      </c>
      <c r="D101">
        <v>2033.8330000000001</v>
      </c>
      <c r="E101">
        <v>31.186880439616601</v>
      </c>
      <c r="F101">
        <v>4.3051447742109801</v>
      </c>
      <c r="G101">
        <v>0</v>
      </c>
      <c r="H101">
        <v>0</v>
      </c>
    </row>
    <row r="102" spans="1:8" x14ac:dyDescent="0.25">
      <c r="A102">
        <v>2033</v>
      </c>
      <c r="B102">
        <v>11</v>
      </c>
      <c r="C102">
        <v>30</v>
      </c>
      <c r="D102">
        <v>2033.915</v>
      </c>
      <c r="E102">
        <v>31.566205941158799</v>
      </c>
      <c r="F102">
        <v>4.4031582146244101</v>
      </c>
      <c r="G102">
        <v>0</v>
      </c>
      <c r="H102">
        <v>0</v>
      </c>
    </row>
    <row r="103" spans="1:8" x14ac:dyDescent="0.25">
      <c r="A103">
        <v>2033</v>
      </c>
      <c r="B103">
        <v>12</v>
      </c>
      <c r="C103">
        <v>31</v>
      </c>
      <c r="D103">
        <v>2034</v>
      </c>
      <c r="E103">
        <v>31.9555584646941</v>
      </c>
      <c r="F103">
        <v>4.5121670474098696</v>
      </c>
      <c r="G103">
        <v>0</v>
      </c>
      <c r="H103">
        <v>0</v>
      </c>
    </row>
    <row r="104" spans="1:8" x14ac:dyDescent="0.25">
      <c r="A104">
        <v>2034</v>
      </c>
      <c r="B104">
        <v>1</v>
      </c>
      <c r="C104">
        <v>31</v>
      </c>
      <c r="D104">
        <v>2034.085</v>
      </c>
      <c r="E104">
        <v>32.342248438434297</v>
      </c>
      <c r="F104">
        <v>4.6360333449514499</v>
      </c>
      <c r="G104">
        <v>0</v>
      </c>
      <c r="H104">
        <v>0</v>
      </c>
    </row>
    <row r="105" spans="1:8" x14ac:dyDescent="0.25">
      <c r="A105">
        <v>2034</v>
      </c>
      <c r="B105">
        <v>2</v>
      </c>
      <c r="C105">
        <v>28</v>
      </c>
      <c r="D105">
        <v>2034.162</v>
      </c>
      <c r="E105">
        <v>32.689227434241197</v>
      </c>
      <c r="F105">
        <v>4.7715032965209403</v>
      </c>
      <c r="G105">
        <v>0</v>
      </c>
      <c r="H105">
        <v>0</v>
      </c>
    </row>
    <row r="106" spans="1:8" x14ac:dyDescent="0.25">
      <c r="A106">
        <v>2034</v>
      </c>
      <c r="B106">
        <v>3</v>
      </c>
      <c r="C106">
        <v>31</v>
      </c>
      <c r="D106">
        <v>2034.2470000000001</v>
      </c>
      <c r="E106">
        <v>33.0708484549329</v>
      </c>
      <c r="F106">
        <v>4.8629040612989201</v>
      </c>
      <c r="G106">
        <v>0</v>
      </c>
      <c r="H106">
        <v>0</v>
      </c>
    </row>
    <row r="107" spans="1:8" x14ac:dyDescent="0.25">
      <c r="A107">
        <v>2034</v>
      </c>
      <c r="B107">
        <v>4</v>
      </c>
      <c r="C107">
        <v>30</v>
      </c>
      <c r="D107">
        <v>2034.329</v>
      </c>
      <c r="E107">
        <v>33.437624995187697</v>
      </c>
      <c r="F107">
        <v>4.9389391860930196</v>
      </c>
      <c r="G107">
        <v>0</v>
      </c>
      <c r="H107">
        <v>0</v>
      </c>
    </row>
    <row r="108" spans="1:8" x14ac:dyDescent="0.25">
      <c r="A108">
        <v>2034</v>
      </c>
      <c r="B108">
        <v>5</v>
      </c>
      <c r="C108">
        <v>31</v>
      </c>
      <c r="D108">
        <v>2034.414</v>
      </c>
      <c r="E108">
        <v>33.8140116908571</v>
      </c>
      <c r="F108">
        <v>5.0156159572380199</v>
      </c>
      <c r="G108">
        <v>0</v>
      </c>
      <c r="H108">
        <v>0</v>
      </c>
    </row>
    <row r="109" spans="1:8" x14ac:dyDescent="0.25">
      <c r="A109">
        <v>2034</v>
      </c>
      <c r="B109">
        <v>6</v>
      </c>
      <c r="C109">
        <v>30</v>
      </c>
      <c r="D109">
        <v>2034.4960000000001</v>
      </c>
      <c r="E109">
        <v>34.175729373092302</v>
      </c>
      <c r="F109">
        <v>5.0966050902472899</v>
      </c>
      <c r="G109">
        <v>0</v>
      </c>
      <c r="H109">
        <v>0</v>
      </c>
    </row>
    <row r="110" spans="1:8" x14ac:dyDescent="0.25">
      <c r="A110">
        <v>2034</v>
      </c>
      <c r="B110">
        <v>7</v>
      </c>
      <c r="C110">
        <v>31</v>
      </c>
      <c r="D110">
        <v>2034.5809999999999</v>
      </c>
      <c r="E110">
        <v>34.546897646481</v>
      </c>
      <c r="F110">
        <v>5.1782779182975496</v>
      </c>
      <c r="G110">
        <v>0</v>
      </c>
      <c r="H110">
        <v>0</v>
      </c>
    </row>
    <row r="111" spans="1:8" x14ac:dyDescent="0.25">
      <c r="A111">
        <v>2034</v>
      </c>
      <c r="B111">
        <v>8</v>
      </c>
      <c r="C111">
        <v>31</v>
      </c>
      <c r="D111">
        <v>2034.6659999999999</v>
      </c>
      <c r="E111">
        <v>34.915422732141998</v>
      </c>
      <c r="F111">
        <v>5.2609581385811399</v>
      </c>
      <c r="G111">
        <v>0</v>
      </c>
      <c r="H111">
        <v>0</v>
      </c>
    </row>
    <row r="112" spans="1:8" x14ac:dyDescent="0.25">
      <c r="A112">
        <v>2034</v>
      </c>
      <c r="B112">
        <v>9</v>
      </c>
      <c r="C112">
        <v>30</v>
      </c>
      <c r="D112">
        <v>2034.748</v>
      </c>
      <c r="E112">
        <v>35.269550070578703</v>
      </c>
      <c r="F112">
        <v>5.3503526468496903</v>
      </c>
      <c r="G112">
        <v>0</v>
      </c>
      <c r="H112">
        <v>0</v>
      </c>
    </row>
    <row r="113" spans="1:8" x14ac:dyDescent="0.25">
      <c r="A113">
        <v>2034</v>
      </c>
      <c r="B113">
        <v>10</v>
      </c>
      <c r="C113">
        <v>31</v>
      </c>
      <c r="D113">
        <v>2034.8330000000001</v>
      </c>
      <c r="E113">
        <v>35.632896093808903</v>
      </c>
      <c r="F113">
        <v>5.4479229632890798</v>
      </c>
      <c r="G113">
        <v>0</v>
      </c>
      <c r="H113">
        <v>0</v>
      </c>
    </row>
    <row r="114" spans="1:8" x14ac:dyDescent="0.25">
      <c r="A114">
        <v>2034</v>
      </c>
      <c r="B114">
        <v>11</v>
      </c>
      <c r="C114">
        <v>30</v>
      </c>
      <c r="D114">
        <v>2034.915</v>
      </c>
      <c r="E114">
        <v>35.982027515100199</v>
      </c>
      <c r="F114">
        <v>5.5500326281693297</v>
      </c>
      <c r="G114">
        <v>0</v>
      </c>
      <c r="H114">
        <v>0</v>
      </c>
    </row>
    <row r="115" spans="1:8" x14ac:dyDescent="0.25">
      <c r="A115">
        <v>2034</v>
      </c>
      <c r="B115">
        <v>12</v>
      </c>
      <c r="C115">
        <v>31</v>
      </c>
      <c r="D115">
        <v>2035</v>
      </c>
      <c r="E115">
        <v>36.340229299220297</v>
      </c>
      <c r="F115">
        <v>5.6645997703315301</v>
      </c>
      <c r="G115">
        <v>0</v>
      </c>
      <c r="H115">
        <v>0</v>
      </c>
    </row>
    <row r="116" spans="1:8" x14ac:dyDescent="0.25">
      <c r="A116">
        <v>2035</v>
      </c>
      <c r="B116">
        <v>1</v>
      </c>
      <c r="C116">
        <v>31</v>
      </c>
      <c r="D116">
        <v>2035.085</v>
      </c>
      <c r="E116">
        <v>36.695832072583798</v>
      </c>
      <c r="F116">
        <v>5.7965850459968999</v>
      </c>
      <c r="G116">
        <v>0</v>
      </c>
      <c r="H116">
        <v>0</v>
      </c>
    </row>
    <row r="117" spans="1:8" x14ac:dyDescent="0.25">
      <c r="A117">
        <v>2035</v>
      </c>
      <c r="B117">
        <v>2</v>
      </c>
      <c r="C117">
        <v>28</v>
      </c>
      <c r="D117">
        <v>2035.162</v>
      </c>
      <c r="E117">
        <v>37.014797099712297</v>
      </c>
      <c r="F117">
        <v>5.9434832060393301</v>
      </c>
      <c r="G117">
        <v>0</v>
      </c>
      <c r="H117">
        <v>0</v>
      </c>
    </row>
    <row r="118" spans="1:8" x14ac:dyDescent="0.25">
      <c r="A118">
        <v>2035</v>
      </c>
      <c r="B118">
        <v>3</v>
      </c>
      <c r="C118">
        <v>31</v>
      </c>
      <c r="D118">
        <v>2035.2470000000001</v>
      </c>
      <c r="E118">
        <v>37.365484943908598</v>
      </c>
      <c r="F118">
        <v>6.0379165036069198</v>
      </c>
      <c r="G118">
        <v>0</v>
      </c>
      <c r="H118">
        <v>0</v>
      </c>
    </row>
    <row r="119" spans="1:8" x14ac:dyDescent="0.25">
      <c r="A119">
        <v>2035</v>
      </c>
      <c r="B119">
        <v>4</v>
      </c>
      <c r="C119">
        <v>30</v>
      </c>
      <c r="D119">
        <v>2035.329</v>
      </c>
      <c r="E119">
        <v>37.702418261591603</v>
      </c>
      <c r="F119">
        <v>6.1140874897752102</v>
      </c>
      <c r="G119">
        <v>0</v>
      </c>
      <c r="H119">
        <v>0</v>
      </c>
    </row>
    <row r="120" spans="1:8" x14ac:dyDescent="0.25">
      <c r="A120">
        <v>2035</v>
      </c>
      <c r="B120">
        <v>5</v>
      </c>
      <c r="C120">
        <v>31</v>
      </c>
      <c r="D120">
        <v>2035.414</v>
      </c>
      <c r="E120">
        <v>38.048071907838697</v>
      </c>
      <c r="F120">
        <v>6.1897509486601798</v>
      </c>
      <c r="G120">
        <v>0</v>
      </c>
      <c r="H120">
        <v>0</v>
      </c>
    </row>
    <row r="121" spans="1:8" x14ac:dyDescent="0.25">
      <c r="A121">
        <v>2035</v>
      </c>
      <c r="B121">
        <v>6</v>
      </c>
      <c r="C121">
        <v>30</v>
      </c>
      <c r="D121">
        <v>2035.4960000000001</v>
      </c>
      <c r="E121">
        <v>38.380158218421499</v>
      </c>
      <c r="F121">
        <v>6.2702469984011504</v>
      </c>
      <c r="G121">
        <v>0</v>
      </c>
      <c r="H121">
        <v>0</v>
      </c>
    </row>
    <row r="122" spans="1:8" x14ac:dyDescent="0.25">
      <c r="A122">
        <v>2035</v>
      </c>
      <c r="B122">
        <v>7</v>
      </c>
      <c r="C122">
        <v>31</v>
      </c>
      <c r="D122">
        <v>2035.5809999999999</v>
      </c>
      <c r="E122">
        <v>38.720829874878099</v>
      </c>
      <c r="F122">
        <v>6.3506745394445296</v>
      </c>
      <c r="G122">
        <v>0</v>
      </c>
      <c r="H122">
        <v>0</v>
      </c>
    </row>
    <row r="123" spans="1:8" x14ac:dyDescent="0.25">
      <c r="A123">
        <v>2035</v>
      </c>
      <c r="B123">
        <v>8</v>
      </c>
      <c r="C123">
        <v>31</v>
      </c>
      <c r="D123">
        <v>2035.6659999999999</v>
      </c>
      <c r="E123">
        <v>39.058990862400698</v>
      </c>
      <c r="F123">
        <v>6.4319045740961096</v>
      </c>
      <c r="G123">
        <v>0</v>
      </c>
      <c r="H123">
        <v>0</v>
      </c>
    </row>
    <row r="124" spans="1:8" x14ac:dyDescent="0.25">
      <c r="A124">
        <v>2035</v>
      </c>
      <c r="B124">
        <v>9</v>
      </c>
      <c r="C124">
        <v>30</v>
      </c>
      <c r="D124">
        <v>2035.748</v>
      </c>
      <c r="E124">
        <v>39.383866890561301</v>
      </c>
      <c r="F124">
        <v>6.5211754879934798</v>
      </c>
      <c r="G124">
        <v>0</v>
      </c>
      <c r="H124">
        <v>0</v>
      </c>
    </row>
    <row r="125" spans="1:8" x14ac:dyDescent="0.25">
      <c r="A125">
        <v>2035</v>
      </c>
      <c r="B125">
        <v>10</v>
      </c>
      <c r="C125">
        <v>31</v>
      </c>
      <c r="D125">
        <v>2035.8330000000001</v>
      </c>
      <c r="E125">
        <v>39.717131140616601</v>
      </c>
      <c r="F125">
        <v>6.6193673008178502</v>
      </c>
      <c r="G125">
        <v>0</v>
      </c>
      <c r="H125">
        <v>0</v>
      </c>
    </row>
    <row r="126" spans="1:8" x14ac:dyDescent="0.25">
      <c r="A126">
        <v>2035</v>
      </c>
      <c r="B126">
        <v>11</v>
      </c>
      <c r="C126">
        <v>30</v>
      </c>
      <c r="D126">
        <v>2035.915</v>
      </c>
      <c r="E126">
        <v>40.037297156791098</v>
      </c>
      <c r="F126">
        <v>6.7232359640127299</v>
      </c>
      <c r="G126">
        <v>0</v>
      </c>
      <c r="H126">
        <v>0</v>
      </c>
    </row>
    <row r="127" spans="1:8" x14ac:dyDescent="0.25">
      <c r="A127">
        <v>2035</v>
      </c>
      <c r="B127">
        <v>12</v>
      </c>
      <c r="C127">
        <v>31</v>
      </c>
      <c r="D127">
        <v>2036</v>
      </c>
      <c r="E127">
        <v>40.365724752300501</v>
      </c>
      <c r="F127">
        <v>6.8409880915480201</v>
      </c>
      <c r="G127">
        <v>0</v>
      </c>
      <c r="H127">
        <v>0</v>
      </c>
    </row>
    <row r="128" spans="1:8" x14ac:dyDescent="0.25">
      <c r="A128">
        <v>2036</v>
      </c>
      <c r="B128">
        <v>1</v>
      </c>
      <c r="C128">
        <v>31</v>
      </c>
      <c r="D128">
        <v>2036.085</v>
      </c>
      <c r="E128">
        <v>40.691718155222198</v>
      </c>
      <c r="F128">
        <v>6.9787188672180296</v>
      </c>
      <c r="G128">
        <v>0</v>
      </c>
      <c r="H128">
        <v>0</v>
      </c>
    </row>
    <row r="129" spans="1:8" x14ac:dyDescent="0.25">
      <c r="A129">
        <v>2036</v>
      </c>
      <c r="B129">
        <v>2</v>
      </c>
      <c r="C129">
        <v>29</v>
      </c>
      <c r="D129">
        <v>2036.164</v>
      </c>
      <c r="E129">
        <v>40.994490540051402</v>
      </c>
      <c r="F129">
        <v>7.1375241428658596</v>
      </c>
      <c r="G129">
        <v>0</v>
      </c>
      <c r="H129">
        <v>0</v>
      </c>
    </row>
    <row r="130" spans="1:8" x14ac:dyDescent="0.25">
      <c r="A130">
        <v>2036</v>
      </c>
      <c r="B130">
        <v>3</v>
      </c>
      <c r="C130">
        <v>31</v>
      </c>
      <c r="D130">
        <v>2036.249</v>
      </c>
      <c r="E130">
        <v>41.315819341622401</v>
      </c>
      <c r="F130">
        <v>7.2322565178592804</v>
      </c>
      <c r="G130">
        <v>0</v>
      </c>
      <c r="H130">
        <v>0</v>
      </c>
    </row>
    <row r="131" spans="1:8" x14ac:dyDescent="0.25">
      <c r="A131">
        <v>2036</v>
      </c>
      <c r="B131">
        <v>4</v>
      </c>
      <c r="C131">
        <v>30</v>
      </c>
      <c r="D131">
        <v>2036.3309999999999</v>
      </c>
      <c r="E131">
        <v>41.6245112459249</v>
      </c>
      <c r="F131">
        <v>7.3067007690324504</v>
      </c>
      <c r="G131">
        <v>0</v>
      </c>
      <c r="H131">
        <v>0</v>
      </c>
    </row>
    <row r="132" spans="1:8" x14ac:dyDescent="0.25">
      <c r="A132">
        <v>2036</v>
      </c>
      <c r="B132">
        <v>5</v>
      </c>
      <c r="C132">
        <v>31</v>
      </c>
      <c r="D132">
        <v>2036.415</v>
      </c>
      <c r="E132">
        <v>41.941162261161097</v>
      </c>
      <c r="F132">
        <v>7.3800329356786003</v>
      </c>
      <c r="G132">
        <v>0</v>
      </c>
      <c r="H132">
        <v>0</v>
      </c>
    </row>
    <row r="133" spans="1:8" x14ac:dyDescent="0.25">
      <c r="A133">
        <v>2036</v>
      </c>
      <c r="B133">
        <v>6</v>
      </c>
      <c r="C133">
        <v>30</v>
      </c>
      <c r="D133">
        <v>2036.4970000000001</v>
      </c>
      <c r="E133">
        <v>42.245359285472396</v>
      </c>
      <c r="F133">
        <v>7.45807452642347</v>
      </c>
      <c r="G133">
        <v>0</v>
      </c>
      <c r="H133">
        <v>0</v>
      </c>
    </row>
    <row r="134" spans="1:8" x14ac:dyDescent="0.25">
      <c r="A134">
        <v>2036</v>
      </c>
      <c r="B134">
        <v>7</v>
      </c>
      <c r="C134">
        <v>31</v>
      </c>
      <c r="D134">
        <v>2036.5820000000001</v>
      </c>
      <c r="E134">
        <v>42.557398974976202</v>
      </c>
      <c r="F134">
        <v>7.5354155595602403</v>
      </c>
      <c r="G134">
        <v>0</v>
      </c>
      <c r="H134">
        <v>0</v>
      </c>
    </row>
    <row r="135" spans="1:8" x14ac:dyDescent="0.25">
      <c r="A135">
        <v>2036</v>
      </c>
      <c r="B135">
        <v>8</v>
      </c>
      <c r="C135">
        <v>31</v>
      </c>
      <c r="D135">
        <v>2036.6669999999999</v>
      </c>
      <c r="E135">
        <v>42.867121028958699</v>
      </c>
      <c r="F135">
        <v>7.6139497502542701</v>
      </c>
      <c r="G135">
        <v>0</v>
      </c>
      <c r="H135">
        <v>0</v>
      </c>
    </row>
    <row r="136" spans="1:8" x14ac:dyDescent="0.25">
      <c r="A136">
        <v>2036</v>
      </c>
      <c r="B136">
        <v>9</v>
      </c>
      <c r="C136">
        <v>30</v>
      </c>
      <c r="D136">
        <v>2036.749</v>
      </c>
      <c r="E136">
        <v>43.164661890077703</v>
      </c>
      <c r="F136">
        <v>7.70151065130056</v>
      </c>
      <c r="G136">
        <v>0</v>
      </c>
      <c r="H136">
        <v>0</v>
      </c>
    </row>
    <row r="137" spans="1:8" x14ac:dyDescent="0.25">
      <c r="A137">
        <v>2036</v>
      </c>
      <c r="B137">
        <v>10</v>
      </c>
      <c r="C137">
        <v>31</v>
      </c>
      <c r="D137">
        <v>2036.8330000000001</v>
      </c>
      <c r="E137">
        <v>43.469874799486398</v>
      </c>
      <c r="F137">
        <v>7.7988768091938603</v>
      </c>
      <c r="G137">
        <v>0</v>
      </c>
      <c r="H137">
        <v>0</v>
      </c>
    </row>
    <row r="138" spans="1:8" x14ac:dyDescent="0.25">
      <c r="A138">
        <v>2036</v>
      </c>
      <c r="B138">
        <v>11</v>
      </c>
      <c r="C138">
        <v>30</v>
      </c>
      <c r="D138">
        <v>2036.915</v>
      </c>
      <c r="E138">
        <v>43.7630851248556</v>
      </c>
      <c r="F138">
        <v>7.9031179915999097</v>
      </c>
      <c r="G138">
        <v>0</v>
      </c>
      <c r="H138">
        <v>0</v>
      </c>
    </row>
    <row r="139" spans="1:8" x14ac:dyDescent="0.25">
      <c r="A139">
        <v>2036</v>
      </c>
      <c r="B139">
        <v>12</v>
      </c>
      <c r="C139">
        <v>31</v>
      </c>
      <c r="D139">
        <v>2037</v>
      </c>
      <c r="E139">
        <v>44.063857546287998</v>
      </c>
      <c r="F139">
        <v>8.0229441247438604</v>
      </c>
      <c r="G139">
        <v>0</v>
      </c>
      <c r="H139">
        <v>0</v>
      </c>
    </row>
    <row r="140" spans="1:8" x14ac:dyDescent="0.25">
      <c r="A140">
        <v>2037</v>
      </c>
      <c r="B140">
        <v>1</v>
      </c>
      <c r="C140">
        <v>31</v>
      </c>
      <c r="D140">
        <v>2037.085</v>
      </c>
      <c r="E140">
        <v>44.3623997913663</v>
      </c>
      <c r="F140">
        <v>8.1662812012504897</v>
      </c>
      <c r="G140">
        <v>0</v>
      </c>
      <c r="H140">
        <v>0</v>
      </c>
    </row>
    <row r="141" spans="1:8" x14ac:dyDescent="0.25">
      <c r="A141">
        <v>2037</v>
      </c>
      <c r="B141">
        <v>2</v>
      </c>
      <c r="C141">
        <v>28</v>
      </c>
      <c r="D141">
        <v>2037.162</v>
      </c>
      <c r="E141">
        <v>44.630148848632203</v>
      </c>
      <c r="F141">
        <v>8.3259868450509202</v>
      </c>
      <c r="G141">
        <v>0</v>
      </c>
      <c r="H141">
        <v>0</v>
      </c>
    </row>
    <row r="142" spans="1:8" x14ac:dyDescent="0.25">
      <c r="A142">
        <v>2037</v>
      </c>
      <c r="B142">
        <v>3</v>
      </c>
      <c r="C142">
        <v>31</v>
      </c>
      <c r="D142">
        <v>2037.2470000000001</v>
      </c>
      <c r="E142">
        <v>44.9244960162859</v>
      </c>
      <c r="F142">
        <v>8.4202513893802298</v>
      </c>
      <c r="G142">
        <v>0</v>
      </c>
      <c r="H142">
        <v>0</v>
      </c>
    </row>
    <row r="143" spans="1:8" x14ac:dyDescent="0.25">
      <c r="A143">
        <v>2037</v>
      </c>
      <c r="B143">
        <v>4</v>
      </c>
      <c r="C143">
        <v>30</v>
      </c>
      <c r="D143">
        <v>2037.329</v>
      </c>
      <c r="E143">
        <v>45.2072740227255</v>
      </c>
      <c r="F143">
        <v>8.4916789849396892</v>
      </c>
      <c r="G143">
        <v>0</v>
      </c>
      <c r="H143">
        <v>0</v>
      </c>
    </row>
    <row r="144" spans="1:8" x14ac:dyDescent="0.25">
      <c r="A144">
        <v>2037</v>
      </c>
      <c r="B144">
        <v>5</v>
      </c>
      <c r="C144">
        <v>31</v>
      </c>
      <c r="D144">
        <v>2037.414</v>
      </c>
      <c r="E144">
        <v>45.497352193028703</v>
      </c>
      <c r="F144">
        <v>8.5608021727305506</v>
      </c>
      <c r="G144">
        <v>0</v>
      </c>
      <c r="H144">
        <v>0</v>
      </c>
    </row>
    <row r="145" spans="1:8" x14ac:dyDescent="0.25">
      <c r="A145">
        <v>2037</v>
      </c>
      <c r="B145">
        <v>6</v>
      </c>
      <c r="C145">
        <v>30</v>
      </c>
      <c r="D145">
        <v>2037.4960000000001</v>
      </c>
      <c r="E145">
        <v>45.776032512880597</v>
      </c>
      <c r="F145">
        <v>8.6351120454032806</v>
      </c>
      <c r="G145">
        <v>0</v>
      </c>
      <c r="H145">
        <v>0</v>
      </c>
    </row>
    <row r="146" spans="1:8" x14ac:dyDescent="0.25">
      <c r="A146">
        <v>2037</v>
      </c>
      <c r="B146">
        <v>7</v>
      </c>
      <c r="C146">
        <v>31</v>
      </c>
      <c r="D146">
        <v>2037.5809999999999</v>
      </c>
      <c r="E146">
        <v>46.0619111088644</v>
      </c>
      <c r="F146">
        <v>8.7079547688015992</v>
      </c>
      <c r="G146">
        <v>0</v>
      </c>
      <c r="H146">
        <v>0</v>
      </c>
    </row>
    <row r="147" spans="1:8" x14ac:dyDescent="0.25">
      <c r="A147">
        <v>2037</v>
      </c>
      <c r="B147">
        <v>8</v>
      </c>
      <c r="C147">
        <v>31</v>
      </c>
      <c r="D147">
        <v>2037.6659999999999</v>
      </c>
      <c r="E147">
        <v>46.345682058024103</v>
      </c>
      <c r="F147">
        <v>8.7818956747169601</v>
      </c>
      <c r="G147">
        <v>0</v>
      </c>
      <c r="H147">
        <v>0</v>
      </c>
    </row>
    <row r="148" spans="1:8" x14ac:dyDescent="0.25">
      <c r="A148">
        <v>2037</v>
      </c>
      <c r="B148">
        <v>9</v>
      </c>
      <c r="C148">
        <v>30</v>
      </c>
      <c r="D148">
        <v>2037.748</v>
      </c>
      <c r="E148">
        <v>46.618309168415202</v>
      </c>
      <c r="F148">
        <v>8.8662184593786595</v>
      </c>
      <c r="G148">
        <v>0</v>
      </c>
      <c r="H148">
        <v>0</v>
      </c>
    </row>
    <row r="149" spans="1:8" x14ac:dyDescent="0.25">
      <c r="A149">
        <v>2037</v>
      </c>
      <c r="B149">
        <v>10</v>
      </c>
      <c r="C149">
        <v>31</v>
      </c>
      <c r="D149">
        <v>2037.8330000000001</v>
      </c>
      <c r="E149">
        <v>46.897984925596603</v>
      </c>
      <c r="F149">
        <v>8.9610456071830704</v>
      </c>
      <c r="G149">
        <v>0</v>
      </c>
      <c r="H149">
        <v>0</v>
      </c>
    </row>
    <row r="150" spans="1:8" x14ac:dyDescent="0.25">
      <c r="A150">
        <v>2037</v>
      </c>
      <c r="B150">
        <v>11</v>
      </c>
      <c r="C150">
        <v>30</v>
      </c>
      <c r="D150">
        <v>2037.915</v>
      </c>
      <c r="E150">
        <v>47.166682291109403</v>
      </c>
      <c r="F150">
        <v>9.0639974284459495</v>
      </c>
      <c r="G150">
        <v>0</v>
      </c>
      <c r="H150">
        <v>0</v>
      </c>
    </row>
    <row r="151" spans="1:8" x14ac:dyDescent="0.25">
      <c r="A151">
        <v>2037</v>
      </c>
      <c r="B151">
        <v>12</v>
      </c>
      <c r="C151">
        <v>31</v>
      </c>
      <c r="D151">
        <v>2038</v>
      </c>
      <c r="E151">
        <v>47.442331668600602</v>
      </c>
      <c r="F151">
        <v>9.1838873362694695</v>
      </c>
      <c r="G151">
        <v>0</v>
      </c>
      <c r="H151">
        <v>0</v>
      </c>
    </row>
    <row r="152" spans="1:8" x14ac:dyDescent="0.25">
      <c r="A152">
        <v>2038</v>
      </c>
      <c r="B152">
        <v>1</v>
      </c>
      <c r="C152">
        <v>31</v>
      </c>
      <c r="D152">
        <v>2038.085</v>
      </c>
      <c r="E152">
        <v>47.715961085564402</v>
      </c>
      <c r="F152">
        <v>9.3298363690380803</v>
      </c>
      <c r="G152">
        <v>0</v>
      </c>
      <c r="H152">
        <v>0</v>
      </c>
    </row>
    <row r="153" spans="1:8" x14ac:dyDescent="0.25">
      <c r="A153">
        <v>2038</v>
      </c>
      <c r="B153">
        <v>2</v>
      </c>
      <c r="C153">
        <v>28</v>
      </c>
      <c r="D153">
        <v>2038.162</v>
      </c>
      <c r="E153">
        <v>47.961388670448898</v>
      </c>
      <c r="F153">
        <v>9.4951848930907907</v>
      </c>
      <c r="G153">
        <v>0</v>
      </c>
      <c r="H153">
        <v>0</v>
      </c>
    </row>
    <row r="154" spans="1:8" x14ac:dyDescent="0.25">
      <c r="A154">
        <v>2038</v>
      </c>
      <c r="B154">
        <v>3</v>
      </c>
      <c r="C154">
        <v>31</v>
      </c>
      <c r="D154">
        <v>2038.2470000000001</v>
      </c>
      <c r="E154">
        <v>48.231222183676103</v>
      </c>
      <c r="F154">
        <v>9.5879241297276305</v>
      </c>
      <c r="G154">
        <v>0</v>
      </c>
      <c r="H154">
        <v>0</v>
      </c>
    </row>
    <row r="155" spans="1:8" x14ac:dyDescent="0.25">
      <c r="A155">
        <v>2038</v>
      </c>
      <c r="B155">
        <v>4</v>
      </c>
      <c r="C155">
        <v>30</v>
      </c>
      <c r="D155">
        <v>2038.329</v>
      </c>
      <c r="E155">
        <v>48.490476367529297</v>
      </c>
      <c r="F155">
        <v>9.6554220733932308</v>
      </c>
      <c r="G155">
        <v>0</v>
      </c>
      <c r="H155">
        <v>0</v>
      </c>
    </row>
    <row r="156" spans="1:8" x14ac:dyDescent="0.25">
      <c r="A156">
        <v>2038</v>
      </c>
      <c r="B156">
        <v>5</v>
      </c>
      <c r="C156">
        <v>31</v>
      </c>
      <c r="D156">
        <v>2038.414</v>
      </c>
      <c r="E156">
        <v>48.756451734083299</v>
      </c>
      <c r="F156">
        <v>9.7194147817803493</v>
      </c>
      <c r="G156">
        <v>0</v>
      </c>
      <c r="H156">
        <v>0</v>
      </c>
    </row>
    <row r="157" spans="1:8" x14ac:dyDescent="0.25">
      <c r="A157">
        <v>2038</v>
      </c>
      <c r="B157">
        <v>6</v>
      </c>
      <c r="C157">
        <v>30</v>
      </c>
      <c r="D157">
        <v>2038.4960000000001</v>
      </c>
      <c r="E157">
        <v>49.012004678320103</v>
      </c>
      <c r="F157">
        <v>9.7890696528963996</v>
      </c>
      <c r="G157">
        <v>0</v>
      </c>
      <c r="H157">
        <v>0</v>
      </c>
    </row>
    <row r="158" spans="1:8" x14ac:dyDescent="0.25">
      <c r="A158">
        <v>2038</v>
      </c>
      <c r="B158">
        <v>7</v>
      </c>
      <c r="C158">
        <v>31</v>
      </c>
      <c r="D158">
        <v>2038.5809999999999</v>
      </c>
      <c r="E158">
        <v>49.274188789958998</v>
      </c>
      <c r="F158">
        <v>9.8565000020531599</v>
      </c>
      <c r="G158">
        <v>0</v>
      </c>
      <c r="H158">
        <v>0</v>
      </c>
    </row>
    <row r="159" spans="1:8" x14ac:dyDescent="0.25">
      <c r="A159">
        <v>2038</v>
      </c>
      <c r="B159">
        <v>8</v>
      </c>
      <c r="C159">
        <v>31</v>
      </c>
      <c r="D159">
        <v>2038.6659999999999</v>
      </c>
      <c r="E159">
        <v>49.534471605040302</v>
      </c>
      <c r="F159">
        <v>9.9249499406967701</v>
      </c>
      <c r="G159">
        <v>0</v>
      </c>
      <c r="H159">
        <v>0</v>
      </c>
    </row>
    <row r="160" spans="1:8" x14ac:dyDescent="0.25">
      <c r="A160">
        <v>2038</v>
      </c>
      <c r="B160">
        <v>9</v>
      </c>
      <c r="C160">
        <v>30</v>
      </c>
      <c r="D160">
        <v>2038.748</v>
      </c>
      <c r="E160">
        <v>49.784563916858403</v>
      </c>
      <c r="F160">
        <v>10.0051276839877</v>
      </c>
      <c r="G160">
        <v>0</v>
      </c>
      <c r="H160">
        <v>0</v>
      </c>
    </row>
    <row r="161" spans="1:8" x14ac:dyDescent="0.25">
      <c r="A161">
        <v>2038</v>
      </c>
      <c r="B161">
        <v>10</v>
      </c>
      <c r="C161">
        <v>31</v>
      </c>
      <c r="D161">
        <v>2038.8330000000001</v>
      </c>
      <c r="E161">
        <v>50.041154983747802</v>
      </c>
      <c r="F161">
        <v>10.096473397692</v>
      </c>
      <c r="G161">
        <v>0</v>
      </c>
      <c r="H161">
        <v>0</v>
      </c>
    </row>
    <row r="162" spans="1:8" x14ac:dyDescent="0.25">
      <c r="A162">
        <v>2038</v>
      </c>
      <c r="B162">
        <v>11</v>
      </c>
      <c r="C162">
        <v>30</v>
      </c>
      <c r="D162">
        <v>2038.915</v>
      </c>
      <c r="E162">
        <v>50.287706179820198</v>
      </c>
      <c r="F162">
        <v>10.1972009806485</v>
      </c>
      <c r="G162">
        <v>0</v>
      </c>
      <c r="H162">
        <v>0</v>
      </c>
    </row>
    <row r="163" spans="1:8" x14ac:dyDescent="0.25">
      <c r="A163">
        <v>2038</v>
      </c>
      <c r="B163">
        <v>12</v>
      </c>
      <c r="C163">
        <v>31</v>
      </c>
      <c r="D163">
        <v>2039</v>
      </c>
      <c r="E163">
        <v>50.5406704816793</v>
      </c>
      <c r="F163">
        <v>10.3161559639542</v>
      </c>
      <c r="G163">
        <v>0</v>
      </c>
      <c r="H163">
        <v>0</v>
      </c>
    </row>
    <row r="164" spans="1:8" x14ac:dyDescent="0.25">
      <c r="A164">
        <v>2039</v>
      </c>
      <c r="B164">
        <v>1</v>
      </c>
      <c r="C164">
        <v>31</v>
      </c>
      <c r="D164">
        <v>2039.085</v>
      </c>
      <c r="E164">
        <v>50.791816307558598</v>
      </c>
      <c r="F164">
        <v>10.4636227720591</v>
      </c>
      <c r="G164">
        <v>0</v>
      </c>
      <c r="H164">
        <v>0</v>
      </c>
    </row>
    <row r="165" spans="1:8" x14ac:dyDescent="0.25">
      <c r="A165">
        <v>2039</v>
      </c>
      <c r="B165">
        <v>2</v>
      </c>
      <c r="C165">
        <v>28</v>
      </c>
      <c r="D165">
        <v>2039.162</v>
      </c>
      <c r="E165">
        <v>51.017108365291598</v>
      </c>
      <c r="F165">
        <v>10.633491768175</v>
      </c>
      <c r="G165">
        <v>0</v>
      </c>
      <c r="H165">
        <v>0</v>
      </c>
    </row>
    <row r="166" spans="1:8" x14ac:dyDescent="0.25">
      <c r="A166">
        <v>2039</v>
      </c>
      <c r="B166">
        <v>3</v>
      </c>
      <c r="C166">
        <v>31</v>
      </c>
      <c r="D166">
        <v>2039.2470000000001</v>
      </c>
      <c r="E166">
        <v>51.264838571059599</v>
      </c>
      <c r="F166">
        <v>10.723963665577999</v>
      </c>
      <c r="G166">
        <v>0</v>
      </c>
      <c r="H166">
        <v>0</v>
      </c>
    </row>
    <row r="167" spans="1:8" x14ac:dyDescent="0.25">
      <c r="A167">
        <v>2039</v>
      </c>
      <c r="B167">
        <v>4</v>
      </c>
      <c r="C167">
        <v>30</v>
      </c>
      <c r="D167">
        <v>2039.329</v>
      </c>
      <c r="E167">
        <v>51.5028910461834</v>
      </c>
      <c r="F167">
        <v>10.78693445493</v>
      </c>
      <c r="G167">
        <v>0</v>
      </c>
      <c r="H167">
        <v>0</v>
      </c>
    </row>
    <row r="168" spans="1:8" x14ac:dyDescent="0.25">
      <c r="A168">
        <v>2039</v>
      </c>
      <c r="B168">
        <v>5</v>
      </c>
      <c r="C168">
        <v>31</v>
      </c>
      <c r="D168">
        <v>2039.414</v>
      </c>
      <c r="E168">
        <v>51.747151632170002</v>
      </c>
      <c r="F168">
        <v>10.845212858013999</v>
      </c>
      <c r="G168">
        <v>0</v>
      </c>
      <c r="H168">
        <v>0</v>
      </c>
    </row>
    <row r="169" spans="1:8" x14ac:dyDescent="0.25">
      <c r="A169">
        <v>2039</v>
      </c>
      <c r="B169">
        <v>6</v>
      </c>
      <c r="C169">
        <v>30</v>
      </c>
      <c r="D169">
        <v>2039.4960000000001</v>
      </c>
      <c r="E169">
        <v>51.981876475171298</v>
      </c>
      <c r="F169">
        <v>10.909620081865199</v>
      </c>
      <c r="G169">
        <v>0</v>
      </c>
      <c r="H169">
        <v>0</v>
      </c>
    </row>
    <row r="170" spans="1:8" x14ac:dyDescent="0.25">
      <c r="A170">
        <v>2039</v>
      </c>
      <c r="B170">
        <v>7</v>
      </c>
      <c r="C170">
        <v>31</v>
      </c>
      <c r="D170">
        <v>2039.5809999999999</v>
      </c>
      <c r="E170">
        <v>52.2227293385411</v>
      </c>
      <c r="F170">
        <v>10.9710647158404</v>
      </c>
      <c r="G170">
        <v>0</v>
      </c>
      <c r="H170">
        <v>0</v>
      </c>
    </row>
    <row r="171" spans="1:8" x14ac:dyDescent="0.25">
      <c r="A171">
        <v>2039</v>
      </c>
      <c r="B171">
        <v>8</v>
      </c>
      <c r="C171">
        <v>31</v>
      </c>
      <c r="D171">
        <v>2039.6659999999999</v>
      </c>
      <c r="E171">
        <v>52.461873825891502</v>
      </c>
      <c r="F171">
        <v>11.033463764347101</v>
      </c>
      <c r="G171">
        <v>0</v>
      </c>
      <c r="H171">
        <v>0</v>
      </c>
    </row>
    <row r="172" spans="1:8" x14ac:dyDescent="0.25">
      <c r="A172">
        <v>2039</v>
      </c>
      <c r="B172">
        <v>9</v>
      </c>
      <c r="C172">
        <v>30</v>
      </c>
      <c r="D172">
        <v>2039.748</v>
      </c>
      <c r="E172">
        <v>52.6916920815098</v>
      </c>
      <c r="F172">
        <v>11.108908299994299</v>
      </c>
      <c r="G172">
        <v>0</v>
      </c>
      <c r="H172">
        <v>0</v>
      </c>
    </row>
    <row r="173" spans="1:8" x14ac:dyDescent="0.25">
      <c r="A173">
        <v>2039</v>
      </c>
      <c r="B173">
        <v>10</v>
      </c>
      <c r="C173">
        <v>31</v>
      </c>
      <c r="D173">
        <v>2039.8330000000001</v>
      </c>
      <c r="E173">
        <v>52.927520397653403</v>
      </c>
      <c r="F173">
        <v>11.196148386350499</v>
      </c>
      <c r="G173">
        <v>0</v>
      </c>
      <c r="H173">
        <v>0</v>
      </c>
    </row>
    <row r="174" spans="1:8" x14ac:dyDescent="0.25">
      <c r="A174">
        <v>2039</v>
      </c>
      <c r="B174">
        <v>11</v>
      </c>
      <c r="C174">
        <v>30</v>
      </c>
      <c r="D174">
        <v>2039.915</v>
      </c>
      <c r="E174">
        <v>53.1541583568482</v>
      </c>
      <c r="F174">
        <v>11.2940130286183</v>
      </c>
      <c r="G174">
        <v>0</v>
      </c>
      <c r="H174">
        <v>0</v>
      </c>
    </row>
    <row r="175" spans="1:8" x14ac:dyDescent="0.25">
      <c r="A175">
        <v>2039</v>
      </c>
      <c r="B175">
        <v>12</v>
      </c>
      <c r="C175">
        <v>31</v>
      </c>
      <c r="D175">
        <v>2040</v>
      </c>
      <c r="E175">
        <v>53.386729984834801</v>
      </c>
      <c r="F175">
        <v>11.411327926832101</v>
      </c>
      <c r="G175">
        <v>0</v>
      </c>
      <c r="H175">
        <v>0</v>
      </c>
    </row>
    <row r="176" spans="1:8" x14ac:dyDescent="0.25">
      <c r="A176">
        <v>2040</v>
      </c>
      <c r="B176">
        <v>1</v>
      </c>
      <c r="C176">
        <v>31</v>
      </c>
      <c r="D176">
        <v>2040.085</v>
      </c>
      <c r="E176">
        <v>53.6176690544523</v>
      </c>
      <c r="F176">
        <v>11.5594993331331</v>
      </c>
      <c r="G176">
        <v>0</v>
      </c>
      <c r="H176">
        <v>0</v>
      </c>
    </row>
    <row r="177" spans="1:8" x14ac:dyDescent="0.25">
      <c r="A177">
        <v>2040</v>
      </c>
      <c r="B177">
        <v>2</v>
      </c>
      <c r="C177">
        <v>29</v>
      </c>
      <c r="D177">
        <v>2040.164</v>
      </c>
      <c r="E177">
        <v>53.832244131987501</v>
      </c>
      <c r="F177">
        <v>11.7354142586906</v>
      </c>
      <c r="G177">
        <v>0</v>
      </c>
      <c r="H177">
        <v>0</v>
      </c>
    </row>
    <row r="178" spans="1:8" x14ac:dyDescent="0.25">
      <c r="A178">
        <v>2040</v>
      </c>
      <c r="B178">
        <v>3</v>
      </c>
      <c r="C178">
        <v>31</v>
      </c>
      <c r="D178">
        <v>2040.249</v>
      </c>
      <c r="E178">
        <v>54.060065842272003</v>
      </c>
      <c r="F178">
        <v>11.821956420053899</v>
      </c>
      <c r="G178">
        <v>0</v>
      </c>
      <c r="H178">
        <v>0</v>
      </c>
    </row>
    <row r="179" spans="1:8" x14ac:dyDescent="0.25">
      <c r="A179">
        <v>2040</v>
      </c>
      <c r="B179">
        <v>4</v>
      </c>
      <c r="C179">
        <v>30</v>
      </c>
      <c r="D179">
        <v>2040.3309999999999</v>
      </c>
      <c r="E179">
        <v>54.279025408866502</v>
      </c>
      <c r="F179">
        <v>11.8798594145088</v>
      </c>
      <c r="G179">
        <v>0</v>
      </c>
      <c r="H179">
        <v>0</v>
      </c>
    </row>
    <row r="180" spans="1:8" x14ac:dyDescent="0.25">
      <c r="A180">
        <v>2040</v>
      </c>
      <c r="B180">
        <v>5</v>
      </c>
      <c r="C180">
        <v>31</v>
      </c>
      <c r="D180">
        <v>2040.415</v>
      </c>
      <c r="E180">
        <v>54.503734340700802</v>
      </c>
      <c r="F180">
        <v>11.9327664740059</v>
      </c>
      <c r="G180">
        <v>0</v>
      </c>
      <c r="H180">
        <v>0</v>
      </c>
    </row>
    <row r="181" spans="1:8" x14ac:dyDescent="0.25">
      <c r="A181">
        <v>2040</v>
      </c>
      <c r="B181">
        <v>6</v>
      </c>
      <c r="C181">
        <v>30</v>
      </c>
      <c r="D181">
        <v>2040.4970000000001</v>
      </c>
      <c r="E181">
        <v>54.719708763603499</v>
      </c>
      <c r="F181">
        <v>11.991422288482701</v>
      </c>
      <c r="G181">
        <v>0</v>
      </c>
      <c r="H181">
        <v>0</v>
      </c>
    </row>
    <row r="182" spans="1:8" x14ac:dyDescent="0.25">
      <c r="A182">
        <v>2040</v>
      </c>
      <c r="B182">
        <v>7</v>
      </c>
      <c r="C182">
        <v>31</v>
      </c>
      <c r="D182">
        <v>2040.5820000000001</v>
      </c>
      <c r="E182">
        <v>54.941360924896202</v>
      </c>
      <c r="F182">
        <v>12.046605004449001</v>
      </c>
      <c r="G182">
        <v>0</v>
      </c>
      <c r="H182">
        <v>0</v>
      </c>
    </row>
    <row r="183" spans="1:8" x14ac:dyDescent="0.25">
      <c r="A183">
        <v>2040</v>
      </c>
      <c r="B183">
        <v>8</v>
      </c>
      <c r="C183">
        <v>31</v>
      </c>
      <c r="D183">
        <v>2040.6669999999999</v>
      </c>
      <c r="E183">
        <v>55.1614807880634</v>
      </c>
      <c r="F183">
        <v>12.1034718953597</v>
      </c>
      <c r="G183">
        <v>0</v>
      </c>
      <c r="H183">
        <v>0</v>
      </c>
    </row>
    <row r="184" spans="1:8" x14ac:dyDescent="0.25">
      <c r="A184">
        <v>2040</v>
      </c>
      <c r="B184">
        <v>9</v>
      </c>
      <c r="C184">
        <v>30</v>
      </c>
      <c r="D184">
        <v>2040.749</v>
      </c>
      <c r="E184">
        <v>55.373054316117504</v>
      </c>
      <c r="F184">
        <v>12.174176331691701</v>
      </c>
      <c r="G184">
        <v>0</v>
      </c>
      <c r="H184">
        <v>0</v>
      </c>
    </row>
    <row r="185" spans="1:8" x14ac:dyDescent="0.25">
      <c r="A185">
        <v>2040</v>
      </c>
      <c r="B185">
        <v>10</v>
      </c>
      <c r="C185">
        <v>31</v>
      </c>
      <c r="D185">
        <v>2040.8330000000001</v>
      </c>
      <c r="E185">
        <v>55.590199983576902</v>
      </c>
      <c r="F185">
        <v>12.257501413282901</v>
      </c>
      <c r="G185">
        <v>0</v>
      </c>
      <c r="H185">
        <v>0</v>
      </c>
    </row>
    <row r="186" spans="1:8" x14ac:dyDescent="0.25">
      <c r="A186">
        <v>2040</v>
      </c>
      <c r="B186">
        <v>11</v>
      </c>
      <c r="C186">
        <v>30</v>
      </c>
      <c r="D186">
        <v>2040.915</v>
      </c>
      <c r="E186">
        <v>55.798921264401102</v>
      </c>
      <c r="F186">
        <v>12.3526502702092</v>
      </c>
      <c r="G186">
        <v>0</v>
      </c>
      <c r="H186">
        <v>0</v>
      </c>
    </row>
    <row r="187" spans="1:8" x14ac:dyDescent="0.25">
      <c r="A187">
        <v>2040</v>
      </c>
      <c r="B187">
        <v>12</v>
      </c>
      <c r="C187">
        <v>31</v>
      </c>
      <c r="D187">
        <v>2041</v>
      </c>
      <c r="E187">
        <v>56.013146232448598</v>
      </c>
      <c r="F187">
        <v>12.4688393742087</v>
      </c>
      <c r="G187">
        <v>0</v>
      </c>
      <c r="H187">
        <v>0</v>
      </c>
    </row>
    <row r="188" spans="1:8" x14ac:dyDescent="0.25">
      <c r="A188">
        <v>2041</v>
      </c>
      <c r="B188">
        <v>1</v>
      </c>
      <c r="C188">
        <v>31</v>
      </c>
      <c r="D188">
        <v>2041.085</v>
      </c>
      <c r="E188">
        <v>56.225907092886096</v>
      </c>
      <c r="F188">
        <v>12.619467725635999</v>
      </c>
      <c r="G188">
        <v>0</v>
      </c>
      <c r="H188">
        <v>0</v>
      </c>
    </row>
    <row r="189" spans="1:8" x14ac:dyDescent="0.25">
      <c r="A189">
        <v>2041</v>
      </c>
      <c r="B189">
        <v>2</v>
      </c>
      <c r="C189">
        <v>28</v>
      </c>
      <c r="D189">
        <v>2041.162</v>
      </c>
      <c r="E189">
        <v>56.416830933630401</v>
      </c>
      <c r="F189">
        <v>12.790983784905</v>
      </c>
      <c r="G189">
        <v>0</v>
      </c>
      <c r="H189">
        <v>0</v>
      </c>
    </row>
    <row r="190" spans="1:8" x14ac:dyDescent="0.25">
      <c r="A190">
        <v>2041</v>
      </c>
      <c r="B190">
        <v>3</v>
      </c>
      <c r="C190">
        <v>31</v>
      </c>
      <c r="D190">
        <v>2041.2470000000001</v>
      </c>
      <c r="E190">
        <v>56.626842259573699</v>
      </c>
      <c r="F190">
        <v>12.8743681269689</v>
      </c>
      <c r="G190">
        <v>0</v>
      </c>
      <c r="H190">
        <v>0</v>
      </c>
    </row>
    <row r="191" spans="1:8" x14ac:dyDescent="0.25">
      <c r="A191">
        <v>2041</v>
      </c>
      <c r="B191">
        <v>4</v>
      </c>
      <c r="C191">
        <v>30</v>
      </c>
      <c r="D191">
        <v>2041.329</v>
      </c>
      <c r="E191">
        <v>56.828721647633898</v>
      </c>
      <c r="F191">
        <v>12.927184783971001</v>
      </c>
      <c r="G191">
        <v>0</v>
      </c>
      <c r="H191">
        <v>0</v>
      </c>
    </row>
    <row r="192" spans="1:8" x14ac:dyDescent="0.25">
      <c r="A192">
        <v>2041</v>
      </c>
      <c r="B192">
        <v>5</v>
      </c>
      <c r="C192">
        <v>31</v>
      </c>
      <c r="D192">
        <v>2041.414</v>
      </c>
      <c r="E192">
        <v>57.035940431127599</v>
      </c>
      <c r="F192">
        <v>12.9739417818716</v>
      </c>
      <c r="G192">
        <v>0</v>
      </c>
      <c r="H192">
        <v>0</v>
      </c>
    </row>
    <row r="193" spans="1:8" x14ac:dyDescent="0.25">
      <c r="A193">
        <v>2041</v>
      </c>
      <c r="B193">
        <v>6</v>
      </c>
      <c r="C193">
        <v>30</v>
      </c>
      <c r="D193">
        <v>2041.4960000000001</v>
      </c>
      <c r="E193">
        <v>57.235141702797797</v>
      </c>
      <c r="F193">
        <v>13.0268415121828</v>
      </c>
      <c r="G193">
        <v>0</v>
      </c>
      <c r="H193">
        <v>0</v>
      </c>
    </row>
    <row r="194" spans="1:8" x14ac:dyDescent="0.25">
      <c r="A194">
        <v>2041</v>
      </c>
      <c r="B194">
        <v>7</v>
      </c>
      <c r="C194">
        <v>31</v>
      </c>
      <c r="D194">
        <v>2041.5809999999999</v>
      </c>
      <c r="E194">
        <v>57.439618010296897</v>
      </c>
      <c r="F194">
        <v>13.075599045451201</v>
      </c>
      <c r="G194">
        <v>0</v>
      </c>
      <c r="H194">
        <v>0</v>
      </c>
    </row>
    <row r="195" spans="1:8" x14ac:dyDescent="0.25">
      <c r="A195">
        <v>2041</v>
      </c>
      <c r="B195">
        <v>8</v>
      </c>
      <c r="C195">
        <v>31</v>
      </c>
      <c r="D195">
        <v>2041.6659999999999</v>
      </c>
      <c r="E195">
        <v>57.642719476913399</v>
      </c>
      <c r="F195">
        <v>13.1260442873645</v>
      </c>
      <c r="G195">
        <v>0</v>
      </c>
      <c r="H195">
        <v>0</v>
      </c>
    </row>
    <row r="196" spans="1:8" x14ac:dyDescent="0.25">
      <c r="A196">
        <v>2041</v>
      </c>
      <c r="B196">
        <v>9</v>
      </c>
      <c r="C196">
        <v>30</v>
      </c>
      <c r="D196">
        <v>2041.748</v>
      </c>
      <c r="E196">
        <v>57.837972077335998</v>
      </c>
      <c r="F196">
        <v>13.191529953946301</v>
      </c>
      <c r="G196">
        <v>0</v>
      </c>
      <c r="H196">
        <v>0</v>
      </c>
    </row>
    <row r="197" spans="1:8" x14ac:dyDescent="0.25">
      <c r="A197">
        <v>2041</v>
      </c>
      <c r="B197">
        <v>10</v>
      </c>
      <c r="C197">
        <v>31</v>
      </c>
      <c r="D197">
        <v>2041.8330000000001</v>
      </c>
      <c r="E197">
        <v>58.038404750477198</v>
      </c>
      <c r="F197">
        <v>13.2702075178578</v>
      </c>
      <c r="G197">
        <v>0</v>
      </c>
      <c r="H197">
        <v>0</v>
      </c>
    </row>
    <row r="198" spans="1:8" x14ac:dyDescent="0.25">
      <c r="A198">
        <v>2041</v>
      </c>
      <c r="B198">
        <v>11</v>
      </c>
      <c r="C198">
        <v>30</v>
      </c>
      <c r="D198">
        <v>2041.915</v>
      </c>
      <c r="E198">
        <v>58.231097823310499</v>
      </c>
      <c r="F198">
        <v>13.3618803700033</v>
      </c>
      <c r="G198">
        <v>0</v>
      </c>
      <c r="H198">
        <v>0</v>
      </c>
    </row>
    <row r="199" spans="1:8" x14ac:dyDescent="0.25">
      <c r="A199">
        <v>2041</v>
      </c>
      <c r="B199">
        <v>12</v>
      </c>
      <c r="C199">
        <v>31</v>
      </c>
      <c r="D199">
        <v>2042</v>
      </c>
      <c r="E199">
        <v>58.428909361817198</v>
      </c>
      <c r="F199">
        <v>13.4757080301186</v>
      </c>
      <c r="G199">
        <v>0</v>
      </c>
      <c r="H199">
        <v>0</v>
      </c>
    </row>
    <row r="200" spans="1:8" x14ac:dyDescent="0.25">
      <c r="A200">
        <v>2042</v>
      </c>
      <c r="B200">
        <v>1</v>
      </c>
      <c r="C200">
        <v>31</v>
      </c>
      <c r="D200">
        <v>2042.085</v>
      </c>
      <c r="E200">
        <v>58.625406811014301</v>
      </c>
      <c r="F200">
        <v>13.626162862810499</v>
      </c>
      <c r="G200">
        <v>0</v>
      </c>
      <c r="H200">
        <v>0</v>
      </c>
    </row>
    <row r="201" spans="1:8" x14ac:dyDescent="0.25">
      <c r="A201">
        <v>2042</v>
      </c>
      <c r="B201">
        <v>2</v>
      </c>
      <c r="C201">
        <v>28</v>
      </c>
      <c r="D201">
        <v>2042.162</v>
      </c>
      <c r="E201">
        <v>58.801768827259203</v>
      </c>
      <c r="F201">
        <v>13.7998422780206</v>
      </c>
      <c r="G201">
        <v>0</v>
      </c>
      <c r="H201">
        <v>0</v>
      </c>
    </row>
    <row r="202" spans="1:8" x14ac:dyDescent="0.25">
      <c r="A202">
        <v>2042</v>
      </c>
      <c r="B202">
        <v>3</v>
      </c>
      <c r="C202">
        <v>31</v>
      </c>
      <c r="D202">
        <v>2042.2470000000001</v>
      </c>
      <c r="E202">
        <v>58.995798163896602</v>
      </c>
      <c r="F202">
        <v>13.879903877035099</v>
      </c>
      <c r="G202">
        <v>0</v>
      </c>
      <c r="H202">
        <v>0</v>
      </c>
    </row>
    <row r="203" spans="1:8" x14ac:dyDescent="0.25">
      <c r="A203">
        <v>2042</v>
      </c>
      <c r="B203">
        <v>4</v>
      </c>
      <c r="C203">
        <v>30</v>
      </c>
      <c r="D203">
        <v>2042.329</v>
      </c>
      <c r="E203">
        <v>59.182349879417998</v>
      </c>
      <c r="F203">
        <v>13.9275932934582</v>
      </c>
      <c r="G203">
        <v>0</v>
      </c>
      <c r="H203">
        <v>0</v>
      </c>
    </row>
    <row r="204" spans="1:8" x14ac:dyDescent="0.25">
      <c r="A204">
        <v>2042</v>
      </c>
      <c r="B204">
        <v>5</v>
      </c>
      <c r="C204">
        <v>31</v>
      </c>
      <c r="D204">
        <v>2042.414</v>
      </c>
      <c r="E204">
        <v>59.373872041085001</v>
      </c>
      <c r="F204">
        <v>13.9682020615955</v>
      </c>
      <c r="G204">
        <v>0</v>
      </c>
      <c r="H204">
        <v>0</v>
      </c>
    </row>
    <row r="205" spans="1:8" x14ac:dyDescent="0.25">
      <c r="A205">
        <v>2042</v>
      </c>
      <c r="B205">
        <v>6</v>
      </c>
      <c r="C205">
        <v>30</v>
      </c>
      <c r="D205">
        <v>2042.4960000000001</v>
      </c>
      <c r="E205">
        <v>59.558019075085902</v>
      </c>
      <c r="F205">
        <v>14.015331383603399</v>
      </c>
      <c r="G205">
        <v>0</v>
      </c>
      <c r="H205">
        <v>0</v>
      </c>
    </row>
    <row r="206" spans="1:8" x14ac:dyDescent="0.25">
      <c r="A206">
        <v>2042</v>
      </c>
      <c r="B206">
        <v>7</v>
      </c>
      <c r="C206">
        <v>31</v>
      </c>
      <c r="D206">
        <v>2042.5809999999999</v>
      </c>
      <c r="E206">
        <v>59.747078510236904</v>
      </c>
      <c r="F206">
        <v>14.057680920804</v>
      </c>
      <c r="G206">
        <v>0</v>
      </c>
      <c r="H206">
        <v>0</v>
      </c>
    </row>
    <row r="207" spans="1:8" x14ac:dyDescent="0.25">
      <c r="A207">
        <v>2042</v>
      </c>
      <c r="B207">
        <v>8</v>
      </c>
      <c r="C207">
        <v>31</v>
      </c>
      <c r="D207">
        <v>2042.6659999999999</v>
      </c>
      <c r="E207">
        <v>59.934903143034198</v>
      </c>
      <c r="F207">
        <v>14.1017255317165</v>
      </c>
      <c r="G207">
        <v>0</v>
      </c>
      <c r="H207">
        <v>0</v>
      </c>
    </row>
    <row r="208" spans="1:8" x14ac:dyDescent="0.25">
      <c r="A208">
        <v>2042</v>
      </c>
      <c r="B208">
        <v>9</v>
      </c>
      <c r="C208">
        <v>30</v>
      </c>
      <c r="D208">
        <v>2042.748</v>
      </c>
      <c r="E208">
        <v>60.115503707045001</v>
      </c>
      <c r="F208">
        <v>14.161960032759501</v>
      </c>
      <c r="G208">
        <v>0</v>
      </c>
      <c r="H208">
        <v>0</v>
      </c>
    </row>
    <row r="209" spans="1:8" x14ac:dyDescent="0.25">
      <c r="A209">
        <v>2042</v>
      </c>
      <c r="B209">
        <v>10</v>
      </c>
      <c r="C209">
        <v>31</v>
      </c>
      <c r="D209">
        <v>2042.8330000000001</v>
      </c>
      <c r="E209">
        <v>60.300930965155402</v>
      </c>
      <c r="F209">
        <v>14.2359232813593</v>
      </c>
      <c r="G209">
        <v>0</v>
      </c>
      <c r="H209">
        <v>0</v>
      </c>
    </row>
    <row r="210" spans="1:8" x14ac:dyDescent="0.25">
      <c r="A210">
        <v>2042</v>
      </c>
      <c r="B210">
        <v>11</v>
      </c>
      <c r="C210">
        <v>30</v>
      </c>
      <c r="D210">
        <v>2042.915</v>
      </c>
      <c r="E210">
        <v>60.479232030523903</v>
      </c>
      <c r="F210">
        <v>14.324005715731699</v>
      </c>
      <c r="G210">
        <v>0</v>
      </c>
      <c r="H210">
        <v>0</v>
      </c>
    </row>
    <row r="211" spans="1:8" x14ac:dyDescent="0.25">
      <c r="A211">
        <v>2042</v>
      </c>
      <c r="B211">
        <v>12</v>
      </c>
      <c r="C211">
        <v>31</v>
      </c>
      <c r="D211">
        <v>2043</v>
      </c>
      <c r="E211">
        <v>60.662304148885802</v>
      </c>
      <c r="F211">
        <v>14.4352919131505</v>
      </c>
      <c r="G211">
        <v>0</v>
      </c>
      <c r="H211">
        <v>0</v>
      </c>
    </row>
    <row r="212" spans="1:8" x14ac:dyDescent="0.25">
      <c r="A212">
        <v>2043</v>
      </c>
      <c r="B212">
        <v>1</v>
      </c>
      <c r="C212">
        <v>31</v>
      </c>
      <c r="D212">
        <v>2043.085</v>
      </c>
      <c r="E212">
        <v>60.844195303545803</v>
      </c>
      <c r="F212">
        <v>14.5852718435419</v>
      </c>
      <c r="G212">
        <v>0</v>
      </c>
      <c r="H212">
        <v>0</v>
      </c>
    </row>
    <row r="213" spans="1:8" x14ac:dyDescent="0.25">
      <c r="A213">
        <v>2043</v>
      </c>
      <c r="B213">
        <v>2</v>
      </c>
      <c r="C213">
        <v>28</v>
      </c>
      <c r="D213">
        <v>2043.162</v>
      </c>
      <c r="E213">
        <v>61.007477823575897</v>
      </c>
      <c r="F213">
        <v>14.760714869009099</v>
      </c>
      <c r="G213">
        <v>0</v>
      </c>
      <c r="H213">
        <v>0</v>
      </c>
    </row>
    <row r="214" spans="1:8" x14ac:dyDescent="0.25">
      <c r="A214">
        <v>2043</v>
      </c>
      <c r="B214">
        <v>3</v>
      </c>
      <c r="C214">
        <v>31</v>
      </c>
      <c r="D214">
        <v>2043.2470000000001</v>
      </c>
      <c r="E214">
        <v>61.187150462941197</v>
      </c>
      <c r="F214">
        <v>14.8373917546767</v>
      </c>
      <c r="G214">
        <v>0</v>
      </c>
      <c r="H214">
        <v>0</v>
      </c>
    </row>
    <row r="215" spans="1:8" x14ac:dyDescent="0.25">
      <c r="A215">
        <v>2043</v>
      </c>
      <c r="B215">
        <v>4</v>
      </c>
      <c r="C215">
        <v>30</v>
      </c>
      <c r="D215">
        <v>2043.329</v>
      </c>
      <c r="E215">
        <v>61.359931614955798</v>
      </c>
      <c r="F215">
        <v>14.880008552604499</v>
      </c>
      <c r="G215">
        <v>0</v>
      </c>
      <c r="H215">
        <v>0</v>
      </c>
    </row>
    <row r="216" spans="1:8" x14ac:dyDescent="0.25">
      <c r="A216">
        <v>2043</v>
      </c>
      <c r="B216">
        <v>5</v>
      </c>
      <c r="C216">
        <v>31</v>
      </c>
      <c r="D216">
        <v>2043.414</v>
      </c>
      <c r="E216">
        <v>61.537350009583498</v>
      </c>
      <c r="F216">
        <v>14.914570323185901</v>
      </c>
      <c r="G216">
        <v>0</v>
      </c>
      <c r="H216">
        <v>0</v>
      </c>
    </row>
    <row r="217" spans="1:8" x14ac:dyDescent="0.25">
      <c r="A217">
        <v>2043</v>
      </c>
      <c r="B217">
        <v>6</v>
      </c>
      <c r="C217">
        <v>30</v>
      </c>
      <c r="D217">
        <v>2043.4960000000001</v>
      </c>
      <c r="E217">
        <v>61.707968759964302</v>
      </c>
      <c r="F217">
        <v>14.9560129689864</v>
      </c>
      <c r="G217">
        <v>0</v>
      </c>
      <c r="H217">
        <v>0</v>
      </c>
    </row>
    <row r="218" spans="1:8" x14ac:dyDescent="0.25">
      <c r="A218">
        <v>2043</v>
      </c>
      <c r="B218">
        <v>7</v>
      </c>
      <c r="C218">
        <v>31</v>
      </c>
      <c r="D218">
        <v>2043.5809999999999</v>
      </c>
      <c r="E218">
        <v>61.883172231899103</v>
      </c>
      <c r="F218">
        <v>14.9920707328031</v>
      </c>
      <c r="G218">
        <v>0</v>
      </c>
      <c r="H218">
        <v>0</v>
      </c>
    </row>
    <row r="219" spans="1:8" x14ac:dyDescent="0.25">
      <c r="A219">
        <v>2043</v>
      </c>
      <c r="B219">
        <v>8</v>
      </c>
      <c r="C219">
        <v>31</v>
      </c>
      <c r="D219">
        <v>2043.6659999999999</v>
      </c>
      <c r="E219">
        <v>62.057264898531201</v>
      </c>
      <c r="F219">
        <v>15.029833512375999</v>
      </c>
      <c r="G219">
        <v>0</v>
      </c>
      <c r="H219">
        <v>0</v>
      </c>
    </row>
    <row r="220" spans="1:8" x14ac:dyDescent="0.25">
      <c r="A220">
        <v>2043</v>
      </c>
      <c r="B220">
        <v>9</v>
      </c>
      <c r="C220">
        <v>30</v>
      </c>
      <c r="D220">
        <v>2043.748</v>
      </c>
      <c r="E220">
        <v>62.224693310433203</v>
      </c>
      <c r="F220">
        <v>15.084879547776101</v>
      </c>
      <c r="G220">
        <v>0</v>
      </c>
      <c r="H220">
        <v>0</v>
      </c>
    </row>
    <row r="221" spans="1:8" x14ac:dyDescent="0.25">
      <c r="A221">
        <v>2043</v>
      </c>
      <c r="B221">
        <v>10</v>
      </c>
      <c r="C221">
        <v>31</v>
      </c>
      <c r="D221">
        <v>2043.8330000000001</v>
      </c>
      <c r="E221">
        <v>62.396628843694003</v>
      </c>
      <c r="F221">
        <v>15.1541584306063</v>
      </c>
      <c r="G221">
        <v>0</v>
      </c>
      <c r="H221">
        <v>0</v>
      </c>
    </row>
    <row r="222" spans="1:8" x14ac:dyDescent="0.25">
      <c r="A222">
        <v>2043</v>
      </c>
      <c r="B222">
        <v>11</v>
      </c>
      <c r="C222">
        <v>30</v>
      </c>
      <c r="D222">
        <v>2043.915</v>
      </c>
      <c r="E222">
        <v>62.5619878661089</v>
      </c>
      <c r="F222">
        <v>15.2386288856219</v>
      </c>
      <c r="G222">
        <v>0</v>
      </c>
      <c r="H222">
        <v>0</v>
      </c>
    </row>
    <row r="223" spans="1:8" x14ac:dyDescent="0.25">
      <c r="A223">
        <v>2043</v>
      </c>
      <c r="B223">
        <v>12</v>
      </c>
      <c r="C223">
        <v>31</v>
      </c>
      <c r="D223">
        <v>2044</v>
      </c>
      <c r="E223">
        <v>62.7318036000581</v>
      </c>
      <c r="F223">
        <v>15.3472892398905</v>
      </c>
      <c r="G223">
        <v>0</v>
      </c>
      <c r="H223">
        <v>0</v>
      </c>
    </row>
    <row r="224" spans="1:8" x14ac:dyDescent="0.25">
      <c r="A224">
        <v>2044</v>
      </c>
      <c r="B224">
        <v>1</v>
      </c>
      <c r="C224">
        <v>31</v>
      </c>
      <c r="D224">
        <v>2044.085</v>
      </c>
      <c r="E224">
        <v>62.900556120528996</v>
      </c>
      <c r="F224">
        <v>15.4965915811232</v>
      </c>
      <c r="G224">
        <v>0</v>
      </c>
      <c r="H224">
        <v>0</v>
      </c>
    </row>
    <row r="225" spans="1:8" x14ac:dyDescent="0.25">
      <c r="A225">
        <v>2044</v>
      </c>
      <c r="B225">
        <v>2</v>
      </c>
      <c r="C225">
        <v>29</v>
      </c>
      <c r="D225">
        <v>2044.164</v>
      </c>
      <c r="E225">
        <v>63.057467126619102</v>
      </c>
      <c r="F225">
        <v>15.6754758683739</v>
      </c>
      <c r="G225">
        <v>0</v>
      </c>
      <c r="H225">
        <v>0</v>
      </c>
    </row>
    <row r="226" spans="1:8" x14ac:dyDescent="0.25">
      <c r="A226">
        <v>2044</v>
      </c>
      <c r="B226">
        <v>3</v>
      </c>
      <c r="C226">
        <v>31</v>
      </c>
      <c r="D226">
        <v>2044.249</v>
      </c>
      <c r="E226">
        <v>63.224188274988499</v>
      </c>
      <c r="F226">
        <v>15.747339404703499</v>
      </c>
      <c r="G226">
        <v>0</v>
      </c>
      <c r="H226">
        <v>0</v>
      </c>
    </row>
    <row r="227" spans="1:8" x14ac:dyDescent="0.25">
      <c r="A227">
        <v>2044</v>
      </c>
      <c r="B227">
        <v>4</v>
      </c>
      <c r="C227">
        <v>30</v>
      </c>
      <c r="D227">
        <v>2044.3309999999999</v>
      </c>
      <c r="E227">
        <v>63.384544762823801</v>
      </c>
      <c r="F227">
        <v>15.7847033301484</v>
      </c>
      <c r="G227">
        <v>0</v>
      </c>
      <c r="H227">
        <v>0</v>
      </c>
    </row>
    <row r="228" spans="1:8" x14ac:dyDescent="0.25">
      <c r="A228">
        <v>2044</v>
      </c>
      <c r="B228">
        <v>5</v>
      </c>
      <c r="C228">
        <v>31</v>
      </c>
      <c r="D228">
        <v>2044.415</v>
      </c>
      <c r="E228">
        <v>63.5492358424017</v>
      </c>
      <c r="F228">
        <v>15.814108068759399</v>
      </c>
      <c r="G228">
        <v>0</v>
      </c>
      <c r="H228">
        <v>0</v>
      </c>
    </row>
    <row r="229" spans="1:8" x14ac:dyDescent="0.25">
      <c r="A229">
        <v>2044</v>
      </c>
      <c r="B229">
        <v>6</v>
      </c>
      <c r="C229">
        <v>30</v>
      </c>
      <c r="D229">
        <v>2044.4970000000001</v>
      </c>
      <c r="E229">
        <v>63.707644638115497</v>
      </c>
      <c r="F229">
        <v>15.849794639369</v>
      </c>
      <c r="G229">
        <v>0</v>
      </c>
      <c r="H229">
        <v>0</v>
      </c>
    </row>
    <row r="230" spans="1:8" x14ac:dyDescent="0.25">
      <c r="A230">
        <v>2044</v>
      </c>
      <c r="B230">
        <v>7</v>
      </c>
      <c r="C230">
        <v>31</v>
      </c>
      <c r="D230">
        <v>2044.5820000000001</v>
      </c>
      <c r="E230">
        <v>63.870340374978802</v>
      </c>
      <c r="F230">
        <v>15.8797662762731</v>
      </c>
      <c r="G230">
        <v>0</v>
      </c>
      <c r="H230">
        <v>0</v>
      </c>
    </row>
    <row r="231" spans="1:8" x14ac:dyDescent="0.25">
      <c r="A231">
        <v>2044</v>
      </c>
      <c r="B231">
        <v>8</v>
      </c>
      <c r="C231">
        <v>31</v>
      </c>
      <c r="D231">
        <v>2044.6669999999999</v>
      </c>
      <c r="E231">
        <v>64.032035164235097</v>
      </c>
      <c r="F231">
        <v>15.9123954234087</v>
      </c>
      <c r="G231">
        <v>0</v>
      </c>
      <c r="H231">
        <v>0</v>
      </c>
    </row>
    <row r="232" spans="1:8" x14ac:dyDescent="0.25">
      <c r="A232">
        <v>2044</v>
      </c>
      <c r="B232">
        <v>9</v>
      </c>
      <c r="C232">
        <v>30</v>
      </c>
      <c r="D232">
        <v>2044.749</v>
      </c>
      <c r="E232">
        <v>64.187569144716505</v>
      </c>
      <c r="F232">
        <v>15.962803392584799</v>
      </c>
      <c r="G232">
        <v>0</v>
      </c>
      <c r="H232">
        <v>0</v>
      </c>
    </row>
    <row r="233" spans="1:8" x14ac:dyDescent="0.25">
      <c r="A233">
        <v>2044</v>
      </c>
      <c r="B233">
        <v>10</v>
      </c>
      <c r="C233">
        <v>31</v>
      </c>
      <c r="D233">
        <v>2044.8330000000001</v>
      </c>
      <c r="E233">
        <v>64.347319620981494</v>
      </c>
      <c r="F233">
        <v>16.028198286420501</v>
      </c>
      <c r="G233">
        <v>0</v>
      </c>
      <c r="H233">
        <v>0</v>
      </c>
    </row>
    <row r="234" spans="1:8" x14ac:dyDescent="0.25">
      <c r="A234">
        <v>2044</v>
      </c>
      <c r="B234">
        <v>11</v>
      </c>
      <c r="C234">
        <v>30</v>
      </c>
      <c r="D234">
        <v>2044.915</v>
      </c>
      <c r="E234">
        <v>64.500988042393004</v>
      </c>
      <c r="F234">
        <v>16.109794251526701</v>
      </c>
      <c r="G234">
        <v>0</v>
      </c>
      <c r="H234">
        <v>0</v>
      </c>
    </row>
    <row r="235" spans="1:8" x14ac:dyDescent="0.25">
      <c r="A235">
        <v>2044</v>
      </c>
      <c r="B235">
        <v>12</v>
      </c>
      <c r="C235">
        <v>31</v>
      </c>
      <c r="D235">
        <v>2045</v>
      </c>
      <c r="E235">
        <v>64.658827171088106</v>
      </c>
      <c r="F235">
        <v>16.217023007419801</v>
      </c>
      <c r="G235">
        <v>0</v>
      </c>
      <c r="H235">
        <v>0</v>
      </c>
    </row>
    <row r="236" spans="1:8" x14ac:dyDescent="0.25">
      <c r="A236">
        <v>2045</v>
      </c>
      <c r="B236">
        <v>1</v>
      </c>
      <c r="C236">
        <v>31</v>
      </c>
      <c r="D236">
        <v>2045.085</v>
      </c>
      <c r="E236">
        <v>64.815707375308804</v>
      </c>
      <c r="F236">
        <v>16.368335248207099</v>
      </c>
      <c r="G236">
        <v>0</v>
      </c>
      <c r="H236">
        <v>0</v>
      </c>
    </row>
    <row r="237" spans="1:8" x14ac:dyDescent="0.25">
      <c r="A237">
        <v>2045</v>
      </c>
      <c r="B237">
        <v>2</v>
      </c>
      <c r="C237">
        <v>28</v>
      </c>
      <c r="D237">
        <v>2045.162</v>
      </c>
      <c r="E237">
        <v>64.956588273582</v>
      </c>
      <c r="F237">
        <v>16.5407568747795</v>
      </c>
      <c r="G237">
        <v>0</v>
      </c>
      <c r="H237">
        <v>0</v>
      </c>
    </row>
    <row r="238" spans="1:8" x14ac:dyDescent="0.25">
      <c r="A238">
        <v>2045</v>
      </c>
      <c r="B238">
        <v>3</v>
      </c>
      <c r="C238">
        <v>31</v>
      </c>
      <c r="D238">
        <v>2045.2470000000001</v>
      </c>
      <c r="E238">
        <v>65.111666153076399</v>
      </c>
      <c r="F238">
        <v>16.609249523762301</v>
      </c>
      <c r="G238">
        <v>0</v>
      </c>
      <c r="H238">
        <v>0</v>
      </c>
    </row>
    <row r="239" spans="1:8" x14ac:dyDescent="0.25">
      <c r="A239">
        <v>2045</v>
      </c>
      <c r="B239">
        <v>4</v>
      </c>
      <c r="C239">
        <v>30</v>
      </c>
      <c r="D239">
        <v>2045.329</v>
      </c>
      <c r="E239">
        <v>65.260850997277501</v>
      </c>
      <c r="F239">
        <v>16.641805624353498</v>
      </c>
      <c r="G239">
        <v>0</v>
      </c>
      <c r="H239">
        <v>0</v>
      </c>
    </row>
    <row r="240" spans="1:8" x14ac:dyDescent="0.25">
      <c r="A240">
        <v>2045</v>
      </c>
      <c r="B240">
        <v>5</v>
      </c>
      <c r="C240">
        <v>31</v>
      </c>
      <c r="D240">
        <v>2045.414</v>
      </c>
      <c r="E240">
        <v>65.414096253391705</v>
      </c>
      <c r="F240">
        <v>16.6655667822473</v>
      </c>
      <c r="G240">
        <v>0</v>
      </c>
      <c r="H240">
        <v>0</v>
      </c>
    </row>
    <row r="241" spans="1:8" x14ac:dyDescent="0.25">
      <c r="A241">
        <v>2045</v>
      </c>
      <c r="B241">
        <v>6</v>
      </c>
      <c r="C241">
        <v>30</v>
      </c>
      <c r="D241">
        <v>2045.4960000000001</v>
      </c>
      <c r="E241">
        <v>65.561522511648903</v>
      </c>
      <c r="F241">
        <v>16.6959040256951</v>
      </c>
      <c r="G241">
        <v>0</v>
      </c>
      <c r="H241">
        <v>0</v>
      </c>
    </row>
    <row r="242" spans="1:8" x14ac:dyDescent="0.25">
      <c r="A242">
        <v>2045</v>
      </c>
      <c r="B242">
        <v>7</v>
      </c>
      <c r="C242">
        <v>31</v>
      </c>
      <c r="D242">
        <v>2045.5809999999999</v>
      </c>
      <c r="E242">
        <v>65.712965820795901</v>
      </c>
      <c r="F242">
        <v>16.719995676899</v>
      </c>
      <c r="G242">
        <v>0</v>
      </c>
      <c r="H242">
        <v>0</v>
      </c>
    </row>
    <row r="243" spans="1:8" x14ac:dyDescent="0.25">
      <c r="A243">
        <v>2045</v>
      </c>
      <c r="B243">
        <v>8</v>
      </c>
      <c r="C243">
        <v>31</v>
      </c>
      <c r="D243">
        <v>2045.6659999999999</v>
      </c>
      <c r="E243">
        <v>65.863504941024402</v>
      </c>
      <c r="F243">
        <v>16.7467949040172</v>
      </c>
      <c r="G243">
        <v>0</v>
      </c>
      <c r="H243">
        <v>0</v>
      </c>
    </row>
    <row r="244" spans="1:8" x14ac:dyDescent="0.25">
      <c r="A244">
        <v>2045</v>
      </c>
      <c r="B244">
        <v>9</v>
      </c>
      <c r="C244">
        <v>30</v>
      </c>
      <c r="D244">
        <v>2045.748</v>
      </c>
      <c r="E244">
        <v>66.008334286147203</v>
      </c>
      <c r="F244">
        <v>16.792336453426799</v>
      </c>
      <c r="G244">
        <v>0</v>
      </c>
      <c r="H244">
        <v>0</v>
      </c>
    </row>
    <row r="245" spans="1:8" x14ac:dyDescent="0.25">
      <c r="A245">
        <v>2045</v>
      </c>
      <c r="B245">
        <v>10</v>
      </c>
      <c r="C245">
        <v>31</v>
      </c>
      <c r="D245">
        <v>2045.8330000000001</v>
      </c>
      <c r="E245">
        <v>66.157116543486794</v>
      </c>
      <c r="F245">
        <v>16.853320039110901</v>
      </c>
      <c r="G245">
        <v>0</v>
      </c>
      <c r="H245">
        <v>0</v>
      </c>
    </row>
    <row r="246" spans="1:8" x14ac:dyDescent="0.25">
      <c r="A246">
        <v>2045</v>
      </c>
      <c r="B246">
        <v>11</v>
      </c>
      <c r="C246">
        <v>30</v>
      </c>
      <c r="D246">
        <v>2045.915</v>
      </c>
      <c r="E246">
        <v>66.300259866337299</v>
      </c>
      <c r="F246">
        <v>16.9314704260631</v>
      </c>
      <c r="G246">
        <v>0</v>
      </c>
      <c r="H246">
        <v>0</v>
      </c>
    </row>
    <row r="247" spans="1:8" x14ac:dyDescent="0.25">
      <c r="A247">
        <v>2045</v>
      </c>
      <c r="B247">
        <v>12</v>
      </c>
      <c r="C247">
        <v>31</v>
      </c>
      <c r="D247">
        <v>2046</v>
      </c>
      <c r="E247">
        <v>66.4473143897022</v>
      </c>
      <c r="F247">
        <v>17.036142835032098</v>
      </c>
      <c r="G247">
        <v>0</v>
      </c>
      <c r="H247">
        <v>0</v>
      </c>
    </row>
    <row r="248" spans="1:8" x14ac:dyDescent="0.25">
      <c r="A248">
        <v>2046</v>
      </c>
      <c r="B248">
        <v>1</v>
      </c>
      <c r="C248">
        <v>31</v>
      </c>
      <c r="D248">
        <v>2046.085</v>
      </c>
      <c r="E248">
        <v>66.593501856745704</v>
      </c>
      <c r="F248">
        <v>17.1866819655143</v>
      </c>
      <c r="G248">
        <v>0</v>
      </c>
      <c r="H248">
        <v>0</v>
      </c>
    </row>
    <row r="249" spans="1:8" x14ac:dyDescent="0.25">
      <c r="A249">
        <v>2046</v>
      </c>
      <c r="B249">
        <v>2</v>
      </c>
      <c r="C249">
        <v>28</v>
      </c>
      <c r="D249">
        <v>2046.162</v>
      </c>
      <c r="E249">
        <v>66.724802963862601</v>
      </c>
      <c r="F249">
        <v>17.359957143956599</v>
      </c>
      <c r="G249">
        <v>0</v>
      </c>
      <c r="H249">
        <v>0</v>
      </c>
    </row>
    <row r="250" spans="1:8" x14ac:dyDescent="0.25">
      <c r="A250">
        <v>2046</v>
      </c>
      <c r="B250">
        <v>3</v>
      </c>
      <c r="C250">
        <v>31</v>
      </c>
      <c r="D250">
        <v>2046.2470000000001</v>
      </c>
      <c r="E250">
        <v>66.869360312314996</v>
      </c>
      <c r="F250">
        <v>17.425184126099801</v>
      </c>
      <c r="G250">
        <v>0</v>
      </c>
      <c r="H250">
        <v>0</v>
      </c>
    </row>
    <row r="251" spans="1:8" x14ac:dyDescent="0.25">
      <c r="A251">
        <v>2046</v>
      </c>
      <c r="B251">
        <v>4</v>
      </c>
      <c r="C251">
        <v>30</v>
      </c>
      <c r="D251">
        <v>2046.329</v>
      </c>
      <c r="E251">
        <v>67.008448855630803</v>
      </c>
      <c r="F251">
        <v>17.453129118527102</v>
      </c>
      <c r="G251">
        <v>0</v>
      </c>
      <c r="H251">
        <v>0</v>
      </c>
    </row>
    <row r="252" spans="1:8" x14ac:dyDescent="0.25">
      <c r="A252">
        <v>2046</v>
      </c>
      <c r="B252">
        <v>5</v>
      </c>
      <c r="C252">
        <v>31</v>
      </c>
      <c r="D252">
        <v>2046.414</v>
      </c>
      <c r="E252">
        <v>67.151348050927197</v>
      </c>
      <c r="F252">
        <v>17.4714889957305</v>
      </c>
      <c r="G252">
        <v>0</v>
      </c>
      <c r="H252">
        <v>0</v>
      </c>
    </row>
    <row r="253" spans="1:8" x14ac:dyDescent="0.25">
      <c r="A253">
        <v>2046</v>
      </c>
      <c r="B253">
        <v>6</v>
      </c>
      <c r="C253">
        <v>30</v>
      </c>
      <c r="D253">
        <v>2046.4960000000001</v>
      </c>
      <c r="E253">
        <v>67.288845121036005</v>
      </c>
      <c r="F253">
        <v>17.496703365879402</v>
      </c>
      <c r="G253">
        <v>0</v>
      </c>
      <c r="H253">
        <v>0</v>
      </c>
    </row>
    <row r="254" spans="1:8" x14ac:dyDescent="0.25">
      <c r="A254">
        <v>2046</v>
      </c>
      <c r="B254">
        <v>7</v>
      </c>
      <c r="C254">
        <v>31</v>
      </c>
      <c r="D254">
        <v>2046.5809999999999</v>
      </c>
      <c r="E254">
        <v>67.430113285284506</v>
      </c>
      <c r="F254">
        <v>17.515171840597201</v>
      </c>
      <c r="G254">
        <v>0</v>
      </c>
      <c r="H254">
        <v>0</v>
      </c>
    </row>
    <row r="255" spans="1:8" x14ac:dyDescent="0.25">
      <c r="A255">
        <v>2046</v>
      </c>
      <c r="B255">
        <v>8</v>
      </c>
      <c r="C255">
        <v>31</v>
      </c>
      <c r="D255">
        <v>2046.6659999999999</v>
      </c>
      <c r="E255">
        <v>67.570562782502705</v>
      </c>
      <c r="F255">
        <v>17.536396100745002</v>
      </c>
      <c r="G255">
        <v>0</v>
      </c>
      <c r="H255">
        <v>0</v>
      </c>
    </row>
    <row r="256" spans="1:8" x14ac:dyDescent="0.25">
      <c r="A256">
        <v>2046</v>
      </c>
      <c r="B256">
        <v>9</v>
      </c>
      <c r="C256">
        <v>30</v>
      </c>
      <c r="D256">
        <v>2046.748</v>
      </c>
      <c r="E256">
        <v>67.705708568428705</v>
      </c>
      <c r="F256">
        <v>17.577272400216099</v>
      </c>
      <c r="G256">
        <v>0</v>
      </c>
      <c r="H256">
        <v>0</v>
      </c>
    </row>
    <row r="257" spans="1:8" x14ac:dyDescent="0.25">
      <c r="A257">
        <v>2046</v>
      </c>
      <c r="B257">
        <v>10</v>
      </c>
      <c r="C257">
        <v>31</v>
      </c>
      <c r="D257">
        <v>2046.8330000000001</v>
      </c>
      <c r="E257">
        <v>67.844566905454002</v>
      </c>
      <c r="F257">
        <v>17.634018037667101</v>
      </c>
      <c r="G257">
        <v>0</v>
      </c>
      <c r="H257">
        <v>0</v>
      </c>
    </row>
    <row r="258" spans="1:8" x14ac:dyDescent="0.25">
      <c r="A258">
        <v>2046</v>
      </c>
      <c r="B258">
        <v>11</v>
      </c>
      <c r="C258">
        <v>30</v>
      </c>
      <c r="D258">
        <v>2046.915</v>
      </c>
      <c r="E258">
        <v>67.978185391126303</v>
      </c>
      <c r="F258">
        <v>17.7088435625386</v>
      </c>
      <c r="G258">
        <v>0</v>
      </c>
      <c r="H258">
        <v>0</v>
      </c>
    </row>
    <row r="259" spans="1:8" x14ac:dyDescent="0.25">
      <c r="A259">
        <v>2046</v>
      </c>
      <c r="B259">
        <v>12</v>
      </c>
      <c r="C259">
        <v>31</v>
      </c>
      <c r="D259">
        <v>2047</v>
      </c>
      <c r="E259">
        <v>68.115478335914503</v>
      </c>
      <c r="F259">
        <v>17.8110264574022</v>
      </c>
      <c r="G259">
        <v>0</v>
      </c>
      <c r="H259">
        <v>0</v>
      </c>
    </row>
    <row r="260" spans="1:8" x14ac:dyDescent="0.25">
      <c r="A260">
        <v>2047</v>
      </c>
      <c r="B260">
        <v>1</v>
      </c>
      <c r="C260">
        <v>31</v>
      </c>
      <c r="D260">
        <v>2047.085</v>
      </c>
      <c r="E260">
        <v>68.251985461852897</v>
      </c>
      <c r="F260">
        <v>17.960753079800099</v>
      </c>
      <c r="G260">
        <v>0</v>
      </c>
      <c r="H260">
        <v>0</v>
      </c>
    </row>
    <row r="261" spans="1:8" x14ac:dyDescent="0.25">
      <c r="A261">
        <v>2047</v>
      </c>
      <c r="B261">
        <v>2</v>
      </c>
      <c r="C261">
        <v>28</v>
      </c>
      <c r="D261">
        <v>2047.162</v>
      </c>
      <c r="E261">
        <v>68.374612162271006</v>
      </c>
      <c r="F261">
        <v>18.134755455942202</v>
      </c>
      <c r="G261">
        <v>0</v>
      </c>
      <c r="H261">
        <v>0</v>
      </c>
    </row>
    <row r="262" spans="1:8" x14ac:dyDescent="0.25">
      <c r="A262">
        <v>2047</v>
      </c>
      <c r="B262">
        <v>3</v>
      </c>
      <c r="C262">
        <v>31</v>
      </c>
      <c r="D262">
        <v>2047.2470000000001</v>
      </c>
      <c r="E262">
        <v>68.509641472643594</v>
      </c>
      <c r="F262">
        <v>18.1968454952648</v>
      </c>
      <c r="G262">
        <v>0</v>
      </c>
      <c r="H262">
        <v>0</v>
      </c>
    </row>
    <row r="263" spans="1:8" x14ac:dyDescent="0.25">
      <c r="A263">
        <v>2047</v>
      </c>
      <c r="B263">
        <v>4</v>
      </c>
      <c r="C263">
        <v>30</v>
      </c>
      <c r="D263">
        <v>2047.329</v>
      </c>
      <c r="E263">
        <v>68.639584396778702</v>
      </c>
      <c r="F263">
        <v>18.220392890673999</v>
      </c>
      <c r="G263">
        <v>0</v>
      </c>
      <c r="H263">
        <v>0</v>
      </c>
    </row>
    <row r="264" spans="1:8" x14ac:dyDescent="0.25">
      <c r="A264">
        <v>2047</v>
      </c>
      <c r="B264">
        <v>5</v>
      </c>
      <c r="C264">
        <v>31</v>
      </c>
      <c r="D264">
        <v>2047.414</v>
      </c>
      <c r="E264">
        <v>68.773109893755901</v>
      </c>
      <c r="F264">
        <v>18.2336094053213</v>
      </c>
      <c r="G264">
        <v>0</v>
      </c>
      <c r="H264">
        <v>0</v>
      </c>
    </row>
    <row r="265" spans="1:8" x14ac:dyDescent="0.25">
      <c r="A265">
        <v>2047</v>
      </c>
      <c r="B265">
        <v>6</v>
      </c>
      <c r="C265">
        <v>30</v>
      </c>
      <c r="D265">
        <v>2047.4960000000001</v>
      </c>
      <c r="E265">
        <v>68.901609193341997</v>
      </c>
      <c r="F265">
        <v>18.253943363588299</v>
      </c>
      <c r="G265">
        <v>0</v>
      </c>
      <c r="H265">
        <v>0</v>
      </c>
    </row>
    <row r="266" spans="1:8" x14ac:dyDescent="0.25">
      <c r="A266">
        <v>2047</v>
      </c>
      <c r="B266">
        <v>7</v>
      </c>
      <c r="C266">
        <v>31</v>
      </c>
      <c r="D266">
        <v>2047.5809999999999</v>
      </c>
      <c r="E266">
        <v>69.033654891070597</v>
      </c>
      <c r="F266">
        <v>18.2670602413376</v>
      </c>
      <c r="G266">
        <v>0</v>
      </c>
      <c r="H266">
        <v>0</v>
      </c>
    </row>
    <row r="267" spans="1:8" x14ac:dyDescent="0.25">
      <c r="A267">
        <v>2047</v>
      </c>
      <c r="B267">
        <v>8</v>
      </c>
      <c r="C267">
        <v>31</v>
      </c>
      <c r="D267">
        <v>2047.6659999999999</v>
      </c>
      <c r="E267">
        <v>69.164957608552697</v>
      </c>
      <c r="F267">
        <v>18.282979070717602</v>
      </c>
      <c r="G267">
        <v>0</v>
      </c>
      <c r="H267">
        <v>0</v>
      </c>
    </row>
    <row r="268" spans="1:8" x14ac:dyDescent="0.25">
      <c r="A268">
        <v>2047</v>
      </c>
      <c r="B268">
        <v>9</v>
      </c>
      <c r="C268">
        <v>30</v>
      </c>
      <c r="D268">
        <v>2047.748</v>
      </c>
      <c r="E268">
        <v>69.291323005357597</v>
      </c>
      <c r="F268">
        <v>18.319407836802601</v>
      </c>
      <c r="G268">
        <v>0</v>
      </c>
      <c r="H268">
        <v>0</v>
      </c>
    </row>
    <row r="269" spans="1:8" x14ac:dyDescent="0.25">
      <c r="A269">
        <v>2047</v>
      </c>
      <c r="B269">
        <v>10</v>
      </c>
      <c r="C269">
        <v>31</v>
      </c>
      <c r="D269">
        <v>2047.8330000000001</v>
      </c>
      <c r="E269">
        <v>69.421181238134906</v>
      </c>
      <c r="F269">
        <v>18.372107336732601</v>
      </c>
      <c r="G269">
        <v>0</v>
      </c>
      <c r="H269">
        <v>0</v>
      </c>
    </row>
    <row r="270" spans="1:8" x14ac:dyDescent="0.25">
      <c r="A270">
        <v>2047</v>
      </c>
      <c r="B270">
        <v>11</v>
      </c>
      <c r="C270">
        <v>30</v>
      </c>
      <c r="D270">
        <v>2047.915</v>
      </c>
      <c r="E270">
        <v>69.546159849848294</v>
      </c>
      <c r="F270">
        <v>18.443748742885202</v>
      </c>
      <c r="G270">
        <v>0</v>
      </c>
      <c r="H270">
        <v>0</v>
      </c>
    </row>
    <row r="271" spans="1:8" x14ac:dyDescent="0.25">
      <c r="A271">
        <v>2047</v>
      </c>
      <c r="B271">
        <v>12</v>
      </c>
      <c r="C271">
        <v>31</v>
      </c>
      <c r="D271">
        <v>2048</v>
      </c>
      <c r="E271">
        <v>69.674596429661705</v>
      </c>
      <c r="F271">
        <v>18.543532516445499</v>
      </c>
      <c r="G271">
        <v>0</v>
      </c>
      <c r="H271">
        <v>0</v>
      </c>
    </row>
    <row r="272" spans="1:8" x14ac:dyDescent="0.25">
      <c r="A272">
        <v>2048</v>
      </c>
      <c r="B272">
        <v>1</v>
      </c>
      <c r="C272">
        <v>31</v>
      </c>
      <c r="D272">
        <v>2048.085</v>
      </c>
      <c r="E272">
        <v>69.802319134395802</v>
      </c>
      <c r="F272">
        <v>18.692437085827599</v>
      </c>
      <c r="G272">
        <v>0</v>
      </c>
      <c r="H272">
        <v>0</v>
      </c>
    </row>
    <row r="273" spans="1:8" x14ac:dyDescent="0.25">
      <c r="A273">
        <v>2048</v>
      </c>
      <c r="B273">
        <v>2</v>
      </c>
      <c r="C273">
        <v>29</v>
      </c>
      <c r="D273">
        <v>2048.1640000000002</v>
      </c>
      <c r="E273">
        <v>69.921160457297802</v>
      </c>
      <c r="F273">
        <v>18.868683052060799</v>
      </c>
      <c r="G273">
        <v>0</v>
      </c>
      <c r="H273">
        <v>0</v>
      </c>
    </row>
    <row r="274" spans="1:8" x14ac:dyDescent="0.25">
      <c r="A274">
        <v>2048</v>
      </c>
      <c r="B274">
        <v>3</v>
      </c>
      <c r="C274">
        <v>31</v>
      </c>
      <c r="D274">
        <v>2048.2489999999998</v>
      </c>
      <c r="E274">
        <v>70.047517669472896</v>
      </c>
      <c r="F274">
        <v>18.926136435869999</v>
      </c>
      <c r="G274">
        <v>0</v>
      </c>
      <c r="H274">
        <v>0</v>
      </c>
    </row>
    <row r="275" spans="1:8" x14ac:dyDescent="0.25">
      <c r="A275">
        <v>2048</v>
      </c>
      <c r="B275">
        <v>4</v>
      </c>
      <c r="C275">
        <v>30</v>
      </c>
      <c r="D275">
        <v>2048.3310000000001</v>
      </c>
      <c r="E275">
        <v>70.169134915904806</v>
      </c>
      <c r="F275">
        <v>18.945107491995</v>
      </c>
      <c r="G275">
        <v>0</v>
      </c>
      <c r="H275">
        <v>0</v>
      </c>
    </row>
    <row r="276" spans="1:8" x14ac:dyDescent="0.25">
      <c r="A276">
        <v>2048</v>
      </c>
      <c r="B276">
        <v>5</v>
      </c>
      <c r="C276">
        <v>31</v>
      </c>
      <c r="D276">
        <v>2048.415</v>
      </c>
      <c r="E276">
        <v>70.294125418973806</v>
      </c>
      <c r="F276">
        <v>18.9541835806777</v>
      </c>
      <c r="G276">
        <v>0</v>
      </c>
      <c r="H276">
        <v>0</v>
      </c>
    </row>
    <row r="277" spans="1:8" x14ac:dyDescent="0.25">
      <c r="A277">
        <v>2048</v>
      </c>
      <c r="B277">
        <v>6</v>
      </c>
      <c r="C277">
        <v>30</v>
      </c>
      <c r="D277">
        <v>2048.4969999999998</v>
      </c>
      <c r="E277">
        <v>70.414430398770193</v>
      </c>
      <c r="F277">
        <v>18.969619416325202</v>
      </c>
      <c r="G277">
        <v>0</v>
      </c>
      <c r="H277">
        <v>0</v>
      </c>
    </row>
    <row r="278" spans="1:8" x14ac:dyDescent="0.25">
      <c r="A278">
        <v>2048</v>
      </c>
      <c r="B278">
        <v>7</v>
      </c>
      <c r="C278">
        <v>31</v>
      </c>
      <c r="D278">
        <v>2048.5819999999999</v>
      </c>
      <c r="E278">
        <v>70.538075486891302</v>
      </c>
      <c r="F278">
        <v>18.9776664311077</v>
      </c>
      <c r="G278">
        <v>0</v>
      </c>
      <c r="H278">
        <v>0</v>
      </c>
    </row>
    <row r="279" spans="1:8" x14ac:dyDescent="0.25">
      <c r="A279">
        <v>2048</v>
      </c>
      <c r="B279">
        <v>8</v>
      </c>
      <c r="C279">
        <v>17</v>
      </c>
      <c r="D279">
        <v>2048.6280000000002</v>
      </c>
      <c r="E279">
        <v>70.6055936378132</v>
      </c>
      <c r="F279">
        <v>18.980679190563698</v>
      </c>
      <c r="G279">
        <v>0</v>
      </c>
      <c r="H279">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033af7-4c98-44f3-88f9-8e263aa4342a">
      <Terms xmlns="http://schemas.microsoft.com/office/infopath/2007/PartnerControls"/>
    </lcf76f155ced4ddcb4097134ff3c332f>
    <TaxCatchAll xmlns="7b595572-ed96-4f68-bcb3-6d348b810855" xsi:nil="true"/>
    <Document_x0020_Type xmlns="05033af7-4c98-44f3-88f9-8e263aa4342a" xsi:nil="true"/>
    <Business_x0020_Area xmlns="05033af7-4c98-44f3-88f9-8e263aa4342a" xsi:nil="true"/>
    <Project_x0020_Type xmlns="05033af7-4c98-44f3-88f9-8e263aa4342a" xsi:nil="true"/>
    <_Flow_SignoffStatus xmlns="05033af7-4c98-44f3-88f9-8e263aa4342a" xsi:nil="true"/>
    <Process xmlns="05033af7-4c98-44f3-88f9-8e263aa4342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387A1DB8E9B5340A1B0B5BEAE95B2CB" ma:contentTypeVersion="21" ma:contentTypeDescription="Create a new document." ma:contentTypeScope="" ma:versionID="3fb77f79c6681a65604f3b2d4d453377">
  <xsd:schema xmlns:xsd="http://www.w3.org/2001/XMLSchema" xmlns:xs="http://www.w3.org/2001/XMLSchema" xmlns:p="http://schemas.microsoft.com/office/2006/metadata/properties" xmlns:ns2="05033af7-4c98-44f3-88f9-8e263aa4342a" xmlns:ns3="7b595572-ed96-4f68-bcb3-6d348b810855" targetNamespace="http://schemas.microsoft.com/office/2006/metadata/properties" ma:root="true" ma:fieldsID="c2c5c34fc670555dc9f53a8b9f6c6269" ns2:_="" ns3:_="">
    <xsd:import namespace="05033af7-4c98-44f3-88f9-8e263aa4342a"/>
    <xsd:import namespace="7b595572-ed96-4f68-bcb3-6d348b810855"/>
    <xsd:element name="properties">
      <xsd:complexType>
        <xsd:sequence>
          <xsd:element name="documentManagement">
            <xsd:complexType>
              <xsd:all>
                <xsd:element ref="ns2:Document_x0020_Type" minOccurs="0"/>
                <xsd:element ref="ns2:Process" minOccurs="0"/>
                <xsd:element ref="ns2:Business_x0020_Area" minOccurs="0"/>
                <xsd:element ref="ns2:Project_x0020_Type"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033af7-4c98-44f3-88f9-8e263aa4342a" elementFormDefault="qualified">
    <xsd:import namespace="http://schemas.microsoft.com/office/2006/documentManagement/types"/>
    <xsd:import namespace="http://schemas.microsoft.com/office/infopath/2007/PartnerControls"/>
    <xsd:element name="Document_x0020_Type" ma:index="8" nillable="true" ma:displayName="Document Type" ma:format="Dropdown" ma:internalName="Document_x0020_Type">
      <xsd:simpleType>
        <xsd:restriction base="dms:Choice">
          <xsd:enumeration value="Agreement"/>
          <xsd:enumeration value="CER"/>
          <xsd:enumeration value="Checklist"/>
          <xsd:enumeration value="Client info"/>
          <xsd:enumeration value="Data"/>
          <xsd:enumeration value="ERF Application"/>
          <xsd:enumeration value="ERF Audit Schedule"/>
          <xsd:enumeration value="ERF Report"/>
          <xsd:enumeration value="Financial / Budget"/>
          <xsd:enumeration value="Form"/>
          <xsd:enumeration value="Invoice"/>
          <xsd:enumeration value="Other"/>
          <xsd:enumeration value="Policy"/>
          <xsd:enumeration value="Presentation"/>
          <xsd:enumeration value="Proposal"/>
          <xsd:enumeration value="Quote"/>
          <xsd:enumeration value="Reference"/>
          <xsd:enumeration value="Report"/>
          <xsd:enumeration value="SOP"/>
          <xsd:enumeration value="Staff File"/>
          <xsd:enumeration value="Tool"/>
          <xsd:enumeration value="Working File"/>
        </xsd:restriction>
      </xsd:simpleType>
    </xsd:element>
    <xsd:element name="Process" ma:index="9" nillable="true" ma:displayName="Process" ma:format="Dropdown" ma:internalName="Process">
      <xsd:simpleType>
        <xsd:restriction base="dms:Choice">
          <xsd:enumeration value="Assessment"/>
          <xsd:enumeration value="Business Development"/>
          <xsd:enumeration value="Delivery"/>
          <xsd:enumeration value="Sales"/>
        </xsd:restriction>
      </xsd:simpleType>
    </xsd:element>
    <xsd:element name="Business_x0020_Area" ma:index="10" nillable="true" ma:displayName="Business Area" ma:format="Dropdown" ma:internalName="Business_x0020_Area">
      <xsd:simpleType>
        <xsd:restriction base="dms:Choice">
          <xsd:enumeration value="Agribusiness"/>
          <xsd:enumeration value="AspiraDAC"/>
          <xsd:enumeration value="Business Operations"/>
          <xsd:enumeration value="Decarbonisation"/>
          <xsd:enumeration value="Finance &amp; Strategy"/>
          <xsd:enumeration value="Maki"/>
        </xsd:restriction>
      </xsd:simpleType>
    </xsd:element>
    <xsd:element name="Project_x0020_Type" ma:index="11" nillable="true" ma:displayName="Project Type" ma:format="Dropdown" ma:internalName="Project_x0020_Type">
      <xsd:simpleType>
        <xsd:restriction base="dms:Choice">
          <xsd:enumeration value="Afforestation / Reforestation"/>
          <xsd:enumeration value="Agroforestry"/>
          <xsd:enumeration value="Avoided Deforestation"/>
          <xsd:enumeration value="Beef Herd"/>
          <xsd:enumeration value="Blue Carbon"/>
          <xsd:enumeration value="Carbon Capture &amp; Storage"/>
          <xsd:enumeration value="Energy &amp; Biogas"/>
          <xsd:enumeration value="Energy Efficiency"/>
          <xsd:enumeration value="Improved Forest Management"/>
          <xsd:enumeration value="Landfill Gas"/>
          <xsd:enumeration value="Methane Reduction in Rice Cultivation"/>
          <xsd:enumeration value="Natural Capital"/>
          <xsd:enumeration value="Peatland"/>
          <xsd:enumeration value="Producer Investment Evaluation"/>
          <xsd:enumeration value="REDD"/>
          <xsd:enumeration value="Savanna Fire Management"/>
          <xsd:enumeration value="Soil Carbon"/>
          <xsd:enumeration value="Transport"/>
          <xsd:enumeration value="Vegetation"/>
          <xsd:enumeration value="Waste"/>
          <xsd:enumeration value="Wetland Carbon"/>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ac2beac-4731-49a6-8bfe-aa826acef37b"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_Flow_SignoffStatus" ma:index="27" nillable="true" ma:displayName="Sign-off status" ma:internalName="Sign_x002d_off_x0020_status">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595572-ed96-4f68-bcb3-6d348b8108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643ff79-f07b-45f2-971e-31dee8387b9c}" ma:internalName="TaxCatchAll" ma:showField="CatchAllData" ma:web="7b595572-ed96-4f68-bcb3-6d348b810855">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7D78C0-7D5A-40D4-9BF4-AF94ECED16C0}">
  <ds:schemaRefs>
    <ds:schemaRef ds:uri="http://schemas.microsoft.com/office/2006/metadata/properties"/>
    <ds:schemaRef ds:uri="http://purl.org/dc/dcmitype/"/>
    <ds:schemaRef ds:uri="http://www.w3.org/XML/1998/namespace"/>
    <ds:schemaRef ds:uri="7b595572-ed96-4f68-bcb3-6d348b810855"/>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05033af7-4c98-44f3-88f9-8e263aa4342a"/>
    <ds:schemaRef ds:uri="http://purl.org/dc/elements/1.1/"/>
  </ds:schemaRefs>
</ds:datastoreItem>
</file>

<file path=customXml/itemProps2.xml><?xml version="1.0" encoding="utf-8"?>
<ds:datastoreItem xmlns:ds="http://schemas.openxmlformats.org/officeDocument/2006/customXml" ds:itemID="{D52F6D67-D14B-46D7-BD32-319AAE29D66B}">
  <ds:schemaRefs>
    <ds:schemaRef ds:uri="http://schemas.microsoft.com/sharepoint/v3/contenttype/forms"/>
  </ds:schemaRefs>
</ds:datastoreItem>
</file>

<file path=customXml/itemProps3.xml><?xml version="1.0" encoding="utf-8"?>
<ds:datastoreItem xmlns:ds="http://schemas.openxmlformats.org/officeDocument/2006/customXml" ds:itemID="{4888A628-70F8-403F-95DE-AC0CA130D6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033af7-4c98-44f3-88f9-8e263aa4342a"/>
    <ds:schemaRef ds:uri="7b595572-ed96-4f68-bcb3-6d348b8108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CEA Attributes</vt:lpstr>
      <vt:lpstr>Net Abatement</vt:lpstr>
      <vt:lpstr>Property Summary</vt:lpstr>
      <vt:lpstr>EORP Carbon Stock</vt:lpstr>
      <vt:lpstr>Project Emissions</vt:lpstr>
      <vt:lpstr>Fuel Emissions</vt:lpstr>
      <vt:lpstr>Global Warm Pot</vt:lpstr>
      <vt:lpstr>Fuel Ref. DP 22-23</vt:lpstr>
      <vt:lpstr>DP_CEA01 - Output</vt:lpstr>
      <vt:lpstr>DP_CEA02 - Output</vt:lpstr>
      <vt:lpstr>DP_CEA03 - Output</vt:lpstr>
      <vt:lpstr>DP_CEA04 - Output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2026-01-20T22:01:34Z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0x0101007387A1DB8E9B5340A1B0B5BEAE95B2CB</vt:lpwstr>
  </property>
  <property fmtid="{D5CDD505-2E9C-101B-9397-08002B2CF9AE}" pid="3" name="Order">
    <vt:r8>14732000</vt:r8>
  </property>
  <property fmtid="{D5CDD505-2E9C-101B-9397-08002B2CF9AE}" pid="4" name="MediaServiceImageTags">
    <vt:lpwstr/>
  </property>
</Properties>
</file>