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roughley/Library/Mobile Documents/com~apple~CloudDocs/Maths/SolarSystemTour/"/>
    </mc:Choice>
  </mc:AlternateContent>
  <xr:revisionPtr revIDLastSave="0" documentId="8_{FDC5BE18-A605-7149-912E-7C5B77527A09}" xr6:coauthVersionLast="47" xr6:coauthVersionMax="47" xr10:uidLastSave="{00000000-0000-0000-0000-000000000000}"/>
  <bookViews>
    <workbookView xWindow="-1380" yWindow="-21100" windowWidth="30980" windowHeight="19760" xr2:uid="{C6CF3162-C634-0F42-8125-52730DC5422E}"/>
  </bookViews>
  <sheets>
    <sheet name="Moons" sheetId="1" r:id="rId1"/>
    <sheet name="Slides" sheetId="3" r:id="rId2"/>
  </sheets>
  <definedNames>
    <definedName name="_xlnm._FilterDatabase" localSheetId="0" hidden="1">Moons!$A$1:$T$66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AA13" i="1"/>
  <c r="AA12" i="1"/>
  <c r="AA11" i="1"/>
  <c r="AA10" i="1"/>
  <c r="AA9" i="1"/>
  <c r="AA8" i="1"/>
  <c r="AA7" i="1"/>
  <c r="AA6" i="1"/>
  <c r="AA5" i="1"/>
  <c r="AA4" i="1"/>
  <c r="AA3" i="1"/>
  <c r="AA2" i="1"/>
  <c r="B2" i="1"/>
  <c r="A3" i="1"/>
  <c r="B3" i="1" s="1"/>
  <c r="P66" i="1"/>
  <c r="O66" i="1"/>
  <c r="N66" i="1"/>
  <c r="M66" i="1"/>
  <c r="L66" i="1"/>
  <c r="J66" i="1"/>
  <c r="I66" i="1"/>
  <c r="H66" i="1"/>
  <c r="P65" i="1"/>
  <c r="O65" i="1"/>
  <c r="N65" i="1"/>
  <c r="L65" i="1"/>
  <c r="K65" i="1"/>
  <c r="J65" i="1"/>
  <c r="I65" i="1"/>
  <c r="H65" i="1"/>
  <c r="P64" i="1"/>
  <c r="O64" i="1"/>
  <c r="N64" i="1"/>
  <c r="M64" i="1"/>
  <c r="L64" i="1"/>
  <c r="J64" i="1"/>
  <c r="I64" i="1"/>
  <c r="H64" i="1"/>
  <c r="P63" i="1"/>
  <c r="O63" i="1"/>
  <c r="N63" i="1"/>
  <c r="L63" i="1"/>
  <c r="K63" i="1"/>
  <c r="J63" i="1"/>
  <c r="I63" i="1"/>
  <c r="H63" i="1"/>
  <c r="P62" i="1"/>
  <c r="O62" i="1"/>
  <c r="N62" i="1"/>
  <c r="L62" i="1"/>
  <c r="K62" i="1"/>
  <c r="J62" i="1"/>
  <c r="I62" i="1"/>
  <c r="H62" i="1"/>
  <c r="P61" i="1"/>
  <c r="O61" i="1"/>
  <c r="N61" i="1"/>
  <c r="L61" i="1"/>
  <c r="K61" i="1"/>
  <c r="J61" i="1"/>
  <c r="I61" i="1"/>
  <c r="H61" i="1"/>
  <c r="P60" i="1"/>
  <c r="O60" i="1"/>
  <c r="N60" i="1"/>
  <c r="L60" i="1"/>
  <c r="K60" i="1"/>
  <c r="J60" i="1"/>
  <c r="I60" i="1"/>
  <c r="H60" i="1"/>
  <c r="P59" i="1"/>
  <c r="O59" i="1"/>
  <c r="N59" i="1"/>
  <c r="M59" i="1"/>
  <c r="K59" i="1"/>
  <c r="J59" i="1"/>
  <c r="I59" i="1"/>
  <c r="H59" i="1"/>
  <c r="P58" i="1"/>
  <c r="O58" i="1"/>
  <c r="M58" i="1"/>
  <c r="L58" i="1"/>
  <c r="K58" i="1"/>
  <c r="J58" i="1"/>
  <c r="I58" i="1"/>
  <c r="H58" i="1"/>
  <c r="P57" i="1"/>
  <c r="O57" i="1"/>
  <c r="M57" i="1"/>
  <c r="L57" i="1"/>
  <c r="K57" i="1"/>
  <c r="J57" i="1"/>
  <c r="I57" i="1"/>
  <c r="H57" i="1"/>
  <c r="P56" i="1"/>
  <c r="N56" i="1"/>
  <c r="M56" i="1"/>
  <c r="L56" i="1"/>
  <c r="K56" i="1"/>
  <c r="J56" i="1"/>
  <c r="I56" i="1"/>
  <c r="H56" i="1"/>
  <c r="P55" i="1"/>
  <c r="O55" i="1"/>
  <c r="N55" i="1"/>
  <c r="M55" i="1"/>
  <c r="K55" i="1"/>
  <c r="J55" i="1"/>
  <c r="I55" i="1"/>
  <c r="H55" i="1"/>
  <c r="P54" i="1"/>
  <c r="O54" i="1"/>
  <c r="N54" i="1"/>
  <c r="L54" i="1"/>
  <c r="K54" i="1"/>
  <c r="J54" i="1"/>
  <c r="I54" i="1"/>
  <c r="H54" i="1"/>
  <c r="P53" i="1"/>
  <c r="O53" i="1"/>
  <c r="N53" i="1"/>
  <c r="L53" i="1"/>
  <c r="K53" i="1"/>
  <c r="J53" i="1"/>
  <c r="I53" i="1"/>
  <c r="H53" i="1"/>
  <c r="P52" i="1"/>
  <c r="O52" i="1"/>
  <c r="N52" i="1"/>
  <c r="M52" i="1"/>
  <c r="K52" i="1"/>
  <c r="J52" i="1"/>
  <c r="I52" i="1"/>
  <c r="H52" i="1"/>
  <c r="P51" i="1"/>
  <c r="O51" i="1"/>
  <c r="N51" i="1"/>
  <c r="L51" i="1"/>
  <c r="K51" i="1"/>
  <c r="J51" i="1"/>
  <c r="I51" i="1"/>
  <c r="H51" i="1"/>
  <c r="P50" i="1"/>
  <c r="N50" i="1"/>
  <c r="M50" i="1"/>
  <c r="L50" i="1"/>
  <c r="K50" i="1"/>
  <c r="J50" i="1"/>
  <c r="I50" i="1"/>
  <c r="H50" i="1"/>
  <c r="P49" i="1"/>
  <c r="O49" i="1"/>
  <c r="M49" i="1"/>
  <c r="L49" i="1"/>
  <c r="K49" i="1"/>
  <c r="J49" i="1"/>
  <c r="I49" i="1"/>
  <c r="H49" i="1"/>
  <c r="P48" i="1"/>
  <c r="N48" i="1"/>
  <c r="M48" i="1"/>
  <c r="L48" i="1"/>
  <c r="K48" i="1"/>
  <c r="J48" i="1"/>
  <c r="I48" i="1"/>
  <c r="H48" i="1"/>
  <c r="P47" i="1"/>
  <c r="O47" i="1"/>
  <c r="M47" i="1"/>
  <c r="L47" i="1"/>
  <c r="K47" i="1"/>
  <c r="J47" i="1"/>
  <c r="I47" i="1"/>
  <c r="H47" i="1"/>
  <c r="P46" i="1"/>
  <c r="O46" i="1"/>
  <c r="N46" i="1"/>
  <c r="M46" i="1"/>
  <c r="K46" i="1"/>
  <c r="J46" i="1"/>
  <c r="I46" i="1"/>
  <c r="H46" i="1"/>
  <c r="P44" i="1"/>
  <c r="O44" i="1"/>
  <c r="N44" i="1"/>
  <c r="M44" i="1"/>
  <c r="K44" i="1"/>
  <c r="J44" i="1"/>
  <c r="I44" i="1"/>
  <c r="H44" i="1"/>
  <c r="P42" i="1"/>
  <c r="N42" i="1"/>
  <c r="M42" i="1"/>
  <c r="L42" i="1"/>
  <c r="K42" i="1"/>
  <c r="J42" i="1"/>
  <c r="I42" i="1"/>
  <c r="H42" i="1"/>
  <c r="P41" i="1"/>
  <c r="O41" i="1"/>
  <c r="N41" i="1"/>
  <c r="L41" i="1"/>
  <c r="K41" i="1"/>
  <c r="J41" i="1"/>
  <c r="I41" i="1"/>
  <c r="H41" i="1"/>
  <c r="P40" i="1"/>
  <c r="O40" i="1"/>
  <c r="N40" i="1"/>
  <c r="L40" i="1"/>
  <c r="K40" i="1"/>
  <c r="J40" i="1"/>
  <c r="I40" i="1"/>
  <c r="H40" i="1"/>
  <c r="P39" i="1"/>
  <c r="O39" i="1"/>
  <c r="N39" i="1"/>
  <c r="L39" i="1"/>
  <c r="K39" i="1"/>
  <c r="J39" i="1"/>
  <c r="I39" i="1"/>
  <c r="H39" i="1"/>
  <c r="P37" i="1"/>
  <c r="N37" i="1"/>
  <c r="M37" i="1"/>
  <c r="L37" i="1"/>
  <c r="K37" i="1"/>
  <c r="J37" i="1"/>
  <c r="I37" i="1"/>
  <c r="H37" i="1"/>
  <c r="P36" i="1"/>
  <c r="O36" i="1"/>
  <c r="N36" i="1"/>
  <c r="L36" i="1"/>
  <c r="K36" i="1"/>
  <c r="J36" i="1"/>
  <c r="I36" i="1"/>
  <c r="H36" i="1"/>
  <c r="P35" i="1"/>
  <c r="N35" i="1"/>
  <c r="M35" i="1"/>
  <c r="L35" i="1"/>
  <c r="K35" i="1"/>
  <c r="J35" i="1"/>
  <c r="I35" i="1"/>
  <c r="H35" i="1"/>
  <c r="P34" i="1"/>
  <c r="O34" i="1"/>
  <c r="M34" i="1"/>
  <c r="L34" i="1"/>
  <c r="K34" i="1"/>
  <c r="J34" i="1"/>
  <c r="I34" i="1"/>
  <c r="H34" i="1"/>
  <c r="P33" i="1"/>
  <c r="O33" i="1"/>
  <c r="N33" i="1"/>
  <c r="L33" i="1"/>
  <c r="K33" i="1"/>
  <c r="J33" i="1"/>
  <c r="I33" i="1"/>
  <c r="H33" i="1"/>
  <c r="P30" i="1"/>
  <c r="O30" i="1"/>
  <c r="N30" i="1"/>
  <c r="L30" i="1"/>
  <c r="K30" i="1"/>
  <c r="J30" i="1"/>
  <c r="I30" i="1"/>
  <c r="H30" i="1"/>
  <c r="P29" i="1"/>
  <c r="O29" i="1"/>
  <c r="N29" i="1"/>
  <c r="L29" i="1"/>
  <c r="K29" i="1"/>
  <c r="J29" i="1"/>
  <c r="I29" i="1"/>
  <c r="H29" i="1"/>
  <c r="P28" i="1"/>
  <c r="O28" i="1"/>
  <c r="M28" i="1"/>
  <c r="L28" i="1"/>
  <c r="K28" i="1"/>
  <c r="J28" i="1"/>
  <c r="I28" i="1"/>
  <c r="H28" i="1"/>
  <c r="P27" i="1"/>
  <c r="O27" i="1"/>
  <c r="M27" i="1"/>
  <c r="L27" i="1"/>
  <c r="K27" i="1"/>
  <c r="J27" i="1"/>
  <c r="I27" i="1"/>
  <c r="H27" i="1"/>
  <c r="O26" i="1"/>
  <c r="N26" i="1"/>
  <c r="M26" i="1"/>
  <c r="L26" i="1"/>
  <c r="K26" i="1"/>
  <c r="J26" i="1"/>
  <c r="I26" i="1"/>
  <c r="H26" i="1"/>
  <c r="P24" i="1"/>
  <c r="O24" i="1"/>
  <c r="N24" i="1"/>
  <c r="L24" i="1"/>
  <c r="K24" i="1"/>
  <c r="J24" i="1"/>
  <c r="I24" i="1"/>
  <c r="H24" i="1"/>
  <c r="P23" i="1"/>
  <c r="O23" i="1"/>
  <c r="M23" i="1"/>
  <c r="L23" i="1"/>
  <c r="K23" i="1"/>
  <c r="J23" i="1"/>
  <c r="I23" i="1"/>
  <c r="H23" i="1"/>
  <c r="P22" i="1"/>
  <c r="O22" i="1"/>
  <c r="N22" i="1"/>
  <c r="L22" i="1"/>
  <c r="K22" i="1"/>
  <c r="J22" i="1"/>
  <c r="I22" i="1"/>
  <c r="H22" i="1"/>
  <c r="P20" i="1"/>
  <c r="O20" i="1"/>
  <c r="M20" i="1"/>
  <c r="L20" i="1"/>
  <c r="K20" i="1"/>
  <c r="J20" i="1"/>
  <c r="I20" i="1"/>
  <c r="H20" i="1"/>
  <c r="P17" i="1"/>
  <c r="N17" i="1"/>
  <c r="M17" i="1"/>
  <c r="L17" i="1"/>
  <c r="K17" i="1"/>
  <c r="J17" i="1"/>
  <c r="I17" i="1"/>
  <c r="H17" i="1"/>
  <c r="P16" i="1"/>
  <c r="O16" i="1"/>
  <c r="N16" i="1"/>
  <c r="M16" i="1"/>
  <c r="K16" i="1"/>
  <c r="J16" i="1"/>
  <c r="I16" i="1"/>
  <c r="H16" i="1"/>
  <c r="P15" i="1"/>
  <c r="O15" i="1"/>
  <c r="N15" i="1"/>
  <c r="M15" i="1"/>
  <c r="L15" i="1"/>
  <c r="K15" i="1"/>
  <c r="I15" i="1"/>
  <c r="H15" i="1"/>
  <c r="P14" i="1"/>
  <c r="O14" i="1"/>
  <c r="N14" i="1"/>
  <c r="M14" i="1"/>
  <c r="K14" i="1"/>
  <c r="J14" i="1"/>
  <c r="I14" i="1"/>
  <c r="H14" i="1"/>
  <c r="P13" i="1"/>
  <c r="O13" i="1"/>
  <c r="N13" i="1"/>
  <c r="M13" i="1"/>
  <c r="K13" i="1"/>
  <c r="J13" i="1"/>
  <c r="I13" i="1"/>
  <c r="H13" i="1"/>
  <c r="P11" i="1"/>
  <c r="O11" i="1"/>
  <c r="N11" i="1"/>
  <c r="L11" i="1"/>
  <c r="K11" i="1"/>
  <c r="J11" i="1"/>
  <c r="I11" i="1"/>
  <c r="H11" i="1"/>
  <c r="P10" i="1"/>
  <c r="P26" i="1" s="1"/>
  <c r="O10" i="1"/>
  <c r="N10" i="1"/>
  <c r="M10" i="1"/>
  <c r="L10" i="1"/>
  <c r="K10" i="1"/>
  <c r="J10" i="1"/>
  <c r="I10" i="1"/>
  <c r="H10" i="1"/>
  <c r="A4" i="1" l="1"/>
  <c r="N20" i="1"/>
  <c r="N23" i="1" s="1"/>
  <c r="N27" i="1" s="1"/>
  <c r="J15" i="1"/>
  <c r="K64" i="1"/>
  <c r="K66" i="1" s="1"/>
  <c r="O17" i="1"/>
  <c r="O35" i="1" s="1"/>
  <c r="M11" i="1"/>
  <c r="L13" i="1"/>
  <c r="L14" i="1" s="1"/>
  <c r="A5" i="1" l="1"/>
  <c r="B4" i="1"/>
  <c r="L16" i="1"/>
  <c r="L44" i="1" s="1"/>
  <c r="N28" i="1"/>
  <c r="O37" i="1"/>
  <c r="M22" i="1"/>
  <c r="A6" i="1" l="1"/>
  <c r="B5" i="1"/>
  <c r="N34" i="1"/>
  <c r="N47" i="1" s="1"/>
  <c r="O42" i="1"/>
  <c r="L46" i="1"/>
  <c r="M24" i="1"/>
  <c r="A7" i="1" l="1"/>
  <c r="B6" i="1"/>
  <c r="N49" i="1"/>
  <c r="N57" i="1" s="1"/>
  <c r="N58" i="1" s="1"/>
  <c r="M29" i="1"/>
  <c r="O48" i="1"/>
  <c r="O50" i="1" s="1"/>
  <c r="O56" i="1" s="1"/>
  <c r="L52" i="1"/>
  <c r="L55" i="1" s="1"/>
  <c r="L59" i="1" s="1"/>
  <c r="A8" i="1" l="1"/>
  <c r="B7" i="1"/>
  <c r="M30" i="1"/>
  <c r="A9" i="1" l="1"/>
  <c r="B8" i="1"/>
  <c r="M33" i="1"/>
  <c r="M36" i="1" s="1"/>
  <c r="M39" i="1" s="1"/>
  <c r="A10" i="1" l="1"/>
  <c r="B9" i="1"/>
  <c r="M40" i="1"/>
  <c r="M41" i="1" s="1"/>
  <c r="M51" i="1" s="1"/>
  <c r="M53" i="1" s="1"/>
  <c r="M54" i="1" s="1"/>
  <c r="M60" i="1" s="1"/>
  <c r="M61" i="1" s="1"/>
  <c r="M62" i="1" s="1"/>
  <c r="M63" i="1" s="1"/>
  <c r="M65" i="1" s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25" i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6" i="1" l="1"/>
  <c r="B65" i="1"/>
  <c r="AB2" i="1" s="1"/>
  <c r="AC2" i="1" s="1"/>
  <c r="AB14" i="1"/>
  <c r="AC14" i="1" s="1"/>
  <c r="AB13" i="1" l="1"/>
  <c r="AC13" i="1" s="1"/>
  <c r="AB7" i="1"/>
  <c r="AC7" i="1" s="1"/>
  <c r="AB5" i="1"/>
  <c r="AC5" i="1" s="1"/>
  <c r="AB6" i="1"/>
  <c r="AC6" i="1" s="1"/>
  <c r="AB8" i="1"/>
  <c r="AC8" i="1" s="1"/>
  <c r="AB12" i="1"/>
  <c r="AC12" i="1" s="1"/>
  <c r="AB3" i="1"/>
  <c r="AC3" i="1" s="1"/>
  <c r="AB9" i="1"/>
  <c r="AC9" i="1" s="1"/>
  <c r="AB10" i="1"/>
  <c r="AC10" i="1" s="1"/>
  <c r="AB11" i="1"/>
  <c r="AC11" i="1" s="1"/>
  <c r="AB4" i="1"/>
  <c r="AC4" i="1" s="1"/>
</calcChain>
</file>

<file path=xl/sharedStrings.xml><?xml version="1.0" encoding="utf-8"?>
<sst xmlns="http://schemas.openxmlformats.org/spreadsheetml/2006/main" count="368" uniqueCount="190">
  <si>
    <t>#</t>
  </si>
  <si>
    <t>Moon</t>
  </si>
  <si>
    <t>Diameter (km)</t>
  </si>
  <si>
    <t>Orbits</t>
  </si>
  <si>
    <t>Ganymede</t>
  </si>
  <si>
    <t>Jupiter</t>
  </si>
  <si>
    <t>Titan</t>
  </si>
  <si>
    <t>Saturn</t>
  </si>
  <si>
    <t>Callisto</t>
  </si>
  <si>
    <t>Io</t>
  </si>
  <si>
    <t>Earth</t>
  </si>
  <si>
    <t>Europa</t>
  </si>
  <si>
    <t>Triton</t>
  </si>
  <si>
    <t>Neptune</t>
  </si>
  <si>
    <t>Titania</t>
  </si>
  <si>
    <t>Uranus</t>
  </si>
  <si>
    <t>Rhea</t>
  </si>
  <si>
    <t>Oberon</t>
  </si>
  <si>
    <t>Iapetus</t>
  </si>
  <si>
    <t>Charon</t>
  </si>
  <si>
    <t>Pluto</t>
  </si>
  <si>
    <t>Umbriel</t>
  </si>
  <si>
    <t>Ariel</t>
  </si>
  <si>
    <t>Dione</t>
  </si>
  <si>
    <t>Tethys</t>
  </si>
  <si>
    <t>Enceladus</t>
  </si>
  <si>
    <t>Miranda</t>
  </si>
  <si>
    <t>Proteus</t>
  </si>
  <si>
    <t>Mimas</t>
  </si>
  <si>
    <t>Nereid</t>
  </si>
  <si>
    <t>Hyperion</t>
  </si>
  <si>
    <t>Phoebe</t>
  </si>
  <si>
    <t>Janus</t>
  </si>
  <si>
    <t>Larissa</t>
  </si>
  <si>
    <t>Himalia</t>
  </si>
  <si>
    <t>Amalthea</t>
  </si>
  <si>
    <t>Puck</t>
  </si>
  <si>
    <t>Despina</t>
  </si>
  <si>
    <t>Sycorax</t>
  </si>
  <si>
    <t>Galatea</t>
  </si>
  <si>
    <t>Epimetheus</t>
  </si>
  <si>
    <t>Thebe</t>
  </si>
  <si>
    <t>Prometheus</t>
  </si>
  <si>
    <t>Pandora</t>
  </si>
  <si>
    <t>Elara</t>
  </si>
  <si>
    <t>Neso</t>
  </si>
  <si>
    <t>Ophelia</t>
  </si>
  <si>
    <t>Cordelia</t>
  </si>
  <si>
    <t>Sinope</t>
  </si>
  <si>
    <t>Helene</t>
  </si>
  <si>
    <t>Atlas</t>
  </si>
  <si>
    <t>Pan</t>
  </si>
  <si>
    <t>Telesto</t>
  </si>
  <si>
    <t>Phobos</t>
  </si>
  <si>
    <t>Mars</t>
  </si>
  <si>
    <t>Calypso</t>
  </si>
  <si>
    <t>Deimos</t>
  </si>
  <si>
    <t>Mercury</t>
  </si>
  <si>
    <t>Venus</t>
  </si>
  <si>
    <t>The Challenge: What Am I Trying to Do?</t>
  </si>
  <si>
    <t>My Approach: A Hybrid Route-Finding Method</t>
  </si>
  <si>
    <t>Earth: The Starting Point</t>
  </si>
  <si>
    <t>Mercury: Small, Fast, and Scorched</t>
  </si>
  <si>
    <t>Venus: The Ultimate Death Trap</t>
  </si>
  <si>
    <t>Mars: The Tourist Destination</t>
  </si>
  <si>
    <t>Mars' Moons: Phobos &amp; Deimos</t>
  </si>
  <si>
    <t>Jupiter: The Solar System’s Big Boss</t>
  </si>
  <si>
    <t>Saturn: The One with the Bling</t>
  </si>
  <si>
    <t>Saturn’s Moons: Titan &amp; Enceladus</t>
  </si>
  <si>
    <t>Uranus: The Tilted One</t>
  </si>
  <si>
    <t>Uranus’ Moons: Shakespearean Cast</t>
  </si>
  <si>
    <t>Neptune: The Windy One</t>
  </si>
  <si>
    <t>Neptune’s Moon: Triton</t>
  </si>
  <si>
    <t>Pluto: It Deserves a Visit!</t>
  </si>
  <si>
    <t>Pluto’s Moons: Charon and Friends</t>
  </si>
  <si>
    <t>Beyond Pluto: The Kuiper Belt</t>
  </si>
  <si>
    <t>Calculating the Way Back: The Need for Timing</t>
  </si>
  <si>
    <t>Final Stats: What Did This Trip Cost?</t>
  </si>
  <si>
    <t>Key Takeaways from the Trip</t>
  </si>
  <si>
    <t>Bonus: My Actual Calculations</t>
  </si>
  <si>
    <t>Thank You!</t>
  </si>
  <si>
    <t>Section</t>
  </si>
  <si>
    <t>Title</t>
  </si>
  <si>
    <t>Image</t>
  </si>
  <si>
    <t>Content</t>
  </si>
  <si>
    <t>Title Slide: 'A Tour of the Solar System'</t>
  </si>
  <si>
    <t>You in a spaceship (spoof NASA-style)</t>
  </si>
  <si>
    <t>Subtitle: 'Visiting Every Planet and Moon... in Under 5 Minutes!' Reference to previous MathsJam talks.</t>
  </si>
  <si>
    <t>Overwhelming solar system map</t>
  </si>
  <si>
    <t>Visiting every planet and its moons. 8 planets, ~220 moons (but let’s be selective).</t>
  </si>
  <si>
    <t>Graph representation of planetary system</t>
  </si>
  <si>
    <t>Graph theory problem: planets move, making classic algorithms tricky.</t>
  </si>
  <si>
    <t>Sketch of possible routes</t>
  </si>
  <si>
    <t>Start at the Sun, move outward. Constant acceleration spaceship, optimal departure windows.</t>
  </si>
  <si>
    <t>Inner Solar System</t>
  </si>
  <si>
    <t>You at a launch pad</t>
  </si>
  <si>
    <t>Leaving behind gravity and decent tea.</t>
  </si>
  <si>
    <t>Scorched landscape</t>
  </si>
  <si>
    <t>Shortest year (88 days), but a day lasts 176 Earth days.</t>
  </si>
  <si>
    <t>Fake melted spacesuit</t>
  </si>
  <si>
    <t>Hottest planet (runaway greenhouse effect, 460°C).</t>
  </si>
  <si>
    <t>You posing by Olympus Mons</t>
  </si>
  <si>
    <t>Escape velocity = 5 km/s (easier than Earth’s 11 km/s).</t>
  </si>
  <si>
    <t>Two lumpy rocks</t>
  </si>
  <si>
    <t>Escape velocity from Phobos = 11 m/s. Sprint and you’re in space!</t>
  </si>
  <si>
    <t>Gas Giants</t>
  </si>
  <si>
    <t>Stormy clouds, Great Red Spot</t>
  </si>
  <si>
    <t>2.5x mass of all other planets combined.</t>
  </si>
  <si>
    <t>Jupiter’s Moons: The Big Four</t>
  </si>
  <si>
    <t>Europa, Io, Ganymede, Callisto</t>
  </si>
  <si>
    <t>Io’s volcanic output = 100x all Earth's volcanoes combined.</t>
  </si>
  <si>
    <t>You trying to wear Saturn’s rings</t>
  </si>
  <si>
    <t>Rings are only 10m thick but 282,000 km wide.</t>
  </si>
  <si>
    <t>Titan’s hazy atmosphere, Enceladus' water plumes</t>
  </si>
  <si>
    <t>Titan has an atmosphere, Enceladus sprays water into space!</t>
  </si>
  <si>
    <t>You pretending to fall over</t>
  </si>
  <si>
    <t>Axial tilt = 98°, rolls around the Sun like a barrel.</t>
  </si>
  <si>
    <t>Titania, Oberon, Miranda</t>
  </si>
  <si>
    <t>Miranda has 20 km high cliff faces.</t>
  </si>
  <si>
    <t>You struggling in hurricane winds</t>
  </si>
  <si>
    <t>Winds reach 2,000 km/h—nearly supersonic.</t>
  </si>
  <si>
    <t>Moon with geysers</t>
  </si>
  <si>
    <t>Orbits backward! Captured Kuiper Belt object.</t>
  </si>
  <si>
    <t>Outer Edge &amp; Return</t>
  </si>
  <si>
    <t>You looking at a 'Dwarf Planet' sign</t>
  </si>
  <si>
    <t>Surface temp = -230°C, but has an atmosphere when closest to the Sun.</t>
  </si>
  <si>
    <t>Pluto-Charon system</t>
  </si>
  <si>
    <t>Charon is so big Pluto-Charon orbit each other!</t>
  </si>
  <si>
    <t>Distant icy objects</t>
  </si>
  <si>
    <t>Over 100,000 icy bodies out here!</t>
  </si>
  <si>
    <t>You calculating return route</t>
  </si>
  <si>
    <t>Hohmann transfer vs. constant acceleration.</t>
  </si>
  <si>
    <t>Graph comparing travel times</t>
  </si>
  <si>
    <t>Distance traveled = several billion km. Time taken depends on acceleration.</t>
  </si>
  <si>
    <t>Final Section</t>
  </si>
  <si>
    <t>Summary of planet stops</t>
  </si>
  <si>
    <t>Orbital mechanics, gravity assists, and fun facts.</t>
  </si>
  <si>
    <t>Screenshot of Python code</t>
  </si>
  <si>
    <t>Used ephemeris data, acceleration models, and departure timing.</t>
  </si>
  <si>
    <t>Fake Travel Poster: 'Book Your Tour of the Solar System!'</t>
  </si>
  <si>
    <t>Spoof travel brochure</t>
  </si>
  <si>
    <t>Spoof reviews: 'Too much wind on Neptune!'</t>
  </si>
  <si>
    <t>You waving, exhausted with a cup of tea</t>
  </si>
  <si>
    <t>‘Any questions? (About space, not my Photoshop skills.)’</t>
  </si>
  <si>
    <t>Defining</t>
  </si>
  <si>
    <t>Which planets</t>
  </si>
  <si>
    <t>Why This Is a Hard Problem</t>
  </si>
  <si>
    <t>Another Mathsjam tour</t>
  </si>
  <si>
    <t>Previous trips</t>
  </si>
  <si>
    <t>Inspiration</t>
  </si>
  <si>
    <t>What next</t>
  </si>
  <si>
    <t>What Next</t>
  </si>
  <si>
    <t>Solar System</t>
  </si>
  <si>
    <t>Signs, Europe, Solar System</t>
  </si>
  <si>
    <t>Overwhelming</t>
  </si>
  <si>
    <t>Crazy graph</t>
  </si>
  <si>
    <t>All bodies bigger than</t>
  </si>
  <si>
    <t>Link</t>
  </si>
  <si>
    <t>https://en.wikipedia.org/wiki/List_of_Solar_System_objects_by_size</t>
  </si>
  <si>
    <t>Type</t>
  </si>
  <si>
    <t>Ceres</t>
  </si>
  <si>
    <t>Eris</t>
  </si>
  <si>
    <t>Haumea</t>
  </si>
  <si>
    <t>Makemake</t>
  </si>
  <si>
    <t>Name</t>
  </si>
  <si>
    <t>Planet</t>
  </si>
  <si>
    <t>Dwarf Planet</t>
  </si>
  <si>
    <t>Sun</t>
  </si>
  <si>
    <t>Notes</t>
  </si>
  <si>
    <t>Semi-major axis</t>
  </si>
  <si>
    <t>Coorbital with Janus</t>
  </si>
  <si>
    <t>Very distant orbit</t>
  </si>
  <si>
    <t>Coorbital with Dione</t>
  </si>
  <si>
    <t>Coorbital with Tethys</t>
  </si>
  <si>
    <t>Orbit Radius (km)</t>
  </si>
  <si>
    <t>Number of Moons included</t>
  </si>
  <si>
    <t>Include in Tour</t>
  </si>
  <si>
    <t>Number of Objects</t>
  </si>
  <si>
    <t>Star</t>
  </si>
  <si>
    <t>Galaxy</t>
  </si>
  <si>
    <t>Including Phobos and Deimos</t>
  </si>
  <si>
    <t>Dysnomia</t>
  </si>
  <si>
    <t>Hiʻiaka</t>
  </si>
  <si>
    <t>Namaka</t>
  </si>
  <si>
    <t>MK 2</t>
  </si>
  <si>
    <t>Planet Moon</t>
  </si>
  <si>
    <t>Dwarf Moon</t>
  </si>
  <si>
    <t>Planet system routes</t>
  </si>
  <si>
    <t>Bigger than Mercury</t>
  </si>
  <si>
    <t>which is 250km and 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</si>
</sst>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Aptos Display"/>
    </font>
    <font>
      <sz val="10"/>
      <color rgb="FF000000"/>
      <name val="Aptos Display"/>
    </font>
    <font>
      <sz val="12"/>
      <color rgb="FF000000"/>
      <name val="Aptos Display"/>
    </font>
    <font>
      <sz val="12"/>
      <color theme="1"/>
      <name val="Aptos Display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0" borderId="1" xfId="0" applyFont="1" applyFill="1" applyBorder="1"/>
    <xf numFmtId="0" fontId="5" fillId="2" borderId="1" xfId="0" applyFont="1" applyFill="1" applyBorder="1" applyAlignment="1">
      <alignment horizontal="center" vertical="top" textRotation="90"/>
    </xf>
    <xf numFmtId="3" fontId="5" fillId="0" borderId="1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right" wrapText="1"/>
    </xf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76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BF0C-D758-B54C-BD45-40262EC60A0F}">
  <dimension ref="A1:AC75"/>
  <sheetViews>
    <sheetView tabSelected="1" zoomScale="88" workbookViewId="0">
      <pane ySplit="1" topLeftCell="A2" activePane="bottomLeft" state="frozen"/>
      <selection pane="bottomLeft" activeCell="W7" sqref="W7"/>
    </sheetView>
  </sheetViews>
  <sheetFormatPr baseColWidth="10" defaultRowHeight="16" x14ac:dyDescent="0.2"/>
  <cols>
    <col min="1" max="2" width="7.1640625" style="6" customWidth="1"/>
    <col min="3" max="3" width="12.83203125" customWidth="1"/>
    <col min="4" max="4" width="13.33203125" customWidth="1"/>
    <col min="5" max="5" width="24.33203125" bestFit="1" customWidth="1"/>
    <col min="6" max="6" width="13.1640625" customWidth="1"/>
    <col min="7" max="7" width="27.83203125" customWidth="1"/>
    <col min="8" max="20" width="3.5" style="6" customWidth="1"/>
    <col min="21" max="21" width="21.33203125" customWidth="1"/>
    <col min="27" max="27" width="13.5" customWidth="1"/>
  </cols>
  <sheetData>
    <row r="1" spans="1:29" ht="84" customHeight="1" x14ac:dyDescent="0.2">
      <c r="A1" s="9" t="s">
        <v>0</v>
      </c>
      <c r="B1" s="10" t="s">
        <v>176</v>
      </c>
      <c r="C1" s="10" t="s">
        <v>164</v>
      </c>
      <c r="D1" s="10" t="s">
        <v>159</v>
      </c>
      <c r="E1" s="10" t="s">
        <v>2</v>
      </c>
      <c r="F1" s="10" t="s">
        <v>3</v>
      </c>
      <c r="G1" s="10" t="s">
        <v>174</v>
      </c>
      <c r="H1" s="14" t="s">
        <v>57</v>
      </c>
      <c r="I1" s="14" t="s">
        <v>58</v>
      </c>
      <c r="J1" s="14" t="s">
        <v>10</v>
      </c>
      <c r="K1" s="14" t="s">
        <v>54</v>
      </c>
      <c r="L1" s="14" t="s">
        <v>5</v>
      </c>
      <c r="M1" s="14" t="s">
        <v>7</v>
      </c>
      <c r="N1" s="14" t="s">
        <v>15</v>
      </c>
      <c r="O1" s="14" t="s">
        <v>13</v>
      </c>
      <c r="P1" s="14" t="s">
        <v>20</v>
      </c>
      <c r="Q1" s="14" t="s">
        <v>160</v>
      </c>
      <c r="R1" s="14" t="s">
        <v>161</v>
      </c>
      <c r="S1" s="14" t="s">
        <v>162</v>
      </c>
      <c r="T1" s="14" t="s">
        <v>163</v>
      </c>
      <c r="U1" s="10" t="s">
        <v>168</v>
      </c>
      <c r="Z1" s="16" t="s">
        <v>165</v>
      </c>
      <c r="AA1" s="16" t="s">
        <v>159</v>
      </c>
      <c r="AB1" s="17" t="s">
        <v>175</v>
      </c>
      <c r="AC1" s="17" t="s">
        <v>187</v>
      </c>
    </row>
    <row r="2" spans="1:29" x14ac:dyDescent="0.2">
      <c r="A2" s="9">
        <v>1</v>
      </c>
      <c r="B2" s="9" t="str">
        <f>IF(OR(F2="Mars",A2&lt;=$W$4-2),"Yes","No")</f>
        <v>Yes</v>
      </c>
      <c r="C2" s="12" t="s">
        <v>167</v>
      </c>
      <c r="D2" s="12" t="s">
        <v>178</v>
      </c>
      <c r="E2" s="7">
        <v>1391000</v>
      </c>
      <c r="F2" s="7" t="s">
        <v>179</v>
      </c>
      <c r="G2" s="15">
        <v>2.54E+17</v>
      </c>
      <c r="H2" s="8"/>
      <c r="I2" s="8"/>
      <c r="J2" s="8"/>
      <c r="K2" s="8"/>
      <c r="L2" s="8">
        <v>0</v>
      </c>
      <c r="M2" s="8"/>
      <c r="N2" s="8"/>
      <c r="O2" s="8"/>
      <c r="P2" s="8"/>
      <c r="Q2" s="8"/>
      <c r="R2" s="8"/>
      <c r="S2" s="8"/>
      <c r="T2" s="8"/>
      <c r="U2" s="7"/>
      <c r="W2" t="s">
        <v>177</v>
      </c>
      <c r="Z2" s="1" t="s">
        <v>57</v>
      </c>
      <c r="AA2" s="1" t="str">
        <f>_xlfn.XLOOKUP(Z2,C:C,D:D,"---",0)</f>
        <v>Planet</v>
      </c>
      <c r="AB2" s="1">
        <f>COUNTIFS(B:B,"Yes",F:F,Z2)</f>
        <v>0</v>
      </c>
      <c r="AC2" s="1">
        <f>FACT(AB2)</f>
        <v>1</v>
      </c>
    </row>
    <row r="3" spans="1:29" x14ac:dyDescent="0.2">
      <c r="A3" s="9">
        <f>A2+1</f>
        <v>2</v>
      </c>
      <c r="B3" s="9" t="str">
        <f>IF(OR(F3="Mars",A3&lt;=$W$4-2),"Yes","No")</f>
        <v>Yes</v>
      </c>
      <c r="C3" s="12" t="s">
        <v>5</v>
      </c>
      <c r="D3" s="12" t="s">
        <v>165</v>
      </c>
      <c r="E3" s="7">
        <v>139820</v>
      </c>
      <c r="F3" s="7" t="s">
        <v>167</v>
      </c>
      <c r="G3" s="15">
        <v>778500000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W3" t="s">
        <v>180</v>
      </c>
      <c r="Z3" s="1" t="s">
        <v>58</v>
      </c>
      <c r="AA3" s="1" t="str">
        <f>_xlfn.XLOOKUP(Z3,C:C,D:D,"---",0)</f>
        <v>Planet</v>
      </c>
      <c r="AB3" s="1">
        <f>COUNTIFS(B:B,"Yes",F:F,Z3)</f>
        <v>0</v>
      </c>
      <c r="AC3" s="1">
        <f t="shared" ref="AC3:AC14" si="0">FACT(AB3)</f>
        <v>1</v>
      </c>
    </row>
    <row r="4" spans="1:29" x14ac:dyDescent="0.2">
      <c r="A4" s="9">
        <f t="shared" ref="A4:A66" si="1">A3+1</f>
        <v>3</v>
      </c>
      <c r="B4" s="9" t="str">
        <f>IF(OR(F4="Mars",A4&lt;=$W$4-2),"Yes","No")</f>
        <v>Yes</v>
      </c>
      <c r="C4" s="12" t="s">
        <v>7</v>
      </c>
      <c r="D4" s="12" t="s">
        <v>165</v>
      </c>
      <c r="E4" s="7">
        <v>116460</v>
      </c>
      <c r="F4" s="7" t="s">
        <v>167</v>
      </c>
      <c r="G4" s="15">
        <v>1429000000</v>
      </c>
      <c r="H4" s="8"/>
      <c r="I4" s="8"/>
      <c r="J4" s="8"/>
      <c r="K4" s="8"/>
      <c r="L4" s="8"/>
      <c r="M4" s="8">
        <v>0</v>
      </c>
      <c r="N4" s="8"/>
      <c r="O4" s="8"/>
      <c r="P4" s="8"/>
      <c r="Q4" s="8"/>
      <c r="R4" s="8"/>
      <c r="S4" s="8"/>
      <c r="T4" s="8"/>
      <c r="U4" s="7"/>
      <c r="W4">
        <v>40</v>
      </c>
      <c r="Z4" s="1" t="s">
        <v>10</v>
      </c>
      <c r="AA4" s="1" t="str">
        <f>_xlfn.XLOOKUP(Z4,C:C,D:D,"---",0)</f>
        <v>Planet</v>
      </c>
      <c r="AB4" s="1">
        <f>COUNTIFS(B:B,"Yes",F:F,Z4)</f>
        <v>1</v>
      </c>
      <c r="AC4" s="1">
        <f t="shared" si="0"/>
        <v>1</v>
      </c>
    </row>
    <row r="5" spans="1:29" x14ac:dyDescent="0.2">
      <c r="A5" s="9">
        <f t="shared" si="1"/>
        <v>4</v>
      </c>
      <c r="B5" s="9" t="str">
        <f>IF(OR(F5="Mars",A5&lt;=$W$4-2),"Yes","No")</f>
        <v>Yes</v>
      </c>
      <c r="C5" s="12" t="s">
        <v>15</v>
      </c>
      <c r="D5" s="12" t="s">
        <v>165</v>
      </c>
      <c r="E5" s="7">
        <v>50724</v>
      </c>
      <c r="F5" s="7" t="s">
        <v>167</v>
      </c>
      <c r="G5" s="15">
        <v>2871000000</v>
      </c>
      <c r="H5" s="8"/>
      <c r="I5" s="8"/>
      <c r="J5" s="8"/>
      <c r="K5" s="8"/>
      <c r="L5" s="8"/>
      <c r="M5" s="8"/>
      <c r="N5" s="8">
        <v>0</v>
      </c>
      <c r="O5" s="8"/>
      <c r="P5" s="8"/>
      <c r="Q5" s="8"/>
      <c r="R5" s="8"/>
      <c r="S5" s="8"/>
      <c r="T5" s="8"/>
      <c r="U5" s="7"/>
      <c r="Z5" s="1" t="s">
        <v>54</v>
      </c>
      <c r="AA5" s="1" t="str">
        <f>_xlfn.XLOOKUP(Z5,C:C,D:D,"---",0)</f>
        <v>Planet</v>
      </c>
      <c r="AB5" s="1">
        <f>COUNTIFS(B:B,"Yes",F:F,Z5)</f>
        <v>2</v>
      </c>
      <c r="AC5" s="1">
        <f t="shared" si="0"/>
        <v>2</v>
      </c>
    </row>
    <row r="6" spans="1:29" x14ac:dyDescent="0.2">
      <c r="A6" s="9">
        <f t="shared" si="1"/>
        <v>5</v>
      </c>
      <c r="B6" s="9" t="str">
        <f>IF(OR(F6="Mars",A6&lt;=$W$4-2),"Yes","No")</f>
        <v>Yes</v>
      </c>
      <c r="C6" s="12" t="s">
        <v>13</v>
      </c>
      <c r="D6" s="12" t="s">
        <v>165</v>
      </c>
      <c r="E6" s="7">
        <v>49244</v>
      </c>
      <c r="F6" s="7" t="s">
        <v>167</v>
      </c>
      <c r="G6" s="15">
        <v>4495000000</v>
      </c>
      <c r="H6" s="8"/>
      <c r="I6" s="8"/>
      <c r="J6" s="8"/>
      <c r="K6" s="8"/>
      <c r="L6" s="8"/>
      <c r="M6" s="8"/>
      <c r="N6" s="8"/>
      <c r="O6" s="8">
        <v>0</v>
      </c>
      <c r="P6" s="8"/>
      <c r="Q6" s="8"/>
      <c r="R6" s="8"/>
      <c r="S6" s="8"/>
      <c r="T6" s="8"/>
      <c r="U6" s="7"/>
      <c r="W6" t="s">
        <v>189</v>
      </c>
      <c r="Z6" s="1" t="s">
        <v>5</v>
      </c>
      <c r="AA6" s="1" t="str">
        <f>_xlfn.XLOOKUP(Z6,C:C,D:D,"---",0)</f>
        <v>Planet</v>
      </c>
      <c r="AB6" s="1">
        <f>COUNTIFS(B:B,"Yes",F:F,Z6)</f>
        <v>4</v>
      </c>
      <c r="AC6" s="1">
        <f t="shared" si="0"/>
        <v>24</v>
      </c>
    </row>
    <row r="7" spans="1:29" x14ac:dyDescent="0.2">
      <c r="A7" s="9">
        <f t="shared" si="1"/>
        <v>6</v>
      </c>
      <c r="B7" s="9" t="str">
        <f>IF(OR(F7="Mars",A7&lt;=$W$4-2),"Yes","No")</f>
        <v>Yes</v>
      </c>
      <c r="C7" s="12" t="s">
        <v>10</v>
      </c>
      <c r="D7" s="12" t="s">
        <v>165</v>
      </c>
      <c r="E7" s="7">
        <v>12742</v>
      </c>
      <c r="F7" s="7" t="s">
        <v>167</v>
      </c>
      <c r="G7" s="15">
        <v>149600000</v>
      </c>
      <c r="H7" s="8"/>
      <c r="I7" s="8"/>
      <c r="J7" s="8">
        <v>0</v>
      </c>
      <c r="K7" s="8"/>
      <c r="L7" s="8"/>
      <c r="M7" s="8"/>
      <c r="N7" s="8"/>
      <c r="O7" s="8"/>
      <c r="P7" s="8"/>
      <c r="Q7" s="8"/>
      <c r="R7" s="8"/>
      <c r="S7" s="8"/>
      <c r="T7" s="8"/>
      <c r="U7" s="7"/>
      <c r="Z7" s="1" t="s">
        <v>7</v>
      </c>
      <c r="AA7" s="1" t="str">
        <f>_xlfn.XLOOKUP(Z7,C:C,D:D,"---",0)</f>
        <v>Planet</v>
      </c>
      <c r="AB7" s="1">
        <f>COUNTIFS(B:B,"Yes",F:F,Z7)</f>
        <v>8</v>
      </c>
      <c r="AC7" s="1">
        <f t="shared" si="0"/>
        <v>40320</v>
      </c>
    </row>
    <row r="8" spans="1:29" x14ac:dyDescent="0.2">
      <c r="A8" s="9">
        <f t="shared" si="1"/>
        <v>7</v>
      </c>
      <c r="B8" s="9" t="str">
        <f>IF(OR(F8="Mars",A8&lt;=$W$4-2),"Yes","No")</f>
        <v>Yes</v>
      </c>
      <c r="C8" s="12" t="s">
        <v>58</v>
      </c>
      <c r="D8" s="12" t="s">
        <v>165</v>
      </c>
      <c r="E8" s="7">
        <v>12104</v>
      </c>
      <c r="F8" s="7" t="s">
        <v>167</v>
      </c>
      <c r="G8" s="15">
        <v>108200000</v>
      </c>
      <c r="H8" s="8"/>
      <c r="I8" s="8">
        <v>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7"/>
      <c r="Z8" s="1" t="s">
        <v>15</v>
      </c>
      <c r="AA8" s="1" t="str">
        <f>_xlfn.XLOOKUP(Z8,C:C,D:D,"---",0)</f>
        <v>Planet</v>
      </c>
      <c r="AB8" s="1">
        <f>COUNTIFS(B:B,"Yes",F:F,Z8)</f>
        <v>5</v>
      </c>
      <c r="AC8" s="1">
        <f t="shared" si="0"/>
        <v>120</v>
      </c>
    </row>
    <row r="9" spans="1:29" x14ac:dyDescent="0.2">
      <c r="A9" s="9">
        <f t="shared" si="1"/>
        <v>8</v>
      </c>
      <c r="B9" s="9" t="str">
        <f>IF(OR(F9="Mars",A9&lt;=$W$4-2),"Yes","No")</f>
        <v>Yes</v>
      </c>
      <c r="C9" s="12" t="s">
        <v>54</v>
      </c>
      <c r="D9" s="12" t="s">
        <v>165</v>
      </c>
      <c r="E9" s="7">
        <v>6779</v>
      </c>
      <c r="F9" s="7" t="s">
        <v>167</v>
      </c>
      <c r="G9" s="15">
        <v>227900000</v>
      </c>
      <c r="H9" s="8"/>
      <c r="I9" s="8"/>
      <c r="J9" s="8"/>
      <c r="K9" s="8">
        <v>0</v>
      </c>
      <c r="L9" s="8"/>
      <c r="M9" s="8"/>
      <c r="N9" s="8"/>
      <c r="O9" s="8"/>
      <c r="P9" s="8"/>
      <c r="Q9" s="8"/>
      <c r="R9" s="8"/>
      <c r="S9" s="8"/>
      <c r="T9" s="8"/>
      <c r="U9" s="7"/>
      <c r="Z9" s="1" t="s">
        <v>13</v>
      </c>
      <c r="AA9" s="1" t="str">
        <f>_xlfn.XLOOKUP(Z9,C:C,D:D,"---",0)</f>
        <v>Planet</v>
      </c>
      <c r="AB9" s="1">
        <f>COUNTIFS(B:B,"Yes",F:F,Z9)</f>
        <v>3</v>
      </c>
      <c r="AC9" s="1">
        <f t="shared" si="0"/>
        <v>6</v>
      </c>
    </row>
    <row r="10" spans="1:29" x14ac:dyDescent="0.2">
      <c r="A10" s="9">
        <f t="shared" si="1"/>
        <v>9</v>
      </c>
      <c r="B10" s="9" t="str">
        <f>IF(OR(F10="Mars",A10&lt;=$W$4-2),"Yes","No")</f>
        <v>Yes</v>
      </c>
      <c r="C10" s="11" t="s">
        <v>4</v>
      </c>
      <c r="D10" s="11" t="s">
        <v>185</v>
      </c>
      <c r="E10" s="7">
        <v>5268</v>
      </c>
      <c r="F10" s="7" t="s">
        <v>5</v>
      </c>
      <c r="G10" s="15">
        <v>1070000</v>
      </c>
      <c r="H10" s="8" t="str">
        <f>IF($F10=H$1,MAX(H$1:H1)+1,"")</f>
        <v/>
      </c>
      <c r="I10" s="8" t="str">
        <f>IF($F10=I$1,MAX(I$1:I1)+1,"")</f>
        <v/>
      </c>
      <c r="J10" s="8" t="str">
        <f>IF($F10=J$1,MAX(J$1:J1)+1,"")</f>
        <v/>
      </c>
      <c r="K10" s="8" t="str">
        <f>IF($F10=K$1,MAX(K$1:K1)+1,"")</f>
        <v/>
      </c>
      <c r="L10" s="8">
        <f>IF($F10=L$1,MAX(L$1:L1)+1,"")</f>
        <v>1</v>
      </c>
      <c r="M10" s="8" t="str">
        <f>IF($F10=M$1,MAX(M$1:M1)+1,"")</f>
        <v/>
      </c>
      <c r="N10" s="8" t="str">
        <f>IF($F10=N$1,MAX(N$1:N1)+1,"")</f>
        <v/>
      </c>
      <c r="O10" s="8" t="str">
        <f>IF($F10=O$1,MAX(O$1:O1)+1,"")</f>
        <v/>
      </c>
      <c r="P10" s="8" t="str">
        <f>IF($F10=P$1,MAX(P$1:P1)+1,"")</f>
        <v/>
      </c>
      <c r="Q10" s="8"/>
      <c r="R10" s="8"/>
      <c r="S10" s="8"/>
      <c r="T10" s="8"/>
      <c r="U10" s="7" t="s">
        <v>188</v>
      </c>
      <c r="Z10" s="1" t="s">
        <v>20</v>
      </c>
      <c r="AA10" s="1" t="str">
        <f>_xlfn.XLOOKUP(Z10,C:C,D:D,"---",0)</f>
        <v>Dwarf Planet</v>
      </c>
      <c r="AB10" s="1">
        <f>COUNTIFS(B:B,"Yes",F:F,Z10)</f>
        <v>1</v>
      </c>
      <c r="AC10" s="1">
        <f t="shared" si="0"/>
        <v>1</v>
      </c>
    </row>
    <row r="11" spans="1:29" x14ac:dyDescent="0.2">
      <c r="A11" s="9">
        <f t="shared" si="1"/>
        <v>10</v>
      </c>
      <c r="B11" s="9" t="str">
        <f>IF(OR(F11="Mars",A11&lt;=$W$4-2),"Yes","No")</f>
        <v>Yes</v>
      </c>
      <c r="C11" s="11" t="s">
        <v>6</v>
      </c>
      <c r="D11" s="11" t="s">
        <v>185</v>
      </c>
      <c r="E11" s="7">
        <v>5150</v>
      </c>
      <c r="F11" s="20" t="s">
        <v>7</v>
      </c>
      <c r="G11" s="15">
        <v>1222000</v>
      </c>
      <c r="H11" s="8" t="str">
        <f>IF($F11=H$1,MAX(H$1:H10)+1,"")</f>
        <v/>
      </c>
      <c r="I11" s="8" t="str">
        <f>IF($F11=I$1,MAX(I$1:I10)+1,"")</f>
        <v/>
      </c>
      <c r="J11" s="8" t="str">
        <f>IF($F11=J$1,MAX(J$1:J10)+1,"")</f>
        <v/>
      </c>
      <c r="K11" s="8" t="str">
        <f>IF($F11=K$1,MAX(K$1:K10)+1,"")</f>
        <v/>
      </c>
      <c r="L11" s="8" t="str">
        <f>IF($F11=L$1,MAX(L$1:L10)+1,"")</f>
        <v/>
      </c>
      <c r="M11" s="8">
        <f>IF($F11=M$1,MAX(M$1:M10)+1,"")</f>
        <v>1</v>
      </c>
      <c r="N11" s="8" t="str">
        <f>IF($F11=N$1,MAX(N$1:N10)+1,"")</f>
        <v/>
      </c>
      <c r="O11" s="8" t="str">
        <f>IF($F11=O$1,MAX(O$1:O10)+1,"")</f>
        <v/>
      </c>
      <c r="P11" s="8" t="str">
        <f>IF($F11=P$1,MAX(P$1:P10)+1,"")</f>
        <v/>
      </c>
      <c r="Q11" s="8"/>
      <c r="R11" s="8"/>
      <c r="S11" s="8"/>
      <c r="T11" s="8"/>
      <c r="U11" s="7" t="s">
        <v>188</v>
      </c>
      <c r="Z11" s="1" t="s">
        <v>160</v>
      </c>
      <c r="AA11" s="1" t="str">
        <f>_xlfn.XLOOKUP(Z11,C:C,D:D,"---",0)</f>
        <v>Dwarf Planet</v>
      </c>
      <c r="AB11" s="1">
        <f>COUNTIFS(B:B,"Yes",F:F,Z11)</f>
        <v>0</v>
      </c>
      <c r="AC11" s="1">
        <f t="shared" si="0"/>
        <v>1</v>
      </c>
    </row>
    <row r="12" spans="1:29" x14ac:dyDescent="0.2">
      <c r="A12" s="9">
        <f t="shared" si="1"/>
        <v>11</v>
      </c>
      <c r="B12" s="9" t="str">
        <f>IF(OR(F12="Mars",A12&lt;=$W$4-2),"Yes","No")</f>
        <v>Yes</v>
      </c>
      <c r="C12" s="12" t="s">
        <v>57</v>
      </c>
      <c r="D12" s="12" t="s">
        <v>165</v>
      </c>
      <c r="E12" s="7">
        <v>4879</v>
      </c>
      <c r="F12" s="7" t="s">
        <v>167</v>
      </c>
      <c r="G12" s="15">
        <v>57910000</v>
      </c>
      <c r="H12" s="8"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7"/>
      <c r="Z12" s="1" t="s">
        <v>161</v>
      </c>
      <c r="AA12" s="1" t="str">
        <f>_xlfn.XLOOKUP(Z12,C:C,D:D,"---",0)</f>
        <v>Dwarf Planet</v>
      </c>
      <c r="AB12" s="1">
        <f>COUNTIFS(B:B,"Yes",F:F,Z12)</f>
        <v>1</v>
      </c>
      <c r="AC12" s="1">
        <f t="shared" si="0"/>
        <v>1</v>
      </c>
    </row>
    <row r="13" spans="1:29" x14ac:dyDescent="0.2">
      <c r="A13" s="9">
        <f t="shared" si="1"/>
        <v>12</v>
      </c>
      <c r="B13" s="9" t="str">
        <f>IF(OR(F13="Mars",A13&lt;=$W$4-2),"Yes","No")</f>
        <v>Yes</v>
      </c>
      <c r="C13" s="11" t="s">
        <v>8</v>
      </c>
      <c r="D13" s="11" t="s">
        <v>185</v>
      </c>
      <c r="E13" s="7">
        <v>4821</v>
      </c>
      <c r="F13" s="7" t="s">
        <v>5</v>
      </c>
      <c r="G13" s="15">
        <v>1882700</v>
      </c>
      <c r="H13" s="8" t="str">
        <f>IF($F13=H$1,MAX(H$1:H12)+1,"")</f>
        <v/>
      </c>
      <c r="I13" s="8" t="str">
        <f>IF($F13=I$1,MAX(I$1:I12)+1,"")</f>
        <v/>
      </c>
      <c r="J13" s="8" t="str">
        <f>IF($F13=J$1,MAX(J$1:J12)+1,"")</f>
        <v/>
      </c>
      <c r="K13" s="8" t="str">
        <f>IF($F13=K$1,MAX(K$1:K12)+1,"")</f>
        <v/>
      </c>
      <c r="L13" s="8">
        <f>IF($F13=L$1,MAX(L$1:L12)+1,"")</f>
        <v>2</v>
      </c>
      <c r="M13" s="8" t="str">
        <f>IF($F13=M$1,MAX(M$1:M12)+1,"")</f>
        <v/>
      </c>
      <c r="N13" s="8" t="str">
        <f>IF($F13=N$1,MAX(N$1:N12)+1,"")</f>
        <v/>
      </c>
      <c r="O13" s="8" t="str">
        <f>IF($F13=O$1,MAX(O$1:O12)+1,"")</f>
        <v/>
      </c>
      <c r="P13" s="8" t="str">
        <f>IF($F13=P$1,MAX(P$1:P12)+1,"")</f>
        <v/>
      </c>
      <c r="Q13" s="8"/>
      <c r="R13" s="8"/>
      <c r="S13" s="8"/>
      <c r="T13" s="8"/>
      <c r="U13" s="7"/>
      <c r="Z13" s="1" t="s">
        <v>162</v>
      </c>
      <c r="AA13" s="1" t="str">
        <f>_xlfn.XLOOKUP(Z13,C:C,D:D,"---",0)</f>
        <v>Dwarf Planet</v>
      </c>
      <c r="AB13" s="1">
        <f>COUNTIFS(B:B,"Yes",F:F,Z13)</f>
        <v>1</v>
      </c>
      <c r="AC13" s="1">
        <f t="shared" si="0"/>
        <v>1</v>
      </c>
    </row>
    <row r="14" spans="1:29" x14ac:dyDescent="0.2">
      <c r="A14" s="9">
        <f t="shared" si="1"/>
        <v>13</v>
      </c>
      <c r="B14" s="9" t="str">
        <f>IF(OR(F14="Mars",A14&lt;=$W$4-2),"Yes","No")</f>
        <v>Yes</v>
      </c>
      <c r="C14" s="11" t="s">
        <v>9</v>
      </c>
      <c r="D14" s="11" t="s">
        <v>185</v>
      </c>
      <c r="E14" s="7">
        <v>3643</v>
      </c>
      <c r="F14" s="7" t="s">
        <v>5</v>
      </c>
      <c r="G14" s="15">
        <v>422000</v>
      </c>
      <c r="H14" s="8" t="str">
        <f>IF($F14=H$1,MAX(H$1:H13)+1,"")</f>
        <v/>
      </c>
      <c r="I14" s="8" t="str">
        <f>IF($F14=I$1,MAX(I$1:I13)+1,"")</f>
        <v/>
      </c>
      <c r="J14" s="8" t="str">
        <f>IF($F14=J$1,MAX(J$1:J13)+1,"")</f>
        <v/>
      </c>
      <c r="K14" s="8" t="str">
        <f>IF($F14=K$1,MAX(K$1:K13)+1,"")</f>
        <v/>
      </c>
      <c r="L14" s="8">
        <f>IF($F14=L$1,MAX(L$1:L13)+1,"")</f>
        <v>3</v>
      </c>
      <c r="M14" s="8" t="str">
        <f>IF($F14=M$1,MAX(M$1:M13)+1,"")</f>
        <v/>
      </c>
      <c r="N14" s="8" t="str">
        <f>IF($F14=N$1,MAX(N$1:N13)+1,"")</f>
        <v/>
      </c>
      <c r="O14" s="8" t="str">
        <f>IF($F14=O$1,MAX(O$1:O13)+1,"")</f>
        <v/>
      </c>
      <c r="P14" s="8" t="str">
        <f>IF($F14=P$1,MAX(P$1:P13)+1,"")</f>
        <v/>
      </c>
      <c r="Q14" s="8"/>
      <c r="R14" s="8"/>
      <c r="S14" s="8"/>
      <c r="T14" s="8"/>
      <c r="U14" s="7"/>
      <c r="Z14" s="1" t="s">
        <v>163</v>
      </c>
      <c r="AA14" s="1" t="str">
        <f>_xlfn.XLOOKUP(Z14,C:C,D:D,"---",0)</f>
        <v>Dwarf Planet</v>
      </c>
      <c r="AB14" s="1">
        <f>COUNTIFS(B:B,"Yes",F:F,Z14)</f>
        <v>0</v>
      </c>
      <c r="AC14" s="1">
        <f t="shared" si="0"/>
        <v>1</v>
      </c>
    </row>
    <row r="15" spans="1:29" x14ac:dyDescent="0.2">
      <c r="A15" s="9">
        <f t="shared" si="1"/>
        <v>14</v>
      </c>
      <c r="B15" s="9" t="str">
        <f>IF(OR(F15="Mars",A15&lt;=$W$4-2),"Yes","No")</f>
        <v>Yes</v>
      </c>
      <c r="C15" s="11" t="s">
        <v>1</v>
      </c>
      <c r="D15" s="11" t="s">
        <v>185</v>
      </c>
      <c r="E15" s="7">
        <v>3474</v>
      </c>
      <c r="F15" s="7" t="s">
        <v>10</v>
      </c>
      <c r="G15" s="15">
        <v>384400</v>
      </c>
      <c r="H15" s="8" t="str">
        <f>IF($F15=H$1,MAX(H$1:H14)+1,"")</f>
        <v/>
      </c>
      <c r="I15" s="8" t="str">
        <f>IF($F15=I$1,MAX(I$1:I14)+1,"")</f>
        <v/>
      </c>
      <c r="J15" s="8">
        <f>IF($F15=J$1,MAX(J$1:J14)+1,"")</f>
        <v>1</v>
      </c>
      <c r="K15" s="8" t="str">
        <f>IF($F15=K$1,MAX(K$1:K14)+1,"")</f>
        <v/>
      </c>
      <c r="L15" s="8" t="str">
        <f>IF($F15=L$1,MAX(L$1:L14)+1,"")</f>
        <v/>
      </c>
      <c r="M15" s="8" t="str">
        <f>IF($F15=M$1,MAX(M$1:M14)+1,"")</f>
        <v/>
      </c>
      <c r="N15" s="8" t="str">
        <f>IF($F15=N$1,MAX(N$1:N14)+1,"")</f>
        <v/>
      </c>
      <c r="O15" s="8" t="str">
        <f>IF($F15=O$1,MAX(O$1:O14)+1,"")</f>
        <v/>
      </c>
      <c r="P15" s="8" t="str">
        <f>IF($F15=P$1,MAX(P$1:P14)+1,"")</f>
        <v/>
      </c>
      <c r="Q15" s="8"/>
      <c r="R15" s="8"/>
      <c r="S15" s="8"/>
      <c r="T15" s="8"/>
      <c r="U15" s="7"/>
    </row>
    <row r="16" spans="1:29" x14ac:dyDescent="0.2">
      <c r="A16" s="9">
        <f t="shared" si="1"/>
        <v>15</v>
      </c>
      <c r="B16" s="9" t="str">
        <f>IF(OR(F16="Mars",A16&lt;=$W$4-2),"Yes","No")</f>
        <v>Yes</v>
      </c>
      <c r="C16" s="11" t="s">
        <v>11</v>
      </c>
      <c r="D16" s="11" t="s">
        <v>185</v>
      </c>
      <c r="E16" s="7">
        <v>3122</v>
      </c>
      <c r="F16" s="7" t="s">
        <v>5</v>
      </c>
      <c r="G16" s="15">
        <v>671000</v>
      </c>
      <c r="H16" s="8" t="str">
        <f>IF($F16=H$1,MAX(H$1:H15)+1,"")</f>
        <v/>
      </c>
      <c r="I16" s="8" t="str">
        <f>IF($F16=I$1,MAX(I$1:I15)+1,"")</f>
        <v/>
      </c>
      <c r="J16" s="8" t="str">
        <f>IF($F16=J$1,MAX(J$1:J15)+1,"")</f>
        <v/>
      </c>
      <c r="K16" s="8" t="str">
        <f>IF($F16=K$1,MAX(K$1:K15)+1,"")</f>
        <v/>
      </c>
      <c r="L16" s="8">
        <f>IF($F16=L$1,MAX(L$1:L15)+1,"")</f>
        <v>4</v>
      </c>
      <c r="M16" s="8" t="str">
        <f>IF($F16=M$1,MAX(M$1:M15)+1,"")</f>
        <v/>
      </c>
      <c r="N16" s="8" t="str">
        <f>IF($F16=N$1,MAX(N$1:N15)+1,"")</f>
        <v/>
      </c>
      <c r="O16" s="8" t="str">
        <f>IF($F16=O$1,MAX(O$1:O15)+1,"")</f>
        <v/>
      </c>
      <c r="P16" s="8" t="str">
        <f>IF($F16=P$1,MAX(P$1:P15)+1,"")</f>
        <v/>
      </c>
      <c r="Q16" s="8"/>
      <c r="R16" s="8"/>
      <c r="S16" s="8"/>
      <c r="T16" s="8"/>
      <c r="U16" s="7"/>
    </row>
    <row r="17" spans="1:21" x14ac:dyDescent="0.2">
      <c r="A17" s="9">
        <f t="shared" si="1"/>
        <v>16</v>
      </c>
      <c r="B17" s="9" t="str">
        <f>IF(OR(F17="Mars",A17&lt;=$W$4-2),"Yes","No")</f>
        <v>Yes</v>
      </c>
      <c r="C17" s="11" t="s">
        <v>12</v>
      </c>
      <c r="D17" s="11" t="s">
        <v>185</v>
      </c>
      <c r="E17" s="7">
        <v>2707</v>
      </c>
      <c r="F17" s="7" t="s">
        <v>13</v>
      </c>
      <c r="G17" s="15">
        <v>354800</v>
      </c>
      <c r="H17" s="8" t="str">
        <f>IF($F17=H$1,MAX(H$1:H16)+1,"")</f>
        <v/>
      </c>
      <c r="I17" s="8" t="str">
        <f>IF($F17=I$1,MAX(I$1:I16)+1,"")</f>
        <v/>
      </c>
      <c r="J17" s="8" t="str">
        <f>IF($F17=J$1,MAX(J$1:J16)+1,"")</f>
        <v/>
      </c>
      <c r="K17" s="8" t="str">
        <f>IF($F17=K$1,MAX(K$1:K16)+1,"")</f>
        <v/>
      </c>
      <c r="L17" s="8" t="str">
        <f>IF($F17=L$1,MAX(L$1:L16)+1,"")</f>
        <v/>
      </c>
      <c r="M17" s="8" t="str">
        <f>IF($F17=M$1,MAX(M$1:M16)+1,"")</f>
        <v/>
      </c>
      <c r="N17" s="8" t="str">
        <f>IF($F17=N$1,MAX(N$1:N16)+1,"")</f>
        <v/>
      </c>
      <c r="O17" s="8">
        <f>IF($F17=O$1,MAX(O$1:O16)+1,"")</f>
        <v>1</v>
      </c>
      <c r="P17" s="8" t="str">
        <f>IF($F17=P$1,MAX(P$1:P16)+1,"")</f>
        <v/>
      </c>
      <c r="Q17" s="8"/>
      <c r="R17" s="8"/>
      <c r="S17" s="8"/>
      <c r="T17" s="8"/>
      <c r="U17" s="7"/>
    </row>
    <row r="18" spans="1:21" x14ac:dyDescent="0.2">
      <c r="A18" s="9">
        <f t="shared" si="1"/>
        <v>17</v>
      </c>
      <c r="B18" s="9" t="str">
        <f>IF(OR(F18="Mars",A18&lt;=$W$4-2),"Yes","No")</f>
        <v>Yes</v>
      </c>
      <c r="C18" s="18" t="s">
        <v>20</v>
      </c>
      <c r="D18" s="18" t="s">
        <v>166</v>
      </c>
      <c r="E18" s="7">
        <v>2376</v>
      </c>
      <c r="F18" s="7" t="s">
        <v>167</v>
      </c>
      <c r="G18" s="15">
        <v>5906000000</v>
      </c>
      <c r="H18" s="8"/>
      <c r="I18" s="8"/>
      <c r="J18" s="8"/>
      <c r="K18" s="8"/>
      <c r="L18" s="8"/>
      <c r="M18" s="8"/>
      <c r="N18" s="8"/>
      <c r="O18" s="8"/>
      <c r="P18" s="8">
        <v>0</v>
      </c>
      <c r="Q18" s="8"/>
      <c r="R18" s="8"/>
      <c r="S18" s="8"/>
      <c r="T18" s="8"/>
      <c r="U18" s="7"/>
    </row>
    <row r="19" spans="1:21" x14ac:dyDescent="0.2">
      <c r="A19" s="9">
        <f t="shared" si="1"/>
        <v>18</v>
      </c>
      <c r="B19" s="9" t="str">
        <f>IF(OR(F19="Mars",A19&lt;=$W$4-2),"Yes","No")</f>
        <v>Yes</v>
      </c>
      <c r="C19" s="18" t="s">
        <v>161</v>
      </c>
      <c r="D19" s="18" t="s">
        <v>166</v>
      </c>
      <c r="E19" s="7">
        <v>2326</v>
      </c>
      <c r="F19" s="7" t="s">
        <v>167</v>
      </c>
      <c r="G19" s="15">
        <v>10125000000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0</v>
      </c>
      <c r="S19" s="8"/>
      <c r="T19" s="8"/>
      <c r="U19" s="7"/>
    </row>
    <row r="20" spans="1:21" x14ac:dyDescent="0.2">
      <c r="A20" s="9">
        <f t="shared" si="1"/>
        <v>19</v>
      </c>
      <c r="B20" s="9" t="str">
        <f>IF(OR(F20="Mars",A20&lt;=$W$4-2),"Yes","No")</f>
        <v>Yes</v>
      </c>
      <c r="C20" s="11" t="s">
        <v>14</v>
      </c>
      <c r="D20" s="11" t="s">
        <v>185</v>
      </c>
      <c r="E20" s="7">
        <v>1578</v>
      </c>
      <c r="F20" s="7" t="s">
        <v>15</v>
      </c>
      <c r="G20" s="15">
        <v>435800</v>
      </c>
      <c r="H20" s="8" t="str">
        <f>IF($F20=H$1,MAX(H$1:H19)+1,"")</f>
        <v/>
      </c>
      <c r="I20" s="8" t="str">
        <f>IF($F20=I$1,MAX(I$1:I19)+1,"")</f>
        <v/>
      </c>
      <c r="J20" s="8" t="str">
        <f>IF($F20=J$1,MAX(J$1:J19)+1,"")</f>
        <v/>
      </c>
      <c r="K20" s="8" t="str">
        <f>IF($F20=K$1,MAX(K$1:K19)+1,"")</f>
        <v/>
      </c>
      <c r="L20" s="8" t="str">
        <f>IF($F20=L$1,MAX(L$1:L19)+1,"")</f>
        <v/>
      </c>
      <c r="M20" s="8" t="str">
        <f>IF($F20=M$1,MAX(M$1:M19)+1,"")</f>
        <v/>
      </c>
      <c r="N20" s="8">
        <f>IF($F20=N$1,MAX(N$1:N19)+1,"")</f>
        <v>1</v>
      </c>
      <c r="O20" s="8" t="str">
        <f>IF($F20=O$1,MAX(O$1:O19)+1,"")</f>
        <v/>
      </c>
      <c r="P20" s="8" t="str">
        <f>IF($F20=P$1,MAX(P$1:P19)+1,"")</f>
        <v/>
      </c>
      <c r="Q20" s="8"/>
      <c r="R20" s="8"/>
      <c r="S20" s="8"/>
      <c r="T20" s="8"/>
      <c r="U20" s="7"/>
    </row>
    <row r="21" spans="1:21" x14ac:dyDescent="0.2">
      <c r="A21" s="9">
        <f t="shared" si="1"/>
        <v>20</v>
      </c>
      <c r="B21" s="9" t="str">
        <f>IF(OR(F21="Mars",A21&lt;=$W$4-2),"Yes","No")</f>
        <v>Yes</v>
      </c>
      <c r="C21" s="18" t="s">
        <v>162</v>
      </c>
      <c r="D21" s="18" t="s">
        <v>166</v>
      </c>
      <c r="E21" s="7">
        <v>1560</v>
      </c>
      <c r="F21" s="7" t="s">
        <v>167</v>
      </c>
      <c r="G21" s="15">
        <v>6452000000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0</v>
      </c>
      <c r="T21" s="8"/>
      <c r="U21" s="7"/>
    </row>
    <row r="22" spans="1:21" x14ac:dyDescent="0.2">
      <c r="A22" s="9">
        <f t="shared" si="1"/>
        <v>21</v>
      </c>
      <c r="B22" s="9" t="str">
        <f>IF(OR(F22="Mars",A22&lt;=$W$4-2),"Yes","No")</f>
        <v>Yes</v>
      </c>
      <c r="C22" s="11" t="s">
        <v>16</v>
      </c>
      <c r="D22" s="11" t="s">
        <v>185</v>
      </c>
      <c r="E22" s="7">
        <v>1528</v>
      </c>
      <c r="F22" s="20" t="s">
        <v>7</v>
      </c>
      <c r="G22" s="15">
        <v>527000</v>
      </c>
      <c r="H22" s="8" t="str">
        <f>IF($F22=H$1,MAX(H$1:H21)+1,"")</f>
        <v/>
      </c>
      <c r="I22" s="8" t="str">
        <f>IF($F22=I$1,MAX(I$1:I21)+1,"")</f>
        <v/>
      </c>
      <c r="J22" s="8" t="str">
        <f>IF($F22=J$1,MAX(J$1:J21)+1,"")</f>
        <v/>
      </c>
      <c r="K22" s="8" t="str">
        <f>IF($F22=K$1,MAX(K$1:K21)+1,"")</f>
        <v/>
      </c>
      <c r="L22" s="8" t="str">
        <f>IF($F22=L$1,MAX(L$1:L21)+1,"")</f>
        <v/>
      </c>
      <c r="M22" s="8">
        <f>IF($F22=M$1,MAX(M$1:M21)+1,"")</f>
        <v>2</v>
      </c>
      <c r="N22" s="8" t="str">
        <f>IF($F22=N$1,MAX(N$1:N21)+1,"")</f>
        <v/>
      </c>
      <c r="O22" s="8" t="str">
        <f>IF($F22=O$1,MAX(O$1:O21)+1,"")</f>
        <v/>
      </c>
      <c r="P22" s="8" t="str">
        <f>IF($F22=P$1,MAX(P$1:P21)+1,"")</f>
        <v/>
      </c>
      <c r="Q22" s="8"/>
      <c r="R22" s="8"/>
      <c r="S22" s="8"/>
      <c r="T22" s="8"/>
      <c r="U22" s="7"/>
    </row>
    <row r="23" spans="1:21" x14ac:dyDescent="0.2">
      <c r="A23" s="9">
        <f t="shared" si="1"/>
        <v>22</v>
      </c>
      <c r="B23" s="9" t="str">
        <f>IF(OR(F23="Mars",A23&lt;=$W$4-2),"Yes","No")</f>
        <v>Yes</v>
      </c>
      <c r="C23" s="11" t="s">
        <v>17</v>
      </c>
      <c r="D23" s="11" t="s">
        <v>185</v>
      </c>
      <c r="E23" s="7">
        <v>1523</v>
      </c>
      <c r="F23" s="7" t="s">
        <v>15</v>
      </c>
      <c r="G23" s="15">
        <v>583500</v>
      </c>
      <c r="H23" s="8" t="str">
        <f>IF($F23=H$1,MAX(H$1:H22)+1,"")</f>
        <v/>
      </c>
      <c r="I23" s="8" t="str">
        <f>IF($F23=I$1,MAX(I$1:I22)+1,"")</f>
        <v/>
      </c>
      <c r="J23" s="8" t="str">
        <f>IF($F23=J$1,MAX(J$1:J22)+1,"")</f>
        <v/>
      </c>
      <c r="K23" s="8" t="str">
        <f>IF($F23=K$1,MAX(K$1:K22)+1,"")</f>
        <v/>
      </c>
      <c r="L23" s="8" t="str">
        <f>IF($F23=L$1,MAX(L$1:L22)+1,"")</f>
        <v/>
      </c>
      <c r="M23" s="8" t="str">
        <f>IF($F23=M$1,MAX(M$1:M22)+1,"")</f>
        <v/>
      </c>
      <c r="N23" s="8">
        <f>IF($F23=N$1,MAX(N$1:N22)+1,"")</f>
        <v>2</v>
      </c>
      <c r="O23" s="8" t="str">
        <f>IF($F23=O$1,MAX(O$1:O22)+1,"")</f>
        <v/>
      </c>
      <c r="P23" s="8" t="str">
        <f>IF($F23=P$1,MAX(P$1:P22)+1,"")</f>
        <v/>
      </c>
      <c r="Q23" s="8"/>
      <c r="R23" s="8"/>
      <c r="S23" s="8"/>
      <c r="T23" s="8"/>
      <c r="U23" s="7"/>
    </row>
    <row r="24" spans="1:21" x14ac:dyDescent="0.2">
      <c r="A24" s="9">
        <f t="shared" si="1"/>
        <v>23</v>
      </c>
      <c r="B24" s="9" t="str">
        <f>IF(OR(F24="Mars",A24&lt;=$W$4-2),"Yes","No")</f>
        <v>Yes</v>
      </c>
      <c r="C24" s="11" t="s">
        <v>18</v>
      </c>
      <c r="D24" s="11" t="s">
        <v>185</v>
      </c>
      <c r="E24" s="7">
        <v>1471</v>
      </c>
      <c r="F24" s="20" t="s">
        <v>7</v>
      </c>
      <c r="G24" s="15">
        <v>3561000</v>
      </c>
      <c r="H24" s="8" t="str">
        <f>IF($F24=H$1,MAX(H$1:H23)+1,"")</f>
        <v/>
      </c>
      <c r="I24" s="8" t="str">
        <f>IF($F24=I$1,MAX(I$1:I23)+1,"")</f>
        <v/>
      </c>
      <c r="J24" s="8" t="str">
        <f>IF($F24=J$1,MAX(J$1:J23)+1,"")</f>
        <v/>
      </c>
      <c r="K24" s="8" t="str">
        <f>IF($F24=K$1,MAX(K$1:K23)+1,"")</f>
        <v/>
      </c>
      <c r="L24" s="8" t="str">
        <f>IF($F24=L$1,MAX(L$1:L23)+1,"")</f>
        <v/>
      </c>
      <c r="M24" s="8">
        <f>IF($F24=M$1,MAX(M$1:M23)+1,"")</f>
        <v>3</v>
      </c>
      <c r="N24" s="8" t="str">
        <f>IF($F24=N$1,MAX(N$1:N23)+1,"")</f>
        <v/>
      </c>
      <c r="O24" s="8" t="str">
        <f>IF($F24=O$1,MAX(O$1:O23)+1,"")</f>
        <v/>
      </c>
      <c r="P24" s="8" t="str">
        <f>IF($F24=P$1,MAX(P$1:P23)+1,"")</f>
        <v/>
      </c>
      <c r="Q24" s="8"/>
      <c r="R24" s="8"/>
      <c r="S24" s="8"/>
      <c r="T24" s="8"/>
      <c r="U24" s="7"/>
    </row>
    <row r="25" spans="1:21" x14ac:dyDescent="0.2">
      <c r="A25" s="9">
        <f t="shared" si="1"/>
        <v>24</v>
      </c>
      <c r="B25" s="9" t="str">
        <f>IF(OR(F25="Mars",A25&lt;=$W$4-2),"Yes","No")</f>
        <v>Yes</v>
      </c>
      <c r="C25" s="18" t="s">
        <v>163</v>
      </c>
      <c r="D25" s="18" t="s">
        <v>166</v>
      </c>
      <c r="E25" s="7">
        <v>1430</v>
      </c>
      <c r="F25" s="7" t="s">
        <v>167</v>
      </c>
      <c r="G25" s="15">
        <v>6850000000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v>0</v>
      </c>
      <c r="U25" s="7"/>
    </row>
    <row r="26" spans="1:21" x14ac:dyDescent="0.2">
      <c r="A26" s="9">
        <f t="shared" si="1"/>
        <v>25</v>
      </c>
      <c r="B26" s="9" t="str">
        <f>IF(OR(F26="Mars",A26&lt;=$W$4-2),"Yes","No")</f>
        <v>Yes</v>
      </c>
      <c r="C26" s="19" t="s">
        <v>19</v>
      </c>
      <c r="D26" s="19" t="s">
        <v>186</v>
      </c>
      <c r="E26" s="7">
        <v>1212</v>
      </c>
      <c r="F26" s="7" t="s">
        <v>20</v>
      </c>
      <c r="G26" s="15">
        <v>19570</v>
      </c>
      <c r="H26" s="8" t="str">
        <f>IF($F26=H$1,MAX(H$1:H25)+1,"")</f>
        <v/>
      </c>
      <c r="I26" s="8" t="str">
        <f>IF($F26=I$1,MAX(I$1:I25)+1,"")</f>
        <v/>
      </c>
      <c r="J26" s="8" t="str">
        <f>IF($F26=J$1,MAX(J$1:J25)+1,"")</f>
        <v/>
      </c>
      <c r="K26" s="8" t="str">
        <f>IF($F26=K$1,MAX(K$1:K25)+1,"")</f>
        <v/>
      </c>
      <c r="L26" s="8" t="str">
        <f>IF($F26=L$1,MAX(L$1:L25)+1,"")</f>
        <v/>
      </c>
      <c r="M26" s="8" t="str">
        <f>IF($F26=M$1,MAX(M$1:M25)+1,"")</f>
        <v/>
      </c>
      <c r="N26" s="8" t="str">
        <f>IF($F26=N$1,MAX(N$1:N25)+1,"")</f>
        <v/>
      </c>
      <c r="O26" s="8" t="str">
        <f>IF($F26=O$1,MAX(O$1:O25)+1,"")</f>
        <v/>
      </c>
      <c r="P26" s="8">
        <f>IF($F26=P$1,MAX(P$1:P25)+1,"")</f>
        <v>1</v>
      </c>
      <c r="Q26" s="8"/>
      <c r="R26" s="8"/>
      <c r="S26" s="8"/>
      <c r="T26" s="8"/>
      <c r="U26" s="7"/>
    </row>
    <row r="27" spans="1:21" x14ac:dyDescent="0.2">
      <c r="A27" s="9">
        <f t="shared" si="1"/>
        <v>26</v>
      </c>
      <c r="B27" s="9" t="str">
        <f>IF(OR(F27="Mars",A27&lt;=$W$4-2),"Yes","No")</f>
        <v>Yes</v>
      </c>
      <c r="C27" s="11" t="s">
        <v>21</v>
      </c>
      <c r="D27" s="11" t="s">
        <v>185</v>
      </c>
      <c r="E27" s="7">
        <v>1169</v>
      </c>
      <c r="F27" s="7" t="s">
        <v>15</v>
      </c>
      <c r="G27" s="15">
        <v>266000</v>
      </c>
      <c r="H27" s="8" t="str">
        <f>IF($F27=H$1,MAX(H$1:H26)+1,"")</f>
        <v/>
      </c>
      <c r="I27" s="8" t="str">
        <f>IF($F27=I$1,MAX(I$1:I26)+1,"")</f>
        <v/>
      </c>
      <c r="J27" s="8" t="str">
        <f>IF($F27=J$1,MAX(J$1:J26)+1,"")</f>
        <v/>
      </c>
      <c r="K27" s="8" t="str">
        <f>IF($F27=K$1,MAX(K$1:K26)+1,"")</f>
        <v/>
      </c>
      <c r="L27" s="8" t="str">
        <f>IF($F27=L$1,MAX(L$1:L26)+1,"")</f>
        <v/>
      </c>
      <c r="M27" s="8" t="str">
        <f>IF($F27=M$1,MAX(M$1:M26)+1,"")</f>
        <v/>
      </c>
      <c r="N27" s="8">
        <f>IF($F27=N$1,MAX(N$1:N26)+1,"")</f>
        <v>3</v>
      </c>
      <c r="O27" s="8" t="str">
        <f>IF($F27=O$1,MAX(O$1:O26)+1,"")</f>
        <v/>
      </c>
      <c r="P27" s="8" t="str">
        <f>IF($F27=P$1,MAX(P$1:P26)+1,"")</f>
        <v/>
      </c>
      <c r="Q27" s="8"/>
      <c r="R27" s="8"/>
      <c r="S27" s="8"/>
      <c r="T27" s="8"/>
      <c r="U27" s="7"/>
    </row>
    <row r="28" spans="1:21" x14ac:dyDescent="0.2">
      <c r="A28" s="9">
        <f t="shared" si="1"/>
        <v>27</v>
      </c>
      <c r="B28" s="9" t="str">
        <f>IF(OR(F28="Mars",A28&lt;=$W$4-2),"Yes","No")</f>
        <v>Yes</v>
      </c>
      <c r="C28" s="11" t="s">
        <v>22</v>
      </c>
      <c r="D28" s="11" t="s">
        <v>185</v>
      </c>
      <c r="E28" s="7">
        <v>1158</v>
      </c>
      <c r="F28" s="7" t="s">
        <v>15</v>
      </c>
      <c r="G28" s="15">
        <v>190900</v>
      </c>
      <c r="H28" s="8" t="str">
        <f>IF($F28=H$1,MAX(H$1:H27)+1,"")</f>
        <v/>
      </c>
      <c r="I28" s="8" t="str">
        <f>IF($F28=I$1,MAX(I$1:I27)+1,"")</f>
        <v/>
      </c>
      <c r="J28" s="8" t="str">
        <f>IF($F28=J$1,MAX(J$1:J27)+1,"")</f>
        <v/>
      </c>
      <c r="K28" s="8" t="str">
        <f>IF($F28=K$1,MAX(K$1:K27)+1,"")</f>
        <v/>
      </c>
      <c r="L28" s="8" t="str">
        <f>IF($F28=L$1,MAX(L$1:L27)+1,"")</f>
        <v/>
      </c>
      <c r="M28" s="8" t="str">
        <f>IF($F28=M$1,MAX(M$1:M27)+1,"")</f>
        <v/>
      </c>
      <c r="N28" s="8">
        <f>IF($F28=N$1,MAX(N$1:N27)+1,"")</f>
        <v>4</v>
      </c>
      <c r="O28" s="8" t="str">
        <f>IF($F28=O$1,MAX(O$1:O27)+1,"")</f>
        <v/>
      </c>
      <c r="P28" s="8" t="str">
        <f>IF($F28=P$1,MAX(P$1:P27)+1,"")</f>
        <v/>
      </c>
      <c r="Q28" s="8"/>
      <c r="R28" s="8"/>
      <c r="S28" s="8"/>
      <c r="T28" s="8"/>
      <c r="U28" s="7"/>
    </row>
    <row r="29" spans="1:21" x14ac:dyDescent="0.2">
      <c r="A29" s="9">
        <f t="shared" si="1"/>
        <v>28</v>
      </c>
      <c r="B29" s="9" t="str">
        <f>IF(OR(F29="Mars",A29&lt;=$W$4-2),"Yes","No")</f>
        <v>Yes</v>
      </c>
      <c r="C29" s="11" t="s">
        <v>23</v>
      </c>
      <c r="D29" s="11" t="s">
        <v>185</v>
      </c>
      <c r="E29" s="7">
        <v>1123</v>
      </c>
      <c r="F29" s="20" t="s">
        <v>7</v>
      </c>
      <c r="G29" s="15">
        <v>377400</v>
      </c>
      <c r="H29" s="8" t="str">
        <f>IF($F29=H$1,MAX(H$1:H28)+1,"")</f>
        <v/>
      </c>
      <c r="I29" s="8" t="str">
        <f>IF($F29=I$1,MAX(I$1:I28)+1,"")</f>
        <v/>
      </c>
      <c r="J29" s="8" t="str">
        <f>IF($F29=J$1,MAX(J$1:J28)+1,"")</f>
        <v/>
      </c>
      <c r="K29" s="8" t="str">
        <f>IF($F29=K$1,MAX(K$1:K28)+1,"")</f>
        <v/>
      </c>
      <c r="L29" s="8" t="str">
        <f>IF($F29=L$1,MAX(L$1:L28)+1,"")</f>
        <v/>
      </c>
      <c r="M29" s="8">
        <f>IF($F29=M$1,MAX(M$1:M28)+1,"")</f>
        <v>4</v>
      </c>
      <c r="N29" s="8" t="str">
        <f>IF($F29=N$1,MAX(N$1:N28)+1,"")</f>
        <v/>
      </c>
      <c r="O29" s="8" t="str">
        <f>IF($F29=O$1,MAX(O$1:O28)+1,"")</f>
        <v/>
      </c>
      <c r="P29" s="8" t="str">
        <f>IF($F29=P$1,MAX(P$1:P28)+1,"")</f>
        <v/>
      </c>
      <c r="Q29" s="8"/>
      <c r="R29" s="8"/>
      <c r="S29" s="8"/>
      <c r="T29" s="8"/>
      <c r="U29" s="7"/>
    </row>
    <row r="30" spans="1:21" x14ac:dyDescent="0.2">
      <c r="A30" s="9">
        <f t="shared" si="1"/>
        <v>29</v>
      </c>
      <c r="B30" s="9" t="str">
        <f>IF(OR(F30="Mars",A30&lt;=$W$4-2),"Yes","No")</f>
        <v>Yes</v>
      </c>
      <c r="C30" s="11" t="s">
        <v>24</v>
      </c>
      <c r="D30" s="11" t="s">
        <v>185</v>
      </c>
      <c r="E30" s="7">
        <v>1062</v>
      </c>
      <c r="F30" s="20" t="s">
        <v>7</v>
      </c>
      <c r="G30" s="15">
        <v>294700</v>
      </c>
      <c r="H30" s="8" t="str">
        <f>IF($F30=H$1,MAX(H$1:H29)+1,"")</f>
        <v/>
      </c>
      <c r="I30" s="8" t="str">
        <f>IF($F30=I$1,MAX(I$1:I29)+1,"")</f>
        <v/>
      </c>
      <c r="J30" s="8" t="str">
        <f>IF($F30=J$1,MAX(J$1:J29)+1,"")</f>
        <v/>
      </c>
      <c r="K30" s="8" t="str">
        <f>IF($F30=K$1,MAX(K$1:K29)+1,"")</f>
        <v/>
      </c>
      <c r="L30" s="8" t="str">
        <f>IF($F30=L$1,MAX(L$1:L29)+1,"")</f>
        <v/>
      </c>
      <c r="M30" s="8">
        <f>IF($F30=M$1,MAX(M$1:M29)+1,"")</f>
        <v>5</v>
      </c>
      <c r="N30" s="8" t="str">
        <f>IF($F30=N$1,MAX(N$1:N29)+1,"")</f>
        <v/>
      </c>
      <c r="O30" s="8" t="str">
        <f>IF($F30=O$1,MAX(O$1:O29)+1,"")</f>
        <v/>
      </c>
      <c r="P30" s="8" t="str">
        <f>IF($F30=P$1,MAX(P$1:P29)+1,"")</f>
        <v/>
      </c>
      <c r="Q30" s="8"/>
      <c r="R30" s="8"/>
      <c r="S30" s="8"/>
      <c r="T30" s="8"/>
      <c r="U30" s="7"/>
    </row>
    <row r="31" spans="1:21" x14ac:dyDescent="0.2">
      <c r="A31" s="9">
        <f t="shared" si="1"/>
        <v>30</v>
      </c>
      <c r="B31" s="9" t="str">
        <f>IF(OR(F31="Mars",A31&lt;=$W$4-2),"Yes","No")</f>
        <v>Yes</v>
      </c>
      <c r="C31" s="18" t="s">
        <v>160</v>
      </c>
      <c r="D31" s="18" t="s">
        <v>166</v>
      </c>
      <c r="E31" s="7">
        <v>939</v>
      </c>
      <c r="F31" s="7" t="s">
        <v>167</v>
      </c>
      <c r="G31" s="15">
        <v>414000000</v>
      </c>
      <c r="H31" s="8"/>
      <c r="I31" s="8"/>
      <c r="J31" s="8"/>
      <c r="K31" s="8"/>
      <c r="L31" s="8"/>
      <c r="M31" s="8"/>
      <c r="N31" s="8"/>
      <c r="O31" s="8"/>
      <c r="P31" s="8"/>
      <c r="Q31" s="8">
        <v>0</v>
      </c>
      <c r="R31" s="8"/>
      <c r="S31" s="8"/>
      <c r="T31" s="8"/>
      <c r="U31" s="7"/>
    </row>
    <row r="32" spans="1:21" x14ac:dyDescent="0.2">
      <c r="A32" s="9">
        <f t="shared" si="1"/>
        <v>31</v>
      </c>
      <c r="B32" s="9" t="str">
        <f>IF(OR(F32="Mars",A32&lt;=$W$4-2),"Yes","No")</f>
        <v>Yes</v>
      </c>
      <c r="C32" s="19" t="s">
        <v>181</v>
      </c>
      <c r="D32" s="19" t="s">
        <v>186</v>
      </c>
      <c r="E32" s="7">
        <v>700</v>
      </c>
      <c r="F32" s="7" t="s">
        <v>161</v>
      </c>
      <c r="G32" s="15">
        <v>37350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7"/>
    </row>
    <row r="33" spans="1:21" x14ac:dyDescent="0.2">
      <c r="A33" s="9">
        <f t="shared" si="1"/>
        <v>32</v>
      </c>
      <c r="B33" s="9" t="str">
        <f>IF(OR(F33="Mars",A33&lt;=$W$4-2),"Yes","No")</f>
        <v>Yes</v>
      </c>
      <c r="C33" s="11" t="s">
        <v>25</v>
      </c>
      <c r="D33" s="11" t="s">
        <v>185</v>
      </c>
      <c r="E33" s="7">
        <v>504</v>
      </c>
      <c r="F33" s="20" t="s">
        <v>7</v>
      </c>
      <c r="G33" s="15">
        <v>238000</v>
      </c>
      <c r="H33" s="8" t="str">
        <f>IF($F33=H$1,MAX(H$1:H32)+1,"")</f>
        <v/>
      </c>
      <c r="I33" s="8" t="str">
        <f>IF($F33=I$1,MAX(I$1:I32)+1,"")</f>
        <v/>
      </c>
      <c r="J33" s="8" t="str">
        <f>IF($F33=J$1,MAX(J$1:J32)+1,"")</f>
        <v/>
      </c>
      <c r="K33" s="8" t="str">
        <f>IF($F33=K$1,MAX(K$1:K32)+1,"")</f>
        <v/>
      </c>
      <c r="L33" s="8" t="str">
        <f>IF($F33=L$1,MAX(L$1:L32)+1,"")</f>
        <v/>
      </c>
      <c r="M33" s="8">
        <f>IF($F33=M$1,MAX(M$1:M32)+1,"")</f>
        <v>6</v>
      </c>
      <c r="N33" s="8" t="str">
        <f>IF($F33=N$1,MAX(N$1:N32)+1,"")</f>
        <v/>
      </c>
      <c r="O33" s="8" t="str">
        <f>IF($F33=O$1,MAX(O$1:O32)+1,"")</f>
        <v/>
      </c>
      <c r="P33" s="8" t="str">
        <f>IF($F33=P$1,MAX(P$1:P32)+1,"")</f>
        <v/>
      </c>
      <c r="Q33" s="8"/>
      <c r="R33" s="8"/>
      <c r="S33" s="8"/>
      <c r="T33" s="8"/>
      <c r="U33" s="7"/>
    </row>
    <row r="34" spans="1:21" x14ac:dyDescent="0.2">
      <c r="A34" s="9">
        <f t="shared" si="1"/>
        <v>33</v>
      </c>
      <c r="B34" s="9" t="str">
        <f>IF(OR(F34="Mars",A34&lt;=$W$4-2),"Yes","No")</f>
        <v>Yes</v>
      </c>
      <c r="C34" s="11" t="s">
        <v>26</v>
      </c>
      <c r="D34" s="11" t="s">
        <v>185</v>
      </c>
      <c r="E34" s="7">
        <v>470</v>
      </c>
      <c r="F34" s="7" t="s">
        <v>15</v>
      </c>
      <c r="G34" s="15">
        <v>129400</v>
      </c>
      <c r="H34" s="8" t="str">
        <f>IF($F34=H$1,MAX(H$1:H33)+1,"")</f>
        <v/>
      </c>
      <c r="I34" s="8" t="str">
        <f>IF($F34=I$1,MAX(I$1:I33)+1,"")</f>
        <v/>
      </c>
      <c r="J34" s="8" t="str">
        <f>IF($F34=J$1,MAX(J$1:J33)+1,"")</f>
        <v/>
      </c>
      <c r="K34" s="8" t="str">
        <f>IF($F34=K$1,MAX(K$1:K33)+1,"")</f>
        <v/>
      </c>
      <c r="L34" s="8" t="str">
        <f>IF($F34=L$1,MAX(L$1:L33)+1,"")</f>
        <v/>
      </c>
      <c r="M34" s="8" t="str">
        <f>IF($F34=M$1,MAX(M$1:M33)+1,"")</f>
        <v/>
      </c>
      <c r="N34" s="8">
        <f>IF($F34=N$1,MAX(N$1:N33)+1,"")</f>
        <v>5</v>
      </c>
      <c r="O34" s="8" t="str">
        <f>IF($F34=O$1,MAX(O$1:O33)+1,"")</f>
        <v/>
      </c>
      <c r="P34" s="8" t="str">
        <f>IF($F34=P$1,MAX(P$1:P33)+1,"")</f>
        <v/>
      </c>
      <c r="Q34" s="8"/>
      <c r="R34" s="8"/>
      <c r="S34" s="8"/>
      <c r="T34" s="8"/>
      <c r="U34" s="7"/>
    </row>
    <row r="35" spans="1:21" x14ac:dyDescent="0.2">
      <c r="A35" s="9">
        <f t="shared" si="1"/>
        <v>34</v>
      </c>
      <c r="B35" s="9" t="str">
        <f>IF(OR(F35="Mars",A35&lt;=$W$4-2),"Yes","No")</f>
        <v>Yes</v>
      </c>
      <c r="C35" s="11" t="s">
        <v>27</v>
      </c>
      <c r="D35" s="11" t="s">
        <v>185</v>
      </c>
      <c r="E35" s="7">
        <v>420</v>
      </c>
      <c r="F35" s="7" t="s">
        <v>13</v>
      </c>
      <c r="G35" s="15">
        <v>117600</v>
      </c>
      <c r="H35" s="8" t="str">
        <f>IF($F35=H$1,MAX(H$1:H34)+1,"")</f>
        <v/>
      </c>
      <c r="I35" s="8" t="str">
        <f>IF($F35=I$1,MAX(I$1:I34)+1,"")</f>
        <v/>
      </c>
      <c r="J35" s="8" t="str">
        <f>IF($F35=J$1,MAX(J$1:J34)+1,"")</f>
        <v/>
      </c>
      <c r="K35" s="8" t="str">
        <f>IF($F35=K$1,MAX(K$1:K34)+1,"")</f>
        <v/>
      </c>
      <c r="L35" s="8" t="str">
        <f>IF($F35=L$1,MAX(L$1:L34)+1,"")</f>
        <v/>
      </c>
      <c r="M35" s="8" t="str">
        <f>IF($F35=M$1,MAX(M$1:M34)+1,"")</f>
        <v/>
      </c>
      <c r="N35" s="8" t="str">
        <f>IF($F35=N$1,MAX(N$1:N34)+1,"")</f>
        <v/>
      </c>
      <c r="O35" s="8">
        <f>IF($F35=O$1,MAX(O$1:O34)+1,"")</f>
        <v>2</v>
      </c>
      <c r="P35" s="8" t="str">
        <f>IF($F35=P$1,MAX(P$1:P34)+1,"")</f>
        <v/>
      </c>
      <c r="Q35" s="8"/>
      <c r="R35" s="8"/>
      <c r="S35" s="8"/>
      <c r="T35" s="8"/>
      <c r="U35" s="7"/>
    </row>
    <row r="36" spans="1:21" x14ac:dyDescent="0.2">
      <c r="A36" s="9">
        <f t="shared" si="1"/>
        <v>35</v>
      </c>
      <c r="B36" s="9" t="str">
        <f>IF(OR(F36="Mars",A36&lt;=$W$4-2),"Yes","No")</f>
        <v>Yes</v>
      </c>
      <c r="C36" s="11" t="s">
        <v>28</v>
      </c>
      <c r="D36" s="11" t="s">
        <v>185</v>
      </c>
      <c r="E36" s="7">
        <v>397</v>
      </c>
      <c r="F36" s="20" t="s">
        <v>7</v>
      </c>
      <c r="G36" s="15">
        <v>185500</v>
      </c>
      <c r="H36" s="8" t="str">
        <f>IF($F36=H$1,MAX(H$1:H35)+1,"")</f>
        <v/>
      </c>
      <c r="I36" s="8" t="str">
        <f>IF($F36=I$1,MAX(I$1:I35)+1,"")</f>
        <v/>
      </c>
      <c r="J36" s="8" t="str">
        <f>IF($F36=J$1,MAX(J$1:J35)+1,"")</f>
        <v/>
      </c>
      <c r="K36" s="8" t="str">
        <f>IF($F36=K$1,MAX(K$1:K35)+1,"")</f>
        <v/>
      </c>
      <c r="L36" s="8" t="str">
        <f>IF($F36=L$1,MAX(L$1:L35)+1,"")</f>
        <v/>
      </c>
      <c r="M36" s="8">
        <f>IF($F36=M$1,MAX(M$1:M35)+1,"")</f>
        <v>7</v>
      </c>
      <c r="N36" s="8" t="str">
        <f>IF($F36=N$1,MAX(N$1:N35)+1,"")</f>
        <v/>
      </c>
      <c r="O36" s="8" t="str">
        <f>IF($F36=O$1,MAX(O$1:O35)+1,"")</f>
        <v/>
      </c>
      <c r="P36" s="8" t="str">
        <f>IF($F36=P$1,MAX(P$1:P35)+1,"")</f>
        <v/>
      </c>
      <c r="Q36" s="8"/>
      <c r="R36" s="8"/>
      <c r="S36" s="8"/>
      <c r="T36" s="8"/>
      <c r="U36" s="7"/>
    </row>
    <row r="37" spans="1:21" x14ac:dyDescent="0.2">
      <c r="A37" s="9">
        <f t="shared" si="1"/>
        <v>36</v>
      </c>
      <c r="B37" s="9" t="str">
        <f>IF(OR(F37="Mars",A37&lt;=$W$4-2),"Yes","No")</f>
        <v>Yes</v>
      </c>
      <c r="C37" s="11" t="s">
        <v>29</v>
      </c>
      <c r="D37" s="11" t="s">
        <v>185</v>
      </c>
      <c r="E37" s="7">
        <v>340</v>
      </c>
      <c r="F37" s="7" t="s">
        <v>13</v>
      </c>
      <c r="G37" s="15">
        <v>5513000</v>
      </c>
      <c r="H37" s="8" t="str">
        <f>IF($F37=H$1,MAX(H$1:H36)+1,"")</f>
        <v/>
      </c>
      <c r="I37" s="8" t="str">
        <f>IF($F37=I$1,MAX(I$1:I36)+1,"")</f>
        <v/>
      </c>
      <c r="J37" s="8" t="str">
        <f>IF($F37=J$1,MAX(J$1:J36)+1,"")</f>
        <v/>
      </c>
      <c r="K37" s="8" t="str">
        <f>IF($F37=K$1,MAX(K$1:K36)+1,"")</f>
        <v/>
      </c>
      <c r="L37" s="8" t="str">
        <f>IF($F37=L$1,MAX(L$1:L36)+1,"")</f>
        <v/>
      </c>
      <c r="M37" s="8" t="str">
        <f>IF($F37=M$1,MAX(M$1:M36)+1,"")</f>
        <v/>
      </c>
      <c r="N37" s="8" t="str">
        <f>IF($F37=N$1,MAX(N$1:N36)+1,"")</f>
        <v/>
      </c>
      <c r="O37" s="8">
        <f>IF($F37=O$1,MAX(O$1:O36)+1,"")</f>
        <v>3</v>
      </c>
      <c r="P37" s="8" t="str">
        <f>IF($F37=P$1,MAX(P$1:P36)+1,"")</f>
        <v/>
      </c>
      <c r="Q37" s="8"/>
      <c r="R37" s="8"/>
      <c r="S37" s="8"/>
      <c r="T37" s="8"/>
      <c r="U37" s="7"/>
    </row>
    <row r="38" spans="1:21" x14ac:dyDescent="0.2">
      <c r="A38" s="9">
        <f t="shared" si="1"/>
        <v>37</v>
      </c>
      <c r="B38" s="9" t="str">
        <f>IF(OR(F38="Mars",A38&lt;=$W$4-2),"Yes","No")</f>
        <v>Yes</v>
      </c>
      <c r="C38" s="19" t="s">
        <v>182</v>
      </c>
      <c r="D38" s="19" t="s">
        <v>186</v>
      </c>
      <c r="E38" s="7">
        <v>310</v>
      </c>
      <c r="F38" s="7" t="s">
        <v>162</v>
      </c>
      <c r="G38" s="15">
        <v>49880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</row>
    <row r="39" spans="1:21" x14ac:dyDescent="0.2">
      <c r="A39" s="9">
        <f t="shared" si="1"/>
        <v>38</v>
      </c>
      <c r="B39" s="9" t="str">
        <f>IF(OR(F39="Mars",A39&lt;=$W$4-2),"Yes","No")</f>
        <v>Yes</v>
      </c>
      <c r="C39" s="11" t="s">
        <v>30</v>
      </c>
      <c r="D39" s="11" t="s">
        <v>185</v>
      </c>
      <c r="E39" s="7">
        <v>266</v>
      </c>
      <c r="F39" s="20" t="s">
        <v>7</v>
      </c>
      <c r="G39" s="15">
        <v>1481000</v>
      </c>
      <c r="H39" s="8" t="str">
        <f>IF($F39=H$1,MAX(H$1:H38)+1,"")</f>
        <v/>
      </c>
      <c r="I39" s="8" t="str">
        <f>IF($F39=I$1,MAX(I$1:I38)+1,"")</f>
        <v/>
      </c>
      <c r="J39" s="8" t="str">
        <f>IF($F39=J$1,MAX(J$1:J38)+1,"")</f>
        <v/>
      </c>
      <c r="K39" s="8" t="str">
        <f>IF($F39=K$1,MAX(K$1:K38)+1,"")</f>
        <v/>
      </c>
      <c r="L39" s="8" t="str">
        <f>IF($F39=L$1,MAX(L$1:L38)+1,"")</f>
        <v/>
      </c>
      <c r="M39" s="8">
        <f>IF($F39=M$1,MAX(M$1:M38)+1,"")</f>
        <v>8</v>
      </c>
      <c r="N39" s="8" t="str">
        <f>IF($F39=N$1,MAX(N$1:N38)+1,"")</f>
        <v/>
      </c>
      <c r="O39" s="8" t="str">
        <f>IF($F39=O$1,MAX(O$1:O38)+1,"")</f>
        <v/>
      </c>
      <c r="P39" s="8" t="str">
        <f>IF($F39=P$1,MAX(P$1:P38)+1,"")</f>
        <v/>
      </c>
      <c r="Q39" s="8"/>
      <c r="R39" s="8"/>
      <c r="S39" s="8"/>
      <c r="T39" s="8"/>
      <c r="U39" s="7"/>
    </row>
    <row r="40" spans="1:21" x14ac:dyDescent="0.2">
      <c r="A40" s="9">
        <f t="shared" si="1"/>
        <v>39</v>
      </c>
      <c r="B40" s="9" t="str">
        <f>IF(OR(F40="Mars",A40&lt;=$W$4-2),"Yes","No")</f>
        <v>No</v>
      </c>
      <c r="C40" s="11" t="s">
        <v>31</v>
      </c>
      <c r="D40" s="11" t="s">
        <v>185</v>
      </c>
      <c r="E40" s="7">
        <v>213</v>
      </c>
      <c r="F40" s="13" t="s">
        <v>7</v>
      </c>
      <c r="G40" s="15">
        <v>12952000</v>
      </c>
      <c r="H40" s="8" t="str">
        <f>IF($F40=H$1,MAX(H$1:H39)+1,"")</f>
        <v/>
      </c>
      <c r="I40" s="8" t="str">
        <f>IF($F40=I$1,MAX(I$1:I39)+1,"")</f>
        <v/>
      </c>
      <c r="J40" s="8" t="str">
        <f>IF($F40=J$1,MAX(J$1:J39)+1,"")</f>
        <v/>
      </c>
      <c r="K40" s="8" t="str">
        <f>IF($F40=K$1,MAX(K$1:K39)+1,"")</f>
        <v/>
      </c>
      <c r="L40" s="8" t="str">
        <f>IF($F40=L$1,MAX(L$1:L39)+1,"")</f>
        <v/>
      </c>
      <c r="M40" s="8">
        <f>IF($F40=M$1,MAX(M$1:M39)+1,"")</f>
        <v>9</v>
      </c>
      <c r="N40" s="8" t="str">
        <f>IF($F40=N$1,MAX(N$1:N39)+1,"")</f>
        <v/>
      </c>
      <c r="O40" s="8" t="str">
        <f>IF($F40=O$1,MAX(O$1:O39)+1,"")</f>
        <v/>
      </c>
      <c r="P40" s="8" t="str">
        <f>IF($F40=P$1,MAX(P$1:P39)+1,"")</f>
        <v/>
      </c>
      <c r="Q40" s="8"/>
      <c r="R40" s="8"/>
      <c r="S40" s="8"/>
      <c r="T40" s="8"/>
      <c r="U40" s="7"/>
    </row>
    <row r="41" spans="1:21" x14ac:dyDescent="0.2">
      <c r="A41" s="9">
        <f t="shared" si="1"/>
        <v>40</v>
      </c>
      <c r="B41" s="9" t="str">
        <f>IF(OR(F41="Mars",A41&lt;=$W$4-2),"Yes","No")</f>
        <v>No</v>
      </c>
      <c r="C41" s="11" t="s">
        <v>32</v>
      </c>
      <c r="D41" s="11" t="s">
        <v>185</v>
      </c>
      <c r="E41" s="7">
        <v>179</v>
      </c>
      <c r="F41" s="13" t="s">
        <v>7</v>
      </c>
      <c r="G41" s="15">
        <v>151500</v>
      </c>
      <c r="H41" s="8" t="str">
        <f>IF($F41=H$1,MAX(H$1:H40)+1,"")</f>
        <v/>
      </c>
      <c r="I41" s="8" t="str">
        <f>IF($F41=I$1,MAX(I$1:I40)+1,"")</f>
        <v/>
      </c>
      <c r="J41" s="8" t="str">
        <f>IF($F41=J$1,MAX(J$1:J40)+1,"")</f>
        <v/>
      </c>
      <c r="K41" s="8" t="str">
        <f>IF($F41=K$1,MAX(K$1:K40)+1,"")</f>
        <v/>
      </c>
      <c r="L41" s="8" t="str">
        <f>IF($F41=L$1,MAX(L$1:L40)+1,"")</f>
        <v/>
      </c>
      <c r="M41" s="8">
        <f>IF($F41=M$1,MAX(M$1:M40)+1,"")</f>
        <v>10</v>
      </c>
      <c r="N41" s="8" t="str">
        <f>IF($F41=N$1,MAX(N$1:N40)+1,"")</f>
        <v/>
      </c>
      <c r="O41" s="8" t="str">
        <f>IF($F41=O$1,MAX(O$1:O40)+1,"")</f>
        <v/>
      </c>
      <c r="P41" s="8" t="str">
        <f>IF($F41=P$1,MAX(P$1:P40)+1,"")</f>
        <v/>
      </c>
      <c r="Q41" s="8"/>
      <c r="R41" s="8"/>
      <c r="S41" s="8"/>
      <c r="T41" s="8"/>
      <c r="U41" s="7"/>
    </row>
    <row r="42" spans="1:21" x14ac:dyDescent="0.2">
      <c r="A42" s="9">
        <f t="shared" si="1"/>
        <v>41</v>
      </c>
      <c r="B42" s="9" t="str">
        <f>IF(OR(F42="Mars",A42&lt;=$W$4-2),"Yes","No")</f>
        <v>No</v>
      </c>
      <c r="C42" s="11" t="s">
        <v>33</v>
      </c>
      <c r="D42" s="11" t="s">
        <v>185</v>
      </c>
      <c r="E42" s="7">
        <v>176</v>
      </c>
      <c r="F42" s="7" t="s">
        <v>13</v>
      </c>
      <c r="G42" s="15">
        <v>73600</v>
      </c>
      <c r="H42" s="8" t="str">
        <f>IF($F42=H$1,MAX(H$1:H41)+1,"")</f>
        <v/>
      </c>
      <c r="I42" s="8" t="str">
        <f>IF($F42=I$1,MAX(I$1:I41)+1,"")</f>
        <v/>
      </c>
      <c r="J42" s="8" t="str">
        <f>IF($F42=J$1,MAX(J$1:J41)+1,"")</f>
        <v/>
      </c>
      <c r="K42" s="8" t="str">
        <f>IF($F42=K$1,MAX(K$1:K41)+1,"")</f>
        <v/>
      </c>
      <c r="L42" s="8" t="str">
        <f>IF($F42=L$1,MAX(L$1:L41)+1,"")</f>
        <v/>
      </c>
      <c r="M42" s="8" t="str">
        <f>IF($F42=M$1,MAX(M$1:M41)+1,"")</f>
        <v/>
      </c>
      <c r="N42" s="8" t="str">
        <f>IF($F42=N$1,MAX(N$1:N41)+1,"")</f>
        <v/>
      </c>
      <c r="O42" s="8">
        <f>IF($F42=O$1,MAX(O$1:O41)+1,"")</f>
        <v>4</v>
      </c>
      <c r="P42" s="8" t="str">
        <f>IF($F42=P$1,MAX(P$1:P41)+1,"")</f>
        <v/>
      </c>
      <c r="Q42" s="8"/>
      <c r="R42" s="8"/>
      <c r="S42" s="8"/>
      <c r="T42" s="8"/>
      <c r="U42" s="7"/>
    </row>
    <row r="43" spans="1:21" x14ac:dyDescent="0.2">
      <c r="A43" s="9">
        <f t="shared" si="1"/>
        <v>42</v>
      </c>
      <c r="B43" s="9" t="str">
        <f>IF(OR(F43="Mars",A43&lt;=$W$4-2),"Yes","No")</f>
        <v>No</v>
      </c>
      <c r="C43" s="19" t="s">
        <v>184</v>
      </c>
      <c r="D43" s="19" t="s">
        <v>186</v>
      </c>
      <c r="E43" s="7">
        <v>175</v>
      </c>
      <c r="F43" s="7" t="s">
        <v>163</v>
      </c>
      <c r="G43" s="15">
        <v>21000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7"/>
    </row>
    <row r="44" spans="1:21" x14ac:dyDescent="0.2">
      <c r="A44" s="9">
        <f t="shared" si="1"/>
        <v>43</v>
      </c>
      <c r="B44" s="9" t="str">
        <f>IF(OR(F44="Mars",A44&lt;=$W$4-2),"Yes","No")</f>
        <v>No</v>
      </c>
      <c r="C44" s="11" t="s">
        <v>34</v>
      </c>
      <c r="D44" s="11" t="s">
        <v>185</v>
      </c>
      <c r="E44" s="7">
        <v>170</v>
      </c>
      <c r="F44" s="7" t="s">
        <v>5</v>
      </c>
      <c r="G44" s="15">
        <v>11480000</v>
      </c>
      <c r="H44" s="8" t="str">
        <f>IF($F44=H$1,MAX(H$1:H43)+1,"")</f>
        <v/>
      </c>
      <c r="I44" s="8" t="str">
        <f>IF($F44=I$1,MAX(I$1:I43)+1,"")</f>
        <v/>
      </c>
      <c r="J44" s="8" t="str">
        <f>IF($F44=J$1,MAX(J$1:J43)+1,"")</f>
        <v/>
      </c>
      <c r="K44" s="8" t="str">
        <f>IF($F44=K$1,MAX(K$1:K43)+1,"")</f>
        <v/>
      </c>
      <c r="L44" s="8">
        <f>IF($F44=L$1,MAX(L$1:L43)+1,"")</f>
        <v>5</v>
      </c>
      <c r="M44" s="8" t="str">
        <f>IF($F44=M$1,MAX(M$1:M43)+1,"")</f>
        <v/>
      </c>
      <c r="N44" s="8" t="str">
        <f>IF($F44=N$1,MAX(N$1:N43)+1,"")</f>
        <v/>
      </c>
      <c r="O44" s="8" t="str">
        <f>IF($F44=O$1,MAX(O$1:O43)+1,"")</f>
        <v/>
      </c>
      <c r="P44" s="8" t="str">
        <f>IF($F44=P$1,MAX(P$1:P43)+1,"")</f>
        <v/>
      </c>
      <c r="Q44" s="8"/>
      <c r="R44" s="8"/>
      <c r="S44" s="8"/>
      <c r="T44" s="8"/>
      <c r="U44" s="7"/>
    </row>
    <row r="45" spans="1:21" x14ac:dyDescent="0.2">
      <c r="A45" s="9">
        <f t="shared" si="1"/>
        <v>44</v>
      </c>
      <c r="B45" s="9" t="str">
        <f>IF(OR(F45="Mars",A45&lt;=$W$4-2),"Yes","No")</f>
        <v>No</v>
      </c>
      <c r="C45" s="19" t="s">
        <v>183</v>
      </c>
      <c r="D45" s="19" t="s">
        <v>186</v>
      </c>
      <c r="E45" s="7">
        <v>170</v>
      </c>
      <c r="F45" s="7" t="s">
        <v>162</v>
      </c>
      <c r="G45" s="15">
        <v>25657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7"/>
    </row>
    <row r="46" spans="1:21" x14ac:dyDescent="0.2">
      <c r="A46" s="9">
        <f t="shared" si="1"/>
        <v>45</v>
      </c>
      <c r="B46" s="9" t="str">
        <f>IF(OR(F46="Mars",A46&lt;=$W$4-2),"Yes","No")</f>
        <v>No</v>
      </c>
      <c r="C46" s="11" t="s">
        <v>35</v>
      </c>
      <c r="D46" s="11" t="s">
        <v>185</v>
      </c>
      <c r="E46" s="7">
        <v>167</v>
      </c>
      <c r="F46" s="7" t="s">
        <v>5</v>
      </c>
      <c r="G46" s="15">
        <v>181400</v>
      </c>
      <c r="H46" s="8" t="str">
        <f>IF($F46=H$1,MAX(H$1:H45)+1,"")</f>
        <v/>
      </c>
      <c r="I46" s="8" t="str">
        <f>IF($F46=I$1,MAX(I$1:I45)+1,"")</f>
        <v/>
      </c>
      <c r="J46" s="8" t="str">
        <f>IF($F46=J$1,MAX(J$1:J45)+1,"")</f>
        <v/>
      </c>
      <c r="K46" s="8" t="str">
        <f>IF($F46=K$1,MAX(K$1:K45)+1,"")</f>
        <v/>
      </c>
      <c r="L46" s="8">
        <f>IF($F46=L$1,MAX(L$1:L45)+1,"")</f>
        <v>6</v>
      </c>
      <c r="M46" s="8" t="str">
        <f>IF($F46=M$1,MAX(M$1:M45)+1,"")</f>
        <v/>
      </c>
      <c r="N46" s="8" t="str">
        <f>IF($F46=N$1,MAX(N$1:N45)+1,"")</f>
        <v/>
      </c>
      <c r="O46" s="8" t="str">
        <f>IF($F46=O$1,MAX(O$1:O45)+1,"")</f>
        <v/>
      </c>
      <c r="P46" s="8" t="str">
        <f>IF($F46=P$1,MAX(P$1:P45)+1,"")</f>
        <v/>
      </c>
      <c r="Q46" s="8"/>
      <c r="R46" s="8"/>
      <c r="S46" s="8"/>
      <c r="T46" s="8"/>
      <c r="U46" s="7" t="s">
        <v>169</v>
      </c>
    </row>
    <row r="47" spans="1:21" x14ac:dyDescent="0.2">
      <c r="A47" s="9">
        <f t="shared" si="1"/>
        <v>46</v>
      </c>
      <c r="B47" s="9" t="str">
        <f>IF(OR(F47="Mars",A47&lt;=$W$4-2),"Yes","No")</f>
        <v>No</v>
      </c>
      <c r="C47" s="11" t="s">
        <v>36</v>
      </c>
      <c r="D47" s="11" t="s">
        <v>185</v>
      </c>
      <c r="E47" s="7">
        <v>162</v>
      </c>
      <c r="F47" s="7" t="s">
        <v>15</v>
      </c>
      <c r="G47" s="15">
        <v>86000</v>
      </c>
      <c r="H47" s="8" t="str">
        <f>IF($F47=H$1,MAX(H$1:H46)+1,"")</f>
        <v/>
      </c>
      <c r="I47" s="8" t="str">
        <f>IF($F47=I$1,MAX(I$1:I46)+1,"")</f>
        <v/>
      </c>
      <c r="J47" s="8" t="str">
        <f>IF($F47=J$1,MAX(J$1:J46)+1,"")</f>
        <v/>
      </c>
      <c r="K47" s="8" t="str">
        <f>IF($F47=K$1,MAX(K$1:K46)+1,"")</f>
        <v/>
      </c>
      <c r="L47" s="8" t="str">
        <f>IF($F47=L$1,MAX(L$1:L46)+1,"")</f>
        <v/>
      </c>
      <c r="M47" s="8" t="str">
        <f>IF($F47=M$1,MAX(M$1:M46)+1,"")</f>
        <v/>
      </c>
      <c r="N47" s="8">
        <f>IF($F47=N$1,MAX(N$1:N46)+1,"")</f>
        <v>6</v>
      </c>
      <c r="O47" s="8" t="str">
        <f>IF($F47=O$1,MAX(O$1:O46)+1,"")</f>
        <v/>
      </c>
      <c r="P47" s="8" t="str">
        <f>IF($F47=P$1,MAX(P$1:P46)+1,"")</f>
        <v/>
      </c>
      <c r="Q47" s="8"/>
      <c r="R47" s="8"/>
      <c r="S47" s="8"/>
      <c r="T47" s="8"/>
      <c r="U47" s="7"/>
    </row>
    <row r="48" spans="1:21" x14ac:dyDescent="0.2">
      <c r="A48" s="9">
        <f t="shared" si="1"/>
        <v>47</v>
      </c>
      <c r="B48" s="9" t="str">
        <f>IF(OR(F48="Mars",A48&lt;=$W$4-2),"Yes","No")</f>
        <v>No</v>
      </c>
      <c r="C48" s="11" t="s">
        <v>37</v>
      </c>
      <c r="D48" s="11" t="s">
        <v>185</v>
      </c>
      <c r="E48" s="7">
        <v>152</v>
      </c>
      <c r="F48" s="7" t="s">
        <v>13</v>
      </c>
      <c r="G48" s="15">
        <v>52600</v>
      </c>
      <c r="H48" s="8" t="str">
        <f>IF($F48=H$1,MAX(H$1:H47)+1,"")</f>
        <v/>
      </c>
      <c r="I48" s="8" t="str">
        <f>IF($F48=I$1,MAX(I$1:I47)+1,"")</f>
        <v/>
      </c>
      <c r="J48" s="8" t="str">
        <f>IF($F48=J$1,MAX(J$1:J47)+1,"")</f>
        <v/>
      </c>
      <c r="K48" s="8" t="str">
        <f>IF($F48=K$1,MAX(K$1:K47)+1,"")</f>
        <v/>
      </c>
      <c r="L48" s="8" t="str">
        <f>IF($F48=L$1,MAX(L$1:L47)+1,"")</f>
        <v/>
      </c>
      <c r="M48" s="8" t="str">
        <f>IF($F48=M$1,MAX(M$1:M47)+1,"")</f>
        <v/>
      </c>
      <c r="N48" s="8" t="str">
        <f>IF($F48=N$1,MAX(N$1:N47)+1,"")</f>
        <v/>
      </c>
      <c r="O48" s="8">
        <f>IF($F48=O$1,MAX(O$1:O47)+1,"")</f>
        <v>5</v>
      </c>
      <c r="P48" s="8" t="str">
        <f>IF($F48=P$1,MAX(P$1:P47)+1,"")</f>
        <v/>
      </c>
      <c r="Q48" s="8"/>
      <c r="R48" s="8"/>
      <c r="S48" s="8"/>
      <c r="T48" s="8"/>
      <c r="U48" s="7"/>
    </row>
    <row r="49" spans="1:21" x14ac:dyDescent="0.2">
      <c r="A49" s="9">
        <f t="shared" si="1"/>
        <v>48</v>
      </c>
      <c r="B49" s="9" t="str">
        <f>IF(OR(F49="Mars",A49&lt;=$W$4-2),"Yes","No")</f>
        <v>No</v>
      </c>
      <c r="C49" s="11" t="s">
        <v>38</v>
      </c>
      <c r="D49" s="11" t="s">
        <v>185</v>
      </c>
      <c r="E49" s="7">
        <v>150</v>
      </c>
      <c r="F49" s="7" t="s">
        <v>15</v>
      </c>
      <c r="G49" s="15">
        <v>12180000</v>
      </c>
      <c r="H49" s="8" t="str">
        <f>IF($F49=H$1,MAX(H$1:H48)+1,"")</f>
        <v/>
      </c>
      <c r="I49" s="8" t="str">
        <f>IF($F49=I$1,MAX(I$1:I48)+1,"")</f>
        <v/>
      </c>
      <c r="J49" s="8" t="str">
        <f>IF($F49=J$1,MAX(J$1:J48)+1,"")</f>
        <v/>
      </c>
      <c r="K49" s="8" t="str">
        <f>IF($F49=K$1,MAX(K$1:K48)+1,"")</f>
        <v/>
      </c>
      <c r="L49" s="8" t="str">
        <f>IF($F49=L$1,MAX(L$1:L48)+1,"")</f>
        <v/>
      </c>
      <c r="M49" s="8" t="str">
        <f>IF($F49=M$1,MAX(M$1:M48)+1,"")</f>
        <v/>
      </c>
      <c r="N49" s="8">
        <f>IF($F49=N$1,MAX(N$1:N48)+1,"")</f>
        <v>7</v>
      </c>
      <c r="O49" s="8" t="str">
        <f>IF($F49=O$1,MAX(O$1:O48)+1,"")</f>
        <v/>
      </c>
      <c r="P49" s="8" t="str">
        <f>IF($F49=P$1,MAX(P$1:P48)+1,"")</f>
        <v/>
      </c>
      <c r="Q49" s="8"/>
      <c r="R49" s="8"/>
      <c r="S49" s="8"/>
      <c r="T49" s="8"/>
      <c r="U49" s="7"/>
    </row>
    <row r="50" spans="1:21" x14ac:dyDescent="0.2">
      <c r="A50" s="9">
        <f t="shared" si="1"/>
        <v>49</v>
      </c>
      <c r="B50" s="9" t="str">
        <f>IF(OR(F50="Mars",A50&lt;=$W$4-2),"Yes","No")</f>
        <v>No</v>
      </c>
      <c r="C50" s="11" t="s">
        <v>39</v>
      </c>
      <c r="D50" s="11" t="s">
        <v>185</v>
      </c>
      <c r="E50" s="7">
        <v>140</v>
      </c>
      <c r="F50" s="7" t="s">
        <v>13</v>
      </c>
      <c r="G50" s="15">
        <v>61900</v>
      </c>
      <c r="H50" s="8" t="str">
        <f>IF($F50=H$1,MAX(H$1:H49)+1,"")</f>
        <v/>
      </c>
      <c r="I50" s="8" t="str">
        <f>IF($F50=I$1,MAX(I$1:I49)+1,"")</f>
        <v/>
      </c>
      <c r="J50" s="8" t="str">
        <f>IF($F50=J$1,MAX(J$1:J49)+1,"")</f>
        <v/>
      </c>
      <c r="K50" s="8" t="str">
        <f>IF($F50=K$1,MAX(K$1:K49)+1,"")</f>
        <v/>
      </c>
      <c r="L50" s="8" t="str">
        <f>IF($F50=L$1,MAX(L$1:L49)+1,"")</f>
        <v/>
      </c>
      <c r="M50" s="8" t="str">
        <f>IF($F50=M$1,MAX(M$1:M49)+1,"")</f>
        <v/>
      </c>
      <c r="N50" s="8" t="str">
        <f>IF($F50=N$1,MAX(N$1:N49)+1,"")</f>
        <v/>
      </c>
      <c r="O50" s="8">
        <f>IF($F50=O$1,MAX(O$1:O49)+1,"")</f>
        <v>6</v>
      </c>
      <c r="P50" s="8" t="str">
        <f>IF($F50=P$1,MAX(P$1:P49)+1,"")</f>
        <v/>
      </c>
      <c r="Q50" s="8"/>
      <c r="R50" s="8"/>
      <c r="S50" s="8"/>
      <c r="T50" s="8"/>
      <c r="U50" s="7"/>
    </row>
    <row r="51" spans="1:21" x14ac:dyDescent="0.2">
      <c r="A51" s="9">
        <f t="shared" si="1"/>
        <v>50</v>
      </c>
      <c r="B51" s="9" t="str">
        <f>IF(OR(F51="Mars",A51&lt;=$W$4-2),"Yes","No")</f>
        <v>No</v>
      </c>
      <c r="C51" s="11" t="s">
        <v>40</v>
      </c>
      <c r="D51" s="11" t="s">
        <v>185</v>
      </c>
      <c r="E51" s="7">
        <v>115</v>
      </c>
      <c r="F51" s="7" t="s">
        <v>7</v>
      </c>
      <c r="G51" s="15">
        <v>151400</v>
      </c>
      <c r="H51" s="8" t="str">
        <f>IF($F51=H$1,MAX(H$1:H50)+1,"")</f>
        <v/>
      </c>
      <c r="I51" s="8" t="str">
        <f>IF($F51=I$1,MAX(I$1:I50)+1,"")</f>
        <v/>
      </c>
      <c r="J51" s="8" t="str">
        <f>IF($F51=J$1,MAX(J$1:J50)+1,"")</f>
        <v/>
      </c>
      <c r="K51" s="8" t="str">
        <f>IF($F51=K$1,MAX(K$1:K50)+1,"")</f>
        <v/>
      </c>
      <c r="L51" s="8" t="str">
        <f>IF($F51=L$1,MAX(L$1:L50)+1,"")</f>
        <v/>
      </c>
      <c r="M51" s="8">
        <f>IF($F51=M$1,MAX(M$1:M50)+1,"")</f>
        <v>11</v>
      </c>
      <c r="N51" s="8" t="str">
        <f>IF($F51=N$1,MAX(N$1:N50)+1,"")</f>
        <v/>
      </c>
      <c r="O51" s="8" t="str">
        <f>IF($F51=O$1,MAX(O$1:O50)+1,"")</f>
        <v/>
      </c>
      <c r="P51" s="8" t="str">
        <f>IF($F51=P$1,MAX(P$1:P50)+1,"")</f>
        <v/>
      </c>
      <c r="Q51" s="8"/>
      <c r="R51" s="8"/>
      <c r="S51" s="8"/>
      <c r="T51" s="8"/>
      <c r="U51" s="7" t="s">
        <v>170</v>
      </c>
    </row>
    <row r="52" spans="1:21" x14ac:dyDescent="0.2">
      <c r="A52" s="9">
        <f t="shared" si="1"/>
        <v>51</v>
      </c>
      <c r="B52" s="9" t="str">
        <f>IF(OR(F52="Mars",A52&lt;=$W$4-2),"Yes","No")</f>
        <v>No</v>
      </c>
      <c r="C52" s="11" t="s">
        <v>41</v>
      </c>
      <c r="D52" s="11" t="s">
        <v>185</v>
      </c>
      <c r="E52" s="7">
        <v>100</v>
      </c>
      <c r="F52" s="7" t="s">
        <v>5</v>
      </c>
      <c r="G52" s="15">
        <v>222000</v>
      </c>
      <c r="H52" s="8" t="str">
        <f>IF($F52=H$1,MAX(H$1:H51)+1,"")</f>
        <v/>
      </c>
      <c r="I52" s="8" t="str">
        <f>IF($F52=I$1,MAX(I$1:I51)+1,"")</f>
        <v/>
      </c>
      <c r="J52" s="8" t="str">
        <f>IF($F52=J$1,MAX(J$1:J51)+1,"")</f>
        <v/>
      </c>
      <c r="K52" s="8" t="str">
        <f>IF($F52=K$1,MAX(K$1:K51)+1,"")</f>
        <v/>
      </c>
      <c r="L52" s="8">
        <f>IF($F52=L$1,MAX(L$1:L51)+1,"")</f>
        <v>7</v>
      </c>
      <c r="M52" s="8" t="str">
        <f>IF($F52=M$1,MAX(M$1:M51)+1,"")</f>
        <v/>
      </c>
      <c r="N52" s="8" t="str">
        <f>IF($F52=N$1,MAX(N$1:N51)+1,"")</f>
        <v/>
      </c>
      <c r="O52" s="8" t="str">
        <f>IF($F52=O$1,MAX(O$1:O51)+1,"")</f>
        <v/>
      </c>
      <c r="P52" s="8" t="str">
        <f>IF($F52=P$1,MAX(P$1:P51)+1,"")</f>
        <v/>
      </c>
      <c r="Q52" s="8"/>
      <c r="R52" s="8"/>
      <c r="S52" s="8"/>
      <c r="T52" s="8"/>
      <c r="U52" s="7"/>
    </row>
    <row r="53" spans="1:21" x14ac:dyDescent="0.2">
      <c r="A53" s="9">
        <f t="shared" si="1"/>
        <v>52</v>
      </c>
      <c r="B53" s="9" t="str">
        <f>IF(OR(F53="Mars",A53&lt;=$W$4-2),"Yes","No")</f>
        <v>No</v>
      </c>
      <c r="C53" s="11" t="s">
        <v>42</v>
      </c>
      <c r="D53" s="11" t="s">
        <v>185</v>
      </c>
      <c r="E53" s="7">
        <v>86</v>
      </c>
      <c r="F53" s="7" t="s">
        <v>7</v>
      </c>
      <c r="G53" s="15">
        <v>139400</v>
      </c>
      <c r="H53" s="8" t="str">
        <f>IF($F53=H$1,MAX(H$1:H52)+1,"")</f>
        <v/>
      </c>
      <c r="I53" s="8" t="str">
        <f>IF($F53=I$1,MAX(I$1:I52)+1,"")</f>
        <v/>
      </c>
      <c r="J53" s="8" t="str">
        <f>IF($F53=J$1,MAX(J$1:J52)+1,"")</f>
        <v/>
      </c>
      <c r="K53" s="8" t="str">
        <f>IF($F53=K$1,MAX(K$1:K52)+1,"")</f>
        <v/>
      </c>
      <c r="L53" s="8" t="str">
        <f>IF($F53=L$1,MAX(L$1:L52)+1,"")</f>
        <v/>
      </c>
      <c r="M53" s="8">
        <f>IF($F53=M$1,MAX(M$1:M52)+1,"")</f>
        <v>12</v>
      </c>
      <c r="N53" s="8" t="str">
        <f>IF($F53=N$1,MAX(N$1:N52)+1,"")</f>
        <v/>
      </c>
      <c r="O53" s="8" t="str">
        <f>IF($F53=O$1,MAX(O$1:O52)+1,"")</f>
        <v/>
      </c>
      <c r="P53" s="8" t="str">
        <f>IF($F53=P$1,MAX(P$1:P52)+1,"")</f>
        <v/>
      </c>
      <c r="Q53" s="8"/>
      <c r="R53" s="8"/>
      <c r="S53" s="8"/>
      <c r="T53" s="8"/>
      <c r="U53" s="7"/>
    </row>
    <row r="54" spans="1:21" x14ac:dyDescent="0.2">
      <c r="A54" s="9">
        <f t="shared" si="1"/>
        <v>53</v>
      </c>
      <c r="B54" s="9" t="str">
        <f>IF(OR(F54="Mars",A54&lt;=$W$4-2),"Yes","No")</f>
        <v>No</v>
      </c>
      <c r="C54" s="11" t="s">
        <v>43</v>
      </c>
      <c r="D54" s="11" t="s">
        <v>185</v>
      </c>
      <c r="E54" s="7">
        <v>81</v>
      </c>
      <c r="F54" s="7" t="s">
        <v>7</v>
      </c>
      <c r="G54" s="15">
        <v>141700</v>
      </c>
      <c r="H54" s="8" t="str">
        <f>IF($F54=H$1,MAX(H$1:H53)+1,"")</f>
        <v/>
      </c>
      <c r="I54" s="8" t="str">
        <f>IF($F54=I$1,MAX(I$1:I53)+1,"")</f>
        <v/>
      </c>
      <c r="J54" s="8" t="str">
        <f>IF($F54=J$1,MAX(J$1:J53)+1,"")</f>
        <v/>
      </c>
      <c r="K54" s="8" t="str">
        <f>IF($F54=K$1,MAX(K$1:K53)+1,"")</f>
        <v/>
      </c>
      <c r="L54" s="8" t="str">
        <f>IF($F54=L$1,MAX(L$1:L53)+1,"")</f>
        <v/>
      </c>
      <c r="M54" s="8">
        <f>IF($F54=M$1,MAX(M$1:M53)+1,"")</f>
        <v>13</v>
      </c>
      <c r="N54" s="8" t="str">
        <f>IF($F54=N$1,MAX(N$1:N53)+1,"")</f>
        <v/>
      </c>
      <c r="O54" s="8" t="str">
        <f>IF($F54=O$1,MAX(O$1:O53)+1,"")</f>
        <v/>
      </c>
      <c r="P54" s="8" t="str">
        <f>IF($F54=P$1,MAX(P$1:P53)+1,"")</f>
        <v/>
      </c>
      <c r="Q54" s="8"/>
      <c r="R54" s="8"/>
      <c r="S54" s="8"/>
      <c r="T54" s="8"/>
      <c r="U54" s="7"/>
    </row>
    <row r="55" spans="1:21" x14ac:dyDescent="0.2">
      <c r="A55" s="9">
        <f t="shared" si="1"/>
        <v>54</v>
      </c>
      <c r="B55" s="9" t="str">
        <f>IF(OR(F55="Mars",A55&lt;=$W$4-2),"Yes","No")</f>
        <v>No</v>
      </c>
      <c r="C55" s="11" t="s">
        <v>44</v>
      </c>
      <c r="D55" s="11" t="s">
        <v>185</v>
      </c>
      <c r="E55" s="7">
        <v>79</v>
      </c>
      <c r="F55" s="7" t="s">
        <v>5</v>
      </c>
      <c r="G55" s="15">
        <v>11737000</v>
      </c>
      <c r="H55" s="8" t="str">
        <f>IF($F55=H$1,MAX(H$1:H54)+1,"")</f>
        <v/>
      </c>
      <c r="I55" s="8" t="str">
        <f>IF($F55=I$1,MAX(I$1:I54)+1,"")</f>
        <v/>
      </c>
      <c r="J55" s="8" t="str">
        <f>IF($F55=J$1,MAX(J$1:J54)+1,"")</f>
        <v/>
      </c>
      <c r="K55" s="8" t="str">
        <f>IF($F55=K$1,MAX(K$1:K54)+1,"")</f>
        <v/>
      </c>
      <c r="L55" s="8">
        <f>IF($F55=L$1,MAX(L$1:L54)+1,"")</f>
        <v>8</v>
      </c>
      <c r="M55" s="8" t="str">
        <f>IF($F55=M$1,MAX(M$1:M54)+1,"")</f>
        <v/>
      </c>
      <c r="N55" s="8" t="str">
        <f>IF($F55=N$1,MAX(N$1:N54)+1,"")</f>
        <v/>
      </c>
      <c r="O55" s="8" t="str">
        <f>IF($F55=O$1,MAX(O$1:O54)+1,"")</f>
        <v/>
      </c>
      <c r="P55" s="8" t="str">
        <f>IF($F55=P$1,MAX(P$1:P54)+1,"")</f>
        <v/>
      </c>
      <c r="Q55" s="8"/>
      <c r="R55" s="8"/>
      <c r="S55" s="8"/>
      <c r="T55" s="8"/>
      <c r="U55" s="7"/>
    </row>
    <row r="56" spans="1:21" x14ac:dyDescent="0.2">
      <c r="A56" s="9">
        <f t="shared" si="1"/>
        <v>55</v>
      </c>
      <c r="B56" s="9" t="str">
        <f>IF(OR(F56="Mars",A56&lt;=$W$4-2),"Yes","No")</f>
        <v>No</v>
      </c>
      <c r="C56" s="11" t="s">
        <v>45</v>
      </c>
      <c r="D56" s="11" t="s">
        <v>185</v>
      </c>
      <c r="E56" s="7">
        <v>60</v>
      </c>
      <c r="F56" s="7" t="s">
        <v>13</v>
      </c>
      <c r="G56" s="15">
        <v>48400000</v>
      </c>
      <c r="H56" s="8" t="str">
        <f>IF($F56=H$1,MAX(H$1:H55)+1,"")</f>
        <v/>
      </c>
      <c r="I56" s="8" t="str">
        <f>IF($F56=I$1,MAX(I$1:I55)+1,"")</f>
        <v/>
      </c>
      <c r="J56" s="8" t="str">
        <f>IF($F56=J$1,MAX(J$1:J55)+1,"")</f>
        <v/>
      </c>
      <c r="K56" s="8" t="str">
        <f>IF($F56=K$1,MAX(K$1:K55)+1,"")</f>
        <v/>
      </c>
      <c r="L56" s="8" t="str">
        <f>IF($F56=L$1,MAX(L$1:L55)+1,"")</f>
        <v/>
      </c>
      <c r="M56" s="8" t="str">
        <f>IF($F56=M$1,MAX(M$1:M55)+1,"")</f>
        <v/>
      </c>
      <c r="N56" s="8" t="str">
        <f>IF($F56=N$1,MAX(N$1:N55)+1,"")</f>
        <v/>
      </c>
      <c r="O56" s="8">
        <f>IF($F56=O$1,MAX(O$1:O55)+1,"")</f>
        <v>7</v>
      </c>
      <c r="P56" s="8" t="str">
        <f>IF($F56=P$1,MAX(P$1:P55)+1,"")</f>
        <v/>
      </c>
      <c r="Q56" s="8"/>
      <c r="R56" s="8"/>
      <c r="S56" s="8"/>
      <c r="T56" s="8"/>
      <c r="U56" s="7" t="s">
        <v>171</v>
      </c>
    </row>
    <row r="57" spans="1:21" x14ac:dyDescent="0.2">
      <c r="A57" s="9">
        <f t="shared" si="1"/>
        <v>56</v>
      </c>
      <c r="B57" s="9" t="str">
        <f>IF(OR(F57="Mars",A57&lt;=$W$4-2),"Yes","No")</f>
        <v>No</v>
      </c>
      <c r="C57" s="11" t="s">
        <v>46</v>
      </c>
      <c r="D57" s="11" t="s">
        <v>185</v>
      </c>
      <c r="E57" s="7">
        <v>42</v>
      </c>
      <c r="F57" s="7" t="s">
        <v>15</v>
      </c>
      <c r="G57" s="15">
        <v>53800</v>
      </c>
      <c r="H57" s="8" t="str">
        <f>IF($F57=H$1,MAX(H$1:H56)+1,"")</f>
        <v/>
      </c>
      <c r="I57" s="8" t="str">
        <f>IF($F57=I$1,MAX(I$1:I56)+1,"")</f>
        <v/>
      </c>
      <c r="J57" s="8" t="str">
        <f>IF($F57=J$1,MAX(J$1:J56)+1,"")</f>
        <v/>
      </c>
      <c r="K57" s="8" t="str">
        <f>IF($F57=K$1,MAX(K$1:K56)+1,"")</f>
        <v/>
      </c>
      <c r="L57" s="8" t="str">
        <f>IF($F57=L$1,MAX(L$1:L56)+1,"")</f>
        <v/>
      </c>
      <c r="M57" s="8" t="str">
        <f>IF($F57=M$1,MAX(M$1:M56)+1,"")</f>
        <v/>
      </c>
      <c r="N57" s="8">
        <f>IF($F57=N$1,MAX(N$1:N56)+1,"")</f>
        <v>8</v>
      </c>
      <c r="O57" s="8" t="str">
        <f>IF($F57=O$1,MAX(O$1:O56)+1,"")</f>
        <v/>
      </c>
      <c r="P57" s="8" t="str">
        <f>IF($F57=P$1,MAX(P$1:P56)+1,"")</f>
        <v/>
      </c>
      <c r="Q57" s="8"/>
      <c r="R57" s="8"/>
      <c r="S57" s="8"/>
      <c r="T57" s="8"/>
      <c r="U57" s="7"/>
    </row>
    <row r="58" spans="1:21" x14ac:dyDescent="0.2">
      <c r="A58" s="9">
        <f t="shared" si="1"/>
        <v>57</v>
      </c>
      <c r="B58" s="9" t="str">
        <f>IF(OR(F58="Mars",A58&lt;=$W$4-2),"Yes","No")</f>
        <v>No</v>
      </c>
      <c r="C58" s="11" t="s">
        <v>47</v>
      </c>
      <c r="D58" s="11" t="s">
        <v>185</v>
      </c>
      <c r="E58" s="7">
        <v>40</v>
      </c>
      <c r="F58" s="7" t="s">
        <v>15</v>
      </c>
      <c r="G58" s="15">
        <v>50200</v>
      </c>
      <c r="H58" s="8" t="str">
        <f>IF($F58=H$1,MAX(H$1:H57)+1,"")</f>
        <v/>
      </c>
      <c r="I58" s="8" t="str">
        <f>IF($F58=I$1,MAX(I$1:I57)+1,"")</f>
        <v/>
      </c>
      <c r="J58" s="8" t="str">
        <f>IF($F58=J$1,MAX(J$1:J57)+1,"")</f>
        <v/>
      </c>
      <c r="K58" s="8" t="str">
        <f>IF($F58=K$1,MAX(K$1:K57)+1,"")</f>
        <v/>
      </c>
      <c r="L58" s="8" t="str">
        <f>IF($F58=L$1,MAX(L$1:L57)+1,"")</f>
        <v/>
      </c>
      <c r="M58" s="8" t="str">
        <f>IF($F58=M$1,MAX(M$1:M57)+1,"")</f>
        <v/>
      </c>
      <c r="N58" s="8">
        <f>IF($F58=N$1,MAX(N$1:N57)+1,"")</f>
        <v>9</v>
      </c>
      <c r="O58" s="8" t="str">
        <f>IF($F58=O$1,MAX(O$1:O57)+1,"")</f>
        <v/>
      </c>
      <c r="P58" s="8" t="str">
        <f>IF($F58=P$1,MAX(P$1:P57)+1,"")</f>
        <v/>
      </c>
      <c r="Q58" s="8"/>
      <c r="R58" s="8"/>
      <c r="S58" s="8"/>
      <c r="T58" s="8"/>
      <c r="U58" s="7"/>
    </row>
    <row r="59" spans="1:21" x14ac:dyDescent="0.2">
      <c r="A59" s="9">
        <f t="shared" si="1"/>
        <v>58</v>
      </c>
      <c r="B59" s="9" t="str">
        <f>IF(OR(F59="Mars",A59&lt;=$W$4-2),"Yes","No")</f>
        <v>No</v>
      </c>
      <c r="C59" s="11" t="s">
        <v>48</v>
      </c>
      <c r="D59" s="11" t="s">
        <v>185</v>
      </c>
      <c r="E59" s="7">
        <v>38</v>
      </c>
      <c r="F59" s="7" t="s">
        <v>5</v>
      </c>
      <c r="G59" s="15">
        <v>23900000</v>
      </c>
      <c r="H59" s="8" t="str">
        <f>IF($F59=H$1,MAX(H$1:H58)+1,"")</f>
        <v/>
      </c>
      <c r="I59" s="8" t="str">
        <f>IF($F59=I$1,MAX(I$1:I58)+1,"")</f>
        <v/>
      </c>
      <c r="J59" s="8" t="str">
        <f>IF($F59=J$1,MAX(J$1:J58)+1,"")</f>
        <v/>
      </c>
      <c r="K59" s="8" t="str">
        <f>IF($F59=K$1,MAX(K$1:K58)+1,"")</f>
        <v/>
      </c>
      <c r="L59" s="8">
        <f>IF($F59=L$1,MAX(L$1:L58)+1,"")</f>
        <v>9</v>
      </c>
      <c r="M59" s="8" t="str">
        <f>IF($F59=M$1,MAX(M$1:M58)+1,"")</f>
        <v/>
      </c>
      <c r="N59" s="8" t="str">
        <f>IF($F59=N$1,MAX(N$1:N58)+1,"")</f>
        <v/>
      </c>
      <c r="O59" s="8" t="str">
        <f>IF($F59=O$1,MAX(O$1:O58)+1,"")</f>
        <v/>
      </c>
      <c r="P59" s="8" t="str">
        <f>IF($F59=P$1,MAX(P$1:P58)+1,"")</f>
        <v/>
      </c>
      <c r="Q59" s="8"/>
      <c r="R59" s="8"/>
      <c r="S59" s="8"/>
      <c r="T59" s="8"/>
      <c r="U59" s="7"/>
    </row>
    <row r="60" spans="1:21" x14ac:dyDescent="0.2">
      <c r="A60" s="9">
        <f t="shared" si="1"/>
        <v>59</v>
      </c>
      <c r="B60" s="9" t="str">
        <f>IF(OR(F60="Mars",A60&lt;=$W$4-2),"Yes","No")</f>
        <v>No</v>
      </c>
      <c r="C60" s="11" t="s">
        <v>49</v>
      </c>
      <c r="D60" s="11" t="s">
        <v>185</v>
      </c>
      <c r="E60" s="7">
        <v>36</v>
      </c>
      <c r="F60" s="7" t="s">
        <v>7</v>
      </c>
      <c r="G60" s="15">
        <v>377400</v>
      </c>
      <c r="H60" s="8" t="str">
        <f>IF($F60=H$1,MAX(H$1:H59)+1,"")</f>
        <v/>
      </c>
      <c r="I60" s="8" t="str">
        <f>IF($F60=I$1,MAX(I$1:I59)+1,"")</f>
        <v/>
      </c>
      <c r="J60" s="8" t="str">
        <f>IF($F60=J$1,MAX(J$1:J59)+1,"")</f>
        <v/>
      </c>
      <c r="K60" s="8" t="str">
        <f>IF($F60=K$1,MAX(K$1:K59)+1,"")</f>
        <v/>
      </c>
      <c r="L60" s="8" t="str">
        <f>IF($F60=L$1,MAX(L$1:L59)+1,"")</f>
        <v/>
      </c>
      <c r="M60" s="8">
        <f>IF($F60=M$1,MAX(M$1:M59)+1,"")</f>
        <v>14</v>
      </c>
      <c r="N60" s="8" t="str">
        <f>IF($F60=N$1,MAX(N$1:N59)+1,"")</f>
        <v/>
      </c>
      <c r="O60" s="8" t="str">
        <f>IF($F60=O$1,MAX(O$1:O59)+1,"")</f>
        <v/>
      </c>
      <c r="P60" s="8" t="str">
        <f>IF($F60=P$1,MAX(P$1:P59)+1,"")</f>
        <v/>
      </c>
      <c r="Q60" s="8"/>
      <c r="R60" s="8"/>
      <c r="S60" s="8"/>
      <c r="T60" s="8"/>
      <c r="U60" s="7" t="s">
        <v>172</v>
      </c>
    </row>
    <row r="61" spans="1:21" x14ac:dyDescent="0.2">
      <c r="A61" s="9">
        <f t="shared" si="1"/>
        <v>60</v>
      </c>
      <c r="B61" s="9" t="str">
        <f>IF(OR(F61="Mars",A61&lt;=$W$4-2),"Yes","No")</f>
        <v>No</v>
      </c>
      <c r="C61" s="11" t="s">
        <v>50</v>
      </c>
      <c r="D61" s="11" t="s">
        <v>185</v>
      </c>
      <c r="E61" s="7">
        <v>32</v>
      </c>
      <c r="F61" s="7" t="s">
        <v>7</v>
      </c>
      <c r="G61" s="15">
        <v>137700</v>
      </c>
      <c r="H61" s="8" t="str">
        <f>IF($F61=H$1,MAX(H$1:H60)+1,"")</f>
        <v/>
      </c>
      <c r="I61" s="8" t="str">
        <f>IF($F61=I$1,MAX(I$1:I60)+1,"")</f>
        <v/>
      </c>
      <c r="J61" s="8" t="str">
        <f>IF($F61=J$1,MAX(J$1:J60)+1,"")</f>
        <v/>
      </c>
      <c r="K61" s="8" t="str">
        <f>IF($F61=K$1,MAX(K$1:K60)+1,"")</f>
        <v/>
      </c>
      <c r="L61" s="8" t="str">
        <f>IF($F61=L$1,MAX(L$1:L60)+1,"")</f>
        <v/>
      </c>
      <c r="M61" s="8">
        <f>IF($F61=M$1,MAX(M$1:M60)+1,"")</f>
        <v>15</v>
      </c>
      <c r="N61" s="8" t="str">
        <f>IF($F61=N$1,MAX(N$1:N60)+1,"")</f>
        <v/>
      </c>
      <c r="O61" s="8" t="str">
        <f>IF($F61=O$1,MAX(O$1:O60)+1,"")</f>
        <v/>
      </c>
      <c r="P61" s="8" t="str">
        <f>IF($F61=P$1,MAX(P$1:P60)+1,"")</f>
        <v/>
      </c>
      <c r="Q61" s="8"/>
      <c r="R61" s="8"/>
      <c r="S61" s="8"/>
      <c r="T61" s="8"/>
      <c r="U61" s="7"/>
    </row>
    <row r="62" spans="1:21" x14ac:dyDescent="0.2">
      <c r="A62" s="9">
        <f t="shared" si="1"/>
        <v>61</v>
      </c>
      <c r="B62" s="9" t="str">
        <f>IF(OR(F62="Mars",A62&lt;=$W$4-2),"Yes","No")</f>
        <v>No</v>
      </c>
      <c r="C62" s="11" t="s">
        <v>51</v>
      </c>
      <c r="D62" s="11" t="s">
        <v>185</v>
      </c>
      <c r="E62" s="7">
        <v>28</v>
      </c>
      <c r="F62" s="7" t="s">
        <v>7</v>
      </c>
      <c r="G62" s="15">
        <v>134000</v>
      </c>
      <c r="H62" s="8" t="str">
        <f>IF($F62=H$1,MAX(H$1:H61)+1,"")</f>
        <v/>
      </c>
      <c r="I62" s="8" t="str">
        <f>IF($F62=I$1,MAX(I$1:I61)+1,"")</f>
        <v/>
      </c>
      <c r="J62" s="8" t="str">
        <f>IF($F62=J$1,MAX(J$1:J61)+1,"")</f>
        <v/>
      </c>
      <c r="K62" s="8" t="str">
        <f>IF($F62=K$1,MAX(K$1:K61)+1,"")</f>
        <v/>
      </c>
      <c r="L62" s="8" t="str">
        <f>IF($F62=L$1,MAX(L$1:L61)+1,"")</f>
        <v/>
      </c>
      <c r="M62" s="8">
        <f>IF($F62=M$1,MAX(M$1:M61)+1,"")</f>
        <v>16</v>
      </c>
      <c r="N62" s="8" t="str">
        <f>IF($F62=N$1,MAX(N$1:N61)+1,"")</f>
        <v/>
      </c>
      <c r="O62" s="8" t="str">
        <f>IF($F62=O$1,MAX(O$1:O61)+1,"")</f>
        <v/>
      </c>
      <c r="P62" s="8" t="str">
        <f>IF($F62=P$1,MAX(P$1:P61)+1,"")</f>
        <v/>
      </c>
      <c r="Q62" s="8"/>
      <c r="R62" s="8"/>
      <c r="S62" s="8"/>
      <c r="T62" s="8"/>
      <c r="U62" s="7"/>
    </row>
    <row r="63" spans="1:21" x14ac:dyDescent="0.2">
      <c r="A63" s="9">
        <f t="shared" si="1"/>
        <v>62</v>
      </c>
      <c r="B63" s="9" t="str">
        <f>IF(OR(F63="Mars",A63&lt;=$W$4-2),"Yes","No")</f>
        <v>No</v>
      </c>
      <c r="C63" s="11" t="s">
        <v>52</v>
      </c>
      <c r="D63" s="11" t="s">
        <v>185</v>
      </c>
      <c r="E63" s="7">
        <v>24</v>
      </c>
      <c r="F63" s="7" t="s">
        <v>7</v>
      </c>
      <c r="G63" s="15">
        <v>294700</v>
      </c>
      <c r="H63" s="8" t="str">
        <f>IF($F63=H$1,MAX(H$1:H62)+1,"")</f>
        <v/>
      </c>
      <c r="I63" s="8" t="str">
        <f>IF($F63=I$1,MAX(I$1:I62)+1,"")</f>
        <v/>
      </c>
      <c r="J63" s="8" t="str">
        <f>IF($F63=J$1,MAX(J$1:J62)+1,"")</f>
        <v/>
      </c>
      <c r="K63" s="8" t="str">
        <f>IF($F63=K$1,MAX(K$1:K62)+1,"")</f>
        <v/>
      </c>
      <c r="L63" s="8" t="str">
        <f>IF($F63=L$1,MAX(L$1:L62)+1,"")</f>
        <v/>
      </c>
      <c r="M63" s="8">
        <f>IF($F63=M$1,MAX(M$1:M62)+1,"")</f>
        <v>17</v>
      </c>
      <c r="N63" s="8" t="str">
        <f>IF($F63=N$1,MAX(N$1:N62)+1,"")</f>
        <v/>
      </c>
      <c r="O63" s="8" t="str">
        <f>IF($F63=O$1,MAX(O$1:O62)+1,"")</f>
        <v/>
      </c>
      <c r="P63" s="8" t="str">
        <f>IF($F63=P$1,MAX(P$1:P62)+1,"")</f>
        <v/>
      </c>
      <c r="Q63" s="8"/>
      <c r="R63" s="8"/>
      <c r="S63" s="8"/>
      <c r="T63" s="8"/>
      <c r="U63" s="7" t="s">
        <v>173</v>
      </c>
    </row>
    <row r="64" spans="1:21" x14ac:dyDescent="0.2">
      <c r="A64" s="9">
        <f t="shared" si="1"/>
        <v>63</v>
      </c>
      <c r="B64" s="9" t="str">
        <f>IF(OR(F64="Mars",A64&lt;=$W$4-2),"Yes","No")</f>
        <v>Yes</v>
      </c>
      <c r="C64" s="11" t="s">
        <v>53</v>
      </c>
      <c r="D64" s="11" t="s">
        <v>185</v>
      </c>
      <c r="E64" s="7">
        <v>22</v>
      </c>
      <c r="F64" s="7" t="s">
        <v>54</v>
      </c>
      <c r="G64" s="15">
        <v>5980</v>
      </c>
      <c r="H64" s="8" t="str">
        <f>IF($F64=H$1,MAX(H$1:H63)+1,"")</f>
        <v/>
      </c>
      <c r="I64" s="8" t="str">
        <f>IF($F64=I$1,MAX(I$1:I63)+1,"")</f>
        <v/>
      </c>
      <c r="J64" s="8" t="str">
        <f>IF($F64=J$1,MAX(J$1:J63)+1,"")</f>
        <v/>
      </c>
      <c r="K64" s="8">
        <f>IF($F64=K$1,MAX(K$1:K63)+1,"")</f>
        <v>1</v>
      </c>
      <c r="L64" s="8" t="str">
        <f>IF($F64=L$1,MAX(L$1:L63)+1,"")</f>
        <v/>
      </c>
      <c r="M64" s="8" t="str">
        <f>IF($F64=M$1,MAX(M$1:M63)+1,"")</f>
        <v/>
      </c>
      <c r="N64" s="8" t="str">
        <f>IF($F64=N$1,MAX(N$1:N63)+1,"")</f>
        <v/>
      </c>
      <c r="O64" s="8" t="str">
        <f>IF($F64=O$1,MAX(O$1:O63)+1,"")</f>
        <v/>
      </c>
      <c r="P64" s="8" t="str">
        <f>IF($F64=P$1,MAX(P$1:P63)+1,"")</f>
        <v/>
      </c>
      <c r="Q64" s="8"/>
      <c r="R64" s="8"/>
      <c r="S64" s="8"/>
      <c r="T64" s="8"/>
      <c r="U64" s="7"/>
    </row>
    <row r="65" spans="1:21" x14ac:dyDescent="0.2">
      <c r="A65" s="9">
        <f t="shared" si="1"/>
        <v>64</v>
      </c>
      <c r="B65" s="9" t="str">
        <f>IF(OR(F65="Mars",A65&lt;=$W$4-2),"Yes","No")</f>
        <v>No</v>
      </c>
      <c r="C65" s="11" t="s">
        <v>55</v>
      </c>
      <c r="D65" s="11" t="s">
        <v>185</v>
      </c>
      <c r="E65" s="7">
        <v>21</v>
      </c>
      <c r="F65" s="7" t="s">
        <v>7</v>
      </c>
      <c r="G65" s="15">
        <v>294700</v>
      </c>
      <c r="H65" s="8" t="str">
        <f>IF($F65=H$1,MAX(H$1:H64)+1,"")</f>
        <v/>
      </c>
      <c r="I65" s="8" t="str">
        <f>IF($F65=I$1,MAX(I$1:I64)+1,"")</f>
        <v/>
      </c>
      <c r="J65" s="8" t="str">
        <f>IF($F65=J$1,MAX(J$1:J64)+1,"")</f>
        <v/>
      </c>
      <c r="K65" s="8" t="str">
        <f>IF($F65=K$1,MAX(K$1:K64)+1,"")</f>
        <v/>
      </c>
      <c r="L65" s="8" t="str">
        <f>IF($F65=L$1,MAX(L$1:L64)+1,"")</f>
        <v/>
      </c>
      <c r="M65" s="8">
        <f>IF($F65=M$1,MAX(M$1:M64)+1,"")</f>
        <v>18</v>
      </c>
      <c r="N65" s="8" t="str">
        <f>IF($F65=N$1,MAX(N$1:N64)+1,"")</f>
        <v/>
      </c>
      <c r="O65" s="8" t="str">
        <f>IF($F65=O$1,MAX(O$1:O64)+1,"")</f>
        <v/>
      </c>
      <c r="P65" s="8" t="str">
        <f>IF($F65=P$1,MAX(P$1:P64)+1,"")</f>
        <v/>
      </c>
      <c r="Q65" s="8"/>
      <c r="R65" s="8"/>
      <c r="S65" s="8"/>
      <c r="T65" s="8"/>
      <c r="U65" s="7" t="s">
        <v>173</v>
      </c>
    </row>
    <row r="66" spans="1:21" x14ac:dyDescent="0.2">
      <c r="A66" s="9">
        <f t="shared" si="1"/>
        <v>65</v>
      </c>
      <c r="B66" s="9" t="str">
        <f>IF(OR(F66="Mars",A66&lt;=$W$4-2),"Yes","No")</f>
        <v>Yes</v>
      </c>
      <c r="C66" s="11" t="s">
        <v>56</v>
      </c>
      <c r="D66" s="11" t="s">
        <v>185</v>
      </c>
      <c r="E66" s="7">
        <v>12</v>
      </c>
      <c r="F66" s="7" t="s">
        <v>54</v>
      </c>
      <c r="G66" s="15">
        <v>23460</v>
      </c>
      <c r="H66" s="8" t="str">
        <f>IF($F66=H$1,MAX(H$1:H65)+1,"")</f>
        <v/>
      </c>
      <c r="I66" s="8" t="str">
        <f>IF($F66=I$1,MAX(I$1:I65)+1,"")</f>
        <v/>
      </c>
      <c r="J66" s="8" t="str">
        <f>IF($F66=J$1,MAX(J$1:J65)+1,"")</f>
        <v/>
      </c>
      <c r="K66" s="8">
        <f>IF($F66=K$1,MAX(K$1:K65)+1,"")</f>
        <v>2</v>
      </c>
      <c r="L66" s="8" t="str">
        <f>IF($F66=L$1,MAX(L$1:L65)+1,"")</f>
        <v/>
      </c>
      <c r="M66" s="8" t="str">
        <f>IF($F66=M$1,MAX(M$1:M65)+1,"")</f>
        <v/>
      </c>
      <c r="N66" s="8" t="str">
        <f>IF($F66=N$1,MAX(N$1:N65)+1,"")</f>
        <v/>
      </c>
      <c r="O66" s="8" t="str">
        <f>IF($F66=O$1,MAX(O$1:O65)+1,"")</f>
        <v/>
      </c>
      <c r="P66" s="8" t="str">
        <f>IF($F66=P$1,MAX(P$1:P65)+1,"")</f>
        <v/>
      </c>
      <c r="Q66" s="8"/>
      <c r="R66" s="8"/>
      <c r="S66" s="8"/>
      <c r="T66" s="8"/>
      <c r="U66" s="7"/>
    </row>
    <row r="71" spans="1:21" x14ac:dyDescent="0.2">
      <c r="D71" s="2"/>
      <c r="E71" s="3"/>
      <c r="F71" s="3"/>
      <c r="G71" s="3"/>
    </row>
    <row r="72" spans="1:21" x14ac:dyDescent="0.2">
      <c r="C72" s="2"/>
      <c r="E72" s="3"/>
      <c r="F72" s="3"/>
      <c r="G72" s="3"/>
    </row>
    <row r="73" spans="1:21" x14ac:dyDescent="0.2">
      <c r="C73" s="2"/>
      <c r="E73" s="3"/>
      <c r="F73" s="3"/>
      <c r="G73" s="3"/>
    </row>
    <row r="74" spans="1:21" x14ac:dyDescent="0.2">
      <c r="C74" s="2"/>
      <c r="E74" s="3"/>
      <c r="F74" s="3"/>
      <c r="G74" s="3"/>
    </row>
    <row r="75" spans="1:21" x14ac:dyDescent="0.2">
      <c r="C75" s="2"/>
      <c r="E75" s="3"/>
      <c r="F75" s="3"/>
      <c r="G75" s="3"/>
    </row>
  </sheetData>
  <autoFilter ref="A1:T66" xr:uid="{F9CEBF0C-D758-B54C-BD45-40262EC60A0F}"/>
  <sortState xmlns:xlrd2="http://schemas.microsoft.com/office/spreadsheetml/2017/richdata2" ref="B2:T66">
    <sortCondition descending="1" ref="E2:E66"/>
  </sortState>
  <conditionalFormatting sqref="H16:P61 Q16:T66">
    <cfRule type="notContainsBlanks" dxfId="23" priority="20">
      <formula>LEN(TRIM(H16))&gt;0</formula>
    </cfRule>
  </conditionalFormatting>
  <conditionalFormatting sqref="H2:P15">
    <cfRule type="notContainsBlanks" dxfId="22" priority="19">
      <formula>LEN(TRIM(H2))&gt;0</formula>
    </cfRule>
  </conditionalFormatting>
  <conditionalFormatting sqref="Q2:Q11 Q13:Q15">
    <cfRule type="notContainsBlanks" dxfId="21" priority="17">
      <formula>LEN(TRIM(Q2))&gt;0</formula>
    </cfRule>
  </conditionalFormatting>
  <conditionalFormatting sqref="R2:R12 R14:R15">
    <cfRule type="notContainsBlanks" dxfId="20" priority="15">
      <formula>LEN(TRIM(R2))&gt;0</formula>
    </cfRule>
  </conditionalFormatting>
  <conditionalFormatting sqref="S2:S13 S15">
    <cfRule type="notContainsBlanks" dxfId="19" priority="13">
      <formula>LEN(TRIM(S2))&gt;0</formula>
    </cfRule>
  </conditionalFormatting>
  <conditionalFormatting sqref="T2:T14">
    <cfRule type="notContainsBlanks" dxfId="18" priority="11">
      <formula>LEN(TRIM(T2))&gt;0</formula>
    </cfRule>
  </conditionalFormatting>
  <conditionalFormatting sqref="Q12">
    <cfRule type="notContainsBlanks" dxfId="17" priority="8">
      <formula>LEN(TRIM(Q12))&gt;0</formula>
    </cfRule>
  </conditionalFormatting>
  <conditionalFormatting sqref="R13">
    <cfRule type="notContainsBlanks" dxfId="16" priority="7">
      <formula>LEN(TRIM(R13))&gt;0</formula>
    </cfRule>
  </conditionalFormatting>
  <conditionalFormatting sqref="S14">
    <cfRule type="notContainsBlanks" dxfId="15" priority="6">
      <formula>LEN(TRIM(S14))&gt;0</formula>
    </cfRule>
  </conditionalFormatting>
  <conditionalFormatting sqref="T15">
    <cfRule type="notContainsBlanks" dxfId="14" priority="5">
      <formula>LEN(TRIM(T15))&gt;0</formula>
    </cfRule>
  </conditionalFormatting>
  <conditionalFormatting sqref="B2:B66">
    <cfRule type="cellIs" dxfId="13" priority="4" operator="equal">
      <formula>"Yes"</formula>
    </cfRule>
  </conditionalFormatting>
  <conditionalFormatting sqref="H62:P66">
    <cfRule type="notContainsBlanks" dxfId="12" priority="1">
      <formula>LEN(TRIM(H62))&gt;0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4E68-3BFA-9844-9D2C-AF98C74CDDF9}">
  <dimension ref="A1:E32"/>
  <sheetViews>
    <sheetView zoomScale="125" workbookViewId="0">
      <selection activeCell="E5" sqref="E5"/>
    </sheetView>
  </sheetViews>
  <sheetFormatPr baseColWidth="10" defaultRowHeight="16" x14ac:dyDescent="0.2"/>
  <cols>
    <col min="1" max="1" width="20.1640625" customWidth="1"/>
    <col min="2" max="2" width="41" customWidth="1"/>
    <col min="3" max="3" width="41.83203125" customWidth="1"/>
    <col min="4" max="4" width="48.6640625" customWidth="1"/>
  </cols>
  <sheetData>
    <row r="1" spans="1:5" x14ac:dyDescent="0.2">
      <c r="A1" s="4" t="s">
        <v>81</v>
      </c>
      <c r="B1" s="4" t="s">
        <v>82</v>
      </c>
      <c r="C1" s="4" t="s">
        <v>83</v>
      </c>
      <c r="D1" s="4" t="s">
        <v>84</v>
      </c>
      <c r="E1" s="4" t="s">
        <v>157</v>
      </c>
    </row>
    <row r="2" spans="1:5" x14ac:dyDescent="0.2">
      <c r="A2" s="4" t="s">
        <v>149</v>
      </c>
      <c r="B2" t="s">
        <v>147</v>
      </c>
      <c r="C2" t="s">
        <v>148</v>
      </c>
    </row>
    <row r="3" spans="1:5" x14ac:dyDescent="0.2">
      <c r="A3" s="4" t="s">
        <v>150</v>
      </c>
      <c r="B3" t="s">
        <v>151</v>
      </c>
      <c r="C3" t="s">
        <v>152</v>
      </c>
      <c r="D3" t="s">
        <v>153</v>
      </c>
    </row>
    <row r="4" spans="1:5" ht="28" x14ac:dyDescent="0.2">
      <c r="A4" s="4" t="s">
        <v>144</v>
      </c>
      <c r="B4" s="5" t="s">
        <v>85</v>
      </c>
      <c r="C4" s="5" t="s">
        <v>86</v>
      </c>
      <c r="D4" s="5" t="s">
        <v>87</v>
      </c>
    </row>
    <row r="5" spans="1:5" x14ac:dyDescent="0.2">
      <c r="A5" s="4" t="s">
        <v>144</v>
      </c>
      <c r="B5" s="5" t="s">
        <v>154</v>
      </c>
      <c r="C5" s="5" t="s">
        <v>155</v>
      </c>
      <c r="D5" s="5" t="s">
        <v>156</v>
      </c>
      <c r="E5" t="s">
        <v>158</v>
      </c>
    </row>
    <row r="6" spans="1:5" ht="28" x14ac:dyDescent="0.2">
      <c r="A6" s="4" t="s">
        <v>144</v>
      </c>
      <c r="B6" s="5" t="s">
        <v>59</v>
      </c>
      <c r="C6" s="5" t="s">
        <v>88</v>
      </c>
      <c r="D6" s="5" t="s">
        <v>89</v>
      </c>
    </row>
    <row r="7" spans="1:5" x14ac:dyDescent="0.2">
      <c r="A7" s="4" t="s">
        <v>144</v>
      </c>
      <c r="B7" s="5" t="s">
        <v>146</v>
      </c>
      <c r="C7" s="5" t="s">
        <v>90</v>
      </c>
      <c r="D7" s="5" t="s">
        <v>91</v>
      </c>
    </row>
    <row r="8" spans="1:5" x14ac:dyDescent="0.2">
      <c r="A8" s="4" t="s">
        <v>144</v>
      </c>
      <c r="B8" s="5" t="s">
        <v>145</v>
      </c>
      <c r="C8" s="5"/>
      <c r="D8" s="5"/>
    </row>
    <row r="9" spans="1:5" x14ac:dyDescent="0.2">
      <c r="A9" s="4" t="s">
        <v>144</v>
      </c>
      <c r="B9" s="5"/>
      <c r="C9" s="5"/>
      <c r="D9" s="5"/>
    </row>
    <row r="10" spans="1:5" ht="28" x14ac:dyDescent="0.2">
      <c r="A10" s="4" t="s">
        <v>144</v>
      </c>
      <c r="B10" s="5" t="s">
        <v>60</v>
      </c>
      <c r="C10" s="5" t="s">
        <v>92</v>
      </c>
      <c r="D10" s="5" t="s">
        <v>93</v>
      </c>
    </row>
    <row r="11" spans="1:5" x14ac:dyDescent="0.2">
      <c r="A11" s="4" t="s">
        <v>94</v>
      </c>
      <c r="B11" s="5" t="s">
        <v>61</v>
      </c>
      <c r="C11" s="5" t="s">
        <v>95</v>
      </c>
      <c r="D11" s="5" t="s">
        <v>96</v>
      </c>
    </row>
    <row r="12" spans="1:5" x14ac:dyDescent="0.2">
      <c r="A12" s="4" t="s">
        <v>94</v>
      </c>
      <c r="B12" s="5" t="s">
        <v>62</v>
      </c>
      <c r="C12" s="5" t="s">
        <v>97</v>
      </c>
      <c r="D12" s="5" t="s">
        <v>98</v>
      </c>
    </row>
    <row r="13" spans="1:5" x14ac:dyDescent="0.2">
      <c r="A13" s="4" t="s">
        <v>94</v>
      </c>
      <c r="B13" s="5" t="s">
        <v>63</v>
      </c>
      <c r="C13" s="5" t="s">
        <v>99</v>
      </c>
      <c r="D13" s="5" t="s">
        <v>100</v>
      </c>
    </row>
    <row r="14" spans="1:5" x14ac:dyDescent="0.2">
      <c r="A14" s="4" t="s">
        <v>94</v>
      </c>
      <c r="B14" s="5" t="s">
        <v>64</v>
      </c>
      <c r="C14" s="5" t="s">
        <v>101</v>
      </c>
      <c r="D14" s="5" t="s">
        <v>102</v>
      </c>
    </row>
    <row r="15" spans="1:5" x14ac:dyDescent="0.2">
      <c r="A15" s="4" t="s">
        <v>94</v>
      </c>
      <c r="B15" s="5" t="s">
        <v>65</v>
      </c>
      <c r="C15" s="5" t="s">
        <v>103</v>
      </c>
      <c r="D15" s="5" t="s">
        <v>104</v>
      </c>
    </row>
    <row r="16" spans="1:5" x14ac:dyDescent="0.2">
      <c r="A16" s="4" t="s">
        <v>105</v>
      </c>
      <c r="B16" s="5" t="s">
        <v>66</v>
      </c>
      <c r="C16" s="5" t="s">
        <v>106</v>
      </c>
      <c r="D16" s="5" t="s">
        <v>107</v>
      </c>
    </row>
    <row r="17" spans="1:4" x14ac:dyDescent="0.2">
      <c r="A17" s="4" t="s">
        <v>105</v>
      </c>
      <c r="B17" s="5" t="s">
        <v>108</v>
      </c>
      <c r="C17" s="5" t="s">
        <v>109</v>
      </c>
      <c r="D17" s="5" t="s">
        <v>110</v>
      </c>
    </row>
    <row r="18" spans="1:4" x14ac:dyDescent="0.2">
      <c r="A18" s="4" t="s">
        <v>105</v>
      </c>
      <c r="B18" s="5" t="s">
        <v>67</v>
      </c>
      <c r="C18" s="5" t="s">
        <v>111</v>
      </c>
      <c r="D18" s="5" t="s">
        <v>112</v>
      </c>
    </row>
    <row r="19" spans="1:4" x14ac:dyDescent="0.2">
      <c r="A19" s="4" t="s">
        <v>105</v>
      </c>
      <c r="B19" s="5" t="s">
        <v>68</v>
      </c>
      <c r="C19" s="5" t="s">
        <v>113</v>
      </c>
      <c r="D19" s="5" t="s">
        <v>114</v>
      </c>
    </row>
    <row r="20" spans="1:4" x14ac:dyDescent="0.2">
      <c r="A20" s="4" t="s">
        <v>105</v>
      </c>
      <c r="B20" s="5" t="s">
        <v>69</v>
      </c>
      <c r="C20" s="5" t="s">
        <v>115</v>
      </c>
      <c r="D20" s="5" t="s">
        <v>116</v>
      </c>
    </row>
    <row r="21" spans="1:4" x14ac:dyDescent="0.2">
      <c r="A21" s="4" t="s">
        <v>105</v>
      </c>
      <c r="B21" s="5" t="s">
        <v>70</v>
      </c>
      <c r="C21" s="5" t="s">
        <v>117</v>
      </c>
      <c r="D21" s="5" t="s">
        <v>118</v>
      </c>
    </row>
    <row r="22" spans="1:4" x14ac:dyDescent="0.2">
      <c r="A22" s="4" t="s">
        <v>105</v>
      </c>
      <c r="B22" s="5" t="s">
        <v>71</v>
      </c>
      <c r="C22" s="5" t="s">
        <v>119</v>
      </c>
      <c r="D22" s="5" t="s">
        <v>120</v>
      </c>
    </row>
    <row r="23" spans="1:4" x14ac:dyDescent="0.2">
      <c r="A23" s="4" t="s">
        <v>105</v>
      </c>
      <c r="B23" s="5" t="s">
        <v>72</v>
      </c>
      <c r="C23" s="5" t="s">
        <v>121</v>
      </c>
      <c r="D23" s="5" t="s">
        <v>122</v>
      </c>
    </row>
    <row r="24" spans="1:4" ht="28" x14ac:dyDescent="0.2">
      <c r="A24" s="4" t="s">
        <v>123</v>
      </c>
      <c r="B24" s="5" t="s">
        <v>73</v>
      </c>
      <c r="C24" s="5" t="s">
        <v>124</v>
      </c>
      <c r="D24" s="5" t="s">
        <v>125</v>
      </c>
    </row>
    <row r="25" spans="1:4" x14ac:dyDescent="0.2">
      <c r="A25" s="4" t="s">
        <v>123</v>
      </c>
      <c r="B25" s="5" t="s">
        <v>74</v>
      </c>
      <c r="C25" s="5" t="s">
        <v>126</v>
      </c>
      <c r="D25" s="5" t="s">
        <v>127</v>
      </c>
    </row>
    <row r="26" spans="1:4" x14ac:dyDescent="0.2">
      <c r="A26" s="4" t="s">
        <v>123</v>
      </c>
      <c r="B26" s="5" t="s">
        <v>75</v>
      </c>
      <c r="C26" s="5" t="s">
        <v>128</v>
      </c>
      <c r="D26" s="5" t="s">
        <v>129</v>
      </c>
    </row>
    <row r="27" spans="1:4" x14ac:dyDescent="0.2">
      <c r="A27" s="4" t="s">
        <v>123</v>
      </c>
      <c r="B27" s="5" t="s">
        <v>76</v>
      </c>
      <c r="C27" s="5" t="s">
        <v>130</v>
      </c>
      <c r="D27" s="5" t="s">
        <v>131</v>
      </c>
    </row>
    <row r="28" spans="1:4" ht="28" x14ac:dyDescent="0.2">
      <c r="A28" s="4" t="s">
        <v>123</v>
      </c>
      <c r="B28" s="5" t="s">
        <v>77</v>
      </c>
      <c r="C28" s="5" t="s">
        <v>132</v>
      </c>
      <c r="D28" s="5" t="s">
        <v>133</v>
      </c>
    </row>
    <row r="29" spans="1:4" x14ac:dyDescent="0.2">
      <c r="A29" s="4" t="s">
        <v>134</v>
      </c>
      <c r="B29" s="5" t="s">
        <v>78</v>
      </c>
      <c r="C29" s="5" t="s">
        <v>135</v>
      </c>
      <c r="D29" s="5" t="s">
        <v>136</v>
      </c>
    </row>
    <row r="30" spans="1:4" x14ac:dyDescent="0.2">
      <c r="A30" s="4" t="s">
        <v>134</v>
      </c>
      <c r="B30" s="5" t="s">
        <v>79</v>
      </c>
      <c r="C30" s="5" t="s">
        <v>137</v>
      </c>
      <c r="D30" s="5" t="s">
        <v>138</v>
      </c>
    </row>
    <row r="31" spans="1:4" x14ac:dyDescent="0.2">
      <c r="A31" s="4" t="s">
        <v>134</v>
      </c>
      <c r="B31" s="5" t="s">
        <v>139</v>
      </c>
      <c r="C31" s="5" t="s">
        <v>140</v>
      </c>
      <c r="D31" s="5" t="s">
        <v>141</v>
      </c>
    </row>
    <row r="32" spans="1:4" x14ac:dyDescent="0.2">
      <c r="A32" s="4" t="s">
        <v>134</v>
      </c>
      <c r="B32" s="5" t="s">
        <v>80</v>
      </c>
      <c r="C32" s="5" t="s">
        <v>142</v>
      </c>
      <c r="D32" s="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Moons</vt:lpstr>
      <vt:lpstr>Slides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Roughley</dc:creator>
  <cp:lastModifiedBy>Justin Roughley</cp:lastModifiedBy>
  <dcterms:created xsi:type="dcterms:W3CDTF">2025-02-23T11:37:23Z</dcterms:created>
  <dcterms:modified xsi:type="dcterms:W3CDTF">2025-02-23T21:18:17Z</dcterms:modified>
</cp:coreProperties>
</file>