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roughley/Library/Mobile Documents/com~apple~CloudDocs/Maths/SolarSystemTour/"/>
    </mc:Choice>
  </mc:AlternateContent>
  <xr:revisionPtr revIDLastSave="0" documentId="13_ncr:1_{47B7AF65-940B-CC41-9113-E0EE6FD35C43}" xr6:coauthVersionLast="47" xr6:coauthVersionMax="47" xr10:uidLastSave="{00000000-0000-0000-0000-000000000000}"/>
  <bookViews>
    <workbookView xWindow="-1380" yWindow="-21100" windowWidth="30980" windowHeight="19760" xr2:uid="{C6CF3162-C634-0F42-8125-52730DC5422E}"/>
  </bookViews>
  <sheets>
    <sheet name="Objects" sheetId="1" r:id="rId1"/>
    <sheet name="System Rank" sheetId="5" r:id="rId2"/>
    <sheet name="Include" sheetId="7" r:id="rId3"/>
    <sheet name="Slides" sheetId="3" r:id="rId4"/>
  </sheets>
  <definedNames>
    <definedName name="_xlnm._FilterDatabase" localSheetId="0" hidden="1">Objects!$A$1:$AF$115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0" i="1" l="1"/>
  <c r="AJ29" i="1"/>
  <c r="AJ28" i="1"/>
  <c r="AJ20" i="1"/>
  <c r="AJ19" i="1"/>
  <c r="AJ18" i="1"/>
  <c r="AJ17" i="1"/>
  <c r="AJ16" i="1"/>
  <c r="AJ15" i="1"/>
  <c r="AJ14" i="1"/>
  <c r="AJ13" i="1"/>
  <c r="AJ12" i="1"/>
  <c r="A3" i="1"/>
  <c r="Y100" i="1"/>
  <c r="X100" i="1"/>
  <c r="W100" i="1"/>
  <c r="V100" i="1"/>
  <c r="U100" i="1"/>
  <c r="T100" i="1"/>
  <c r="S100" i="1"/>
  <c r="Q100" i="1"/>
  <c r="P100" i="1"/>
  <c r="O100" i="1"/>
  <c r="N100" i="1"/>
  <c r="M100" i="1"/>
  <c r="L100" i="1"/>
  <c r="K100" i="1"/>
  <c r="J100" i="1"/>
  <c r="I100" i="1"/>
  <c r="H100" i="1"/>
  <c r="Y99" i="1"/>
  <c r="X99" i="1"/>
  <c r="W99" i="1"/>
  <c r="V99" i="1"/>
  <c r="U99" i="1"/>
  <c r="T99" i="1"/>
  <c r="S99" i="1"/>
  <c r="Q99" i="1"/>
  <c r="P99" i="1"/>
  <c r="O99" i="1"/>
  <c r="N99" i="1"/>
  <c r="M99" i="1"/>
  <c r="L99" i="1"/>
  <c r="K99" i="1"/>
  <c r="J99" i="1"/>
  <c r="I99" i="1"/>
  <c r="H99" i="1"/>
  <c r="Y98" i="1"/>
  <c r="X98" i="1"/>
  <c r="W98" i="1"/>
  <c r="V98" i="1"/>
  <c r="U98" i="1"/>
  <c r="T98" i="1"/>
  <c r="S98" i="1"/>
  <c r="Q98" i="1"/>
  <c r="P98" i="1"/>
  <c r="O98" i="1"/>
  <c r="N98" i="1"/>
  <c r="M98" i="1"/>
  <c r="L98" i="1"/>
  <c r="K98" i="1"/>
  <c r="J98" i="1"/>
  <c r="I98" i="1"/>
  <c r="H98" i="1"/>
  <c r="Y97" i="1"/>
  <c r="X97" i="1"/>
  <c r="W97" i="1"/>
  <c r="V97" i="1"/>
  <c r="U97" i="1"/>
  <c r="T97" i="1"/>
  <c r="S97" i="1"/>
  <c r="Q97" i="1"/>
  <c r="P97" i="1"/>
  <c r="O97" i="1"/>
  <c r="N97" i="1"/>
  <c r="M97" i="1"/>
  <c r="L97" i="1"/>
  <c r="K97" i="1"/>
  <c r="J97" i="1"/>
  <c r="I97" i="1"/>
  <c r="H97" i="1"/>
  <c r="Y103" i="1"/>
  <c r="X103" i="1"/>
  <c r="W103" i="1"/>
  <c r="V103" i="1"/>
  <c r="U103" i="1"/>
  <c r="T103" i="1"/>
  <c r="R103" i="1"/>
  <c r="Q103" i="1"/>
  <c r="P103" i="1"/>
  <c r="O103" i="1"/>
  <c r="N103" i="1"/>
  <c r="M103" i="1"/>
  <c r="L103" i="1"/>
  <c r="K103" i="1"/>
  <c r="J103" i="1"/>
  <c r="I103" i="1"/>
  <c r="H103" i="1"/>
  <c r="Y108" i="1"/>
  <c r="X108" i="1"/>
  <c r="W108" i="1"/>
  <c r="V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Y95" i="1"/>
  <c r="X95" i="1"/>
  <c r="W95" i="1"/>
  <c r="V95" i="1"/>
  <c r="U95" i="1"/>
  <c r="T95" i="1"/>
  <c r="S95" i="1"/>
  <c r="R95" i="1"/>
  <c r="P95" i="1"/>
  <c r="O95" i="1"/>
  <c r="N95" i="1"/>
  <c r="M95" i="1"/>
  <c r="L95" i="1"/>
  <c r="K95" i="1"/>
  <c r="J95" i="1"/>
  <c r="I95" i="1"/>
  <c r="H9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Y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Y111" i="1"/>
  <c r="X111" i="1"/>
  <c r="W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Y107" i="1"/>
  <c r="X107" i="1"/>
  <c r="W107" i="1"/>
  <c r="V107" i="1"/>
  <c r="U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Y106" i="1"/>
  <c r="X106" i="1"/>
  <c r="W106" i="1"/>
  <c r="V106" i="1"/>
  <c r="U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Y102" i="1"/>
  <c r="X102" i="1"/>
  <c r="W102" i="1"/>
  <c r="V102" i="1"/>
  <c r="U102" i="1"/>
  <c r="T102" i="1"/>
  <c r="S102" i="1"/>
  <c r="Q102" i="1"/>
  <c r="P102" i="1"/>
  <c r="O102" i="1"/>
  <c r="N102" i="1"/>
  <c r="M102" i="1"/>
  <c r="L102" i="1"/>
  <c r="K102" i="1"/>
  <c r="J102" i="1"/>
  <c r="I102" i="1"/>
  <c r="H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Y94" i="1"/>
  <c r="X94" i="1"/>
  <c r="W94" i="1"/>
  <c r="V94" i="1"/>
  <c r="U94" i="1"/>
  <c r="T94" i="1"/>
  <c r="S94" i="1"/>
  <c r="R94" i="1"/>
  <c r="Q94" i="1"/>
  <c r="O94" i="1"/>
  <c r="N94" i="1"/>
  <c r="M94" i="1"/>
  <c r="L94" i="1"/>
  <c r="K94" i="1"/>
  <c r="J94" i="1"/>
  <c r="I94" i="1"/>
  <c r="H94" i="1"/>
  <c r="Y93" i="1"/>
  <c r="X93" i="1"/>
  <c r="W93" i="1"/>
  <c r="V93" i="1"/>
  <c r="U93" i="1"/>
  <c r="T93" i="1"/>
  <c r="S93" i="1"/>
  <c r="R93" i="1"/>
  <c r="Q93" i="1"/>
  <c r="O93" i="1"/>
  <c r="N93" i="1"/>
  <c r="M93" i="1"/>
  <c r="L93" i="1"/>
  <c r="K93" i="1"/>
  <c r="J93" i="1"/>
  <c r="I93" i="1"/>
  <c r="H93" i="1"/>
  <c r="Y92" i="1"/>
  <c r="X92" i="1"/>
  <c r="W92" i="1"/>
  <c r="V92" i="1"/>
  <c r="U92" i="1"/>
  <c r="T92" i="1"/>
  <c r="S92" i="1"/>
  <c r="R92" i="1"/>
  <c r="Q92" i="1"/>
  <c r="O92" i="1"/>
  <c r="N92" i="1"/>
  <c r="M92" i="1"/>
  <c r="L92" i="1"/>
  <c r="K92" i="1"/>
  <c r="J92" i="1"/>
  <c r="I92" i="1"/>
  <c r="H92" i="1"/>
  <c r="Y91" i="1"/>
  <c r="X91" i="1"/>
  <c r="W91" i="1"/>
  <c r="V91" i="1"/>
  <c r="U91" i="1"/>
  <c r="T91" i="1"/>
  <c r="S91" i="1"/>
  <c r="R91" i="1"/>
  <c r="Q91" i="1"/>
  <c r="O91" i="1"/>
  <c r="N91" i="1"/>
  <c r="M91" i="1"/>
  <c r="L91" i="1"/>
  <c r="K91" i="1"/>
  <c r="J91" i="1"/>
  <c r="I91" i="1"/>
  <c r="H91" i="1"/>
  <c r="Y90" i="1"/>
  <c r="X90" i="1"/>
  <c r="W90" i="1"/>
  <c r="V90" i="1"/>
  <c r="U90" i="1"/>
  <c r="T90" i="1"/>
  <c r="S90" i="1"/>
  <c r="R90" i="1"/>
  <c r="Q90" i="1"/>
  <c r="O90" i="1"/>
  <c r="N90" i="1"/>
  <c r="M90" i="1"/>
  <c r="L90" i="1"/>
  <c r="K90" i="1"/>
  <c r="J90" i="1"/>
  <c r="I90" i="1"/>
  <c r="H90" i="1"/>
  <c r="Y89" i="1"/>
  <c r="X89" i="1"/>
  <c r="W89" i="1"/>
  <c r="V89" i="1"/>
  <c r="U89" i="1"/>
  <c r="T89" i="1"/>
  <c r="S89" i="1"/>
  <c r="R89" i="1"/>
  <c r="Q89" i="1"/>
  <c r="O89" i="1"/>
  <c r="N89" i="1"/>
  <c r="M89" i="1"/>
  <c r="L89" i="1"/>
  <c r="K89" i="1"/>
  <c r="J89" i="1"/>
  <c r="I89" i="1"/>
  <c r="H89" i="1"/>
  <c r="Y88" i="1"/>
  <c r="X88" i="1"/>
  <c r="W88" i="1"/>
  <c r="V88" i="1"/>
  <c r="U88" i="1"/>
  <c r="T88" i="1"/>
  <c r="S88" i="1"/>
  <c r="R88" i="1"/>
  <c r="Q88" i="1"/>
  <c r="O88" i="1"/>
  <c r="N88" i="1"/>
  <c r="M88" i="1"/>
  <c r="L88" i="1"/>
  <c r="K88" i="1"/>
  <c r="J88" i="1"/>
  <c r="I88" i="1"/>
  <c r="H88" i="1"/>
  <c r="Y87" i="1"/>
  <c r="X87" i="1"/>
  <c r="W87" i="1"/>
  <c r="V87" i="1"/>
  <c r="U87" i="1"/>
  <c r="T87" i="1"/>
  <c r="S87" i="1"/>
  <c r="R87" i="1"/>
  <c r="Q87" i="1"/>
  <c r="O87" i="1"/>
  <c r="N87" i="1"/>
  <c r="M87" i="1"/>
  <c r="L87" i="1"/>
  <c r="K87" i="1"/>
  <c r="J87" i="1"/>
  <c r="I87" i="1"/>
  <c r="H87" i="1"/>
  <c r="Y86" i="1"/>
  <c r="X86" i="1"/>
  <c r="W86" i="1"/>
  <c r="V86" i="1"/>
  <c r="U86" i="1"/>
  <c r="T86" i="1"/>
  <c r="S86" i="1"/>
  <c r="R86" i="1"/>
  <c r="Q86" i="1"/>
  <c r="O86" i="1"/>
  <c r="N86" i="1"/>
  <c r="M86" i="1"/>
  <c r="L86" i="1"/>
  <c r="K86" i="1"/>
  <c r="J86" i="1"/>
  <c r="I86" i="1"/>
  <c r="H86" i="1"/>
  <c r="Y85" i="1"/>
  <c r="X85" i="1"/>
  <c r="W85" i="1"/>
  <c r="V85" i="1"/>
  <c r="U85" i="1"/>
  <c r="T85" i="1"/>
  <c r="S85" i="1"/>
  <c r="R85" i="1"/>
  <c r="Q85" i="1"/>
  <c r="O85" i="1"/>
  <c r="N85" i="1"/>
  <c r="M85" i="1"/>
  <c r="L85" i="1"/>
  <c r="K85" i="1"/>
  <c r="J85" i="1"/>
  <c r="I85" i="1"/>
  <c r="H85" i="1"/>
  <c r="Y84" i="1"/>
  <c r="X84" i="1"/>
  <c r="W84" i="1"/>
  <c r="V84" i="1"/>
  <c r="U84" i="1"/>
  <c r="T84" i="1"/>
  <c r="S84" i="1"/>
  <c r="R84" i="1"/>
  <c r="Q84" i="1"/>
  <c r="O84" i="1"/>
  <c r="N84" i="1"/>
  <c r="M84" i="1"/>
  <c r="L84" i="1"/>
  <c r="K84" i="1"/>
  <c r="J84" i="1"/>
  <c r="I84" i="1"/>
  <c r="H84" i="1"/>
  <c r="Y83" i="1"/>
  <c r="X83" i="1"/>
  <c r="W83" i="1"/>
  <c r="V83" i="1"/>
  <c r="U83" i="1"/>
  <c r="T83" i="1"/>
  <c r="S83" i="1"/>
  <c r="R83" i="1"/>
  <c r="Q83" i="1"/>
  <c r="O83" i="1"/>
  <c r="N83" i="1"/>
  <c r="M83" i="1"/>
  <c r="L83" i="1"/>
  <c r="K83" i="1"/>
  <c r="J83" i="1"/>
  <c r="I83" i="1"/>
  <c r="H83" i="1"/>
  <c r="Y82" i="1"/>
  <c r="X82" i="1"/>
  <c r="W82" i="1"/>
  <c r="V82" i="1"/>
  <c r="U82" i="1"/>
  <c r="T82" i="1"/>
  <c r="S82" i="1"/>
  <c r="R82" i="1"/>
  <c r="Q82" i="1"/>
  <c r="O82" i="1"/>
  <c r="N82" i="1"/>
  <c r="M82" i="1"/>
  <c r="L82" i="1"/>
  <c r="K82" i="1"/>
  <c r="J82" i="1"/>
  <c r="I82" i="1"/>
  <c r="H82" i="1"/>
  <c r="Y81" i="1"/>
  <c r="X81" i="1"/>
  <c r="W81" i="1"/>
  <c r="V81" i="1"/>
  <c r="U81" i="1"/>
  <c r="T81" i="1"/>
  <c r="S81" i="1"/>
  <c r="R81" i="1"/>
  <c r="Q81" i="1"/>
  <c r="O81" i="1"/>
  <c r="N81" i="1"/>
  <c r="M81" i="1"/>
  <c r="L81" i="1"/>
  <c r="K81" i="1"/>
  <c r="J81" i="1"/>
  <c r="I81" i="1"/>
  <c r="H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Y79" i="1"/>
  <c r="X79" i="1"/>
  <c r="W79" i="1"/>
  <c r="V79" i="1"/>
  <c r="U79" i="1"/>
  <c r="T79" i="1"/>
  <c r="S79" i="1"/>
  <c r="R79" i="1"/>
  <c r="Q79" i="1"/>
  <c r="P79" i="1"/>
  <c r="N79" i="1"/>
  <c r="M79" i="1"/>
  <c r="L79" i="1"/>
  <c r="K79" i="1"/>
  <c r="J79" i="1"/>
  <c r="I79" i="1"/>
  <c r="H79" i="1"/>
  <c r="Y78" i="1"/>
  <c r="X78" i="1"/>
  <c r="W78" i="1"/>
  <c r="V78" i="1"/>
  <c r="U78" i="1"/>
  <c r="T78" i="1"/>
  <c r="S78" i="1"/>
  <c r="R78" i="1"/>
  <c r="Q78" i="1"/>
  <c r="P78" i="1"/>
  <c r="N78" i="1"/>
  <c r="M78" i="1"/>
  <c r="L78" i="1"/>
  <c r="K78" i="1"/>
  <c r="J78" i="1"/>
  <c r="I78" i="1"/>
  <c r="H78" i="1"/>
  <c r="Y77" i="1"/>
  <c r="X77" i="1"/>
  <c r="W77" i="1"/>
  <c r="V77" i="1"/>
  <c r="U77" i="1"/>
  <c r="T77" i="1"/>
  <c r="S77" i="1"/>
  <c r="R77" i="1"/>
  <c r="Q77" i="1"/>
  <c r="P77" i="1"/>
  <c r="N77" i="1"/>
  <c r="M77" i="1"/>
  <c r="L77" i="1"/>
  <c r="K77" i="1"/>
  <c r="J77" i="1"/>
  <c r="I77" i="1"/>
  <c r="H77" i="1"/>
  <c r="Y76" i="1"/>
  <c r="X76" i="1"/>
  <c r="W76" i="1"/>
  <c r="V76" i="1"/>
  <c r="U76" i="1"/>
  <c r="T76" i="1"/>
  <c r="S76" i="1"/>
  <c r="R76" i="1"/>
  <c r="Q76" i="1"/>
  <c r="P76" i="1"/>
  <c r="N76" i="1"/>
  <c r="M76" i="1"/>
  <c r="L76" i="1"/>
  <c r="K76" i="1"/>
  <c r="J76" i="1"/>
  <c r="I76" i="1"/>
  <c r="H76" i="1"/>
  <c r="Y75" i="1"/>
  <c r="X75" i="1"/>
  <c r="W75" i="1"/>
  <c r="V75" i="1"/>
  <c r="U75" i="1"/>
  <c r="T75" i="1"/>
  <c r="S75" i="1"/>
  <c r="R75" i="1"/>
  <c r="Q75" i="1"/>
  <c r="P75" i="1"/>
  <c r="N75" i="1"/>
  <c r="M75" i="1"/>
  <c r="L75" i="1"/>
  <c r="K75" i="1"/>
  <c r="J75" i="1"/>
  <c r="I75" i="1"/>
  <c r="H75" i="1"/>
  <c r="Y74" i="1"/>
  <c r="X74" i="1"/>
  <c r="W74" i="1"/>
  <c r="V74" i="1"/>
  <c r="U74" i="1"/>
  <c r="T74" i="1"/>
  <c r="S74" i="1"/>
  <c r="R74" i="1"/>
  <c r="Q74" i="1"/>
  <c r="P74" i="1"/>
  <c r="N74" i="1"/>
  <c r="M74" i="1"/>
  <c r="L74" i="1"/>
  <c r="K74" i="1"/>
  <c r="J74" i="1"/>
  <c r="I74" i="1"/>
  <c r="H74" i="1"/>
  <c r="Y73" i="1"/>
  <c r="X73" i="1"/>
  <c r="W73" i="1"/>
  <c r="V73" i="1"/>
  <c r="U73" i="1"/>
  <c r="T73" i="1"/>
  <c r="S73" i="1"/>
  <c r="R73" i="1"/>
  <c r="Q73" i="1"/>
  <c r="P73" i="1"/>
  <c r="N73" i="1"/>
  <c r="M73" i="1"/>
  <c r="L73" i="1"/>
  <c r="K73" i="1"/>
  <c r="J73" i="1"/>
  <c r="I73" i="1"/>
  <c r="H73" i="1"/>
  <c r="Y72" i="1"/>
  <c r="X72" i="1"/>
  <c r="W72" i="1"/>
  <c r="V72" i="1"/>
  <c r="U72" i="1"/>
  <c r="T72" i="1"/>
  <c r="S72" i="1"/>
  <c r="R72" i="1"/>
  <c r="Q72" i="1"/>
  <c r="P72" i="1"/>
  <c r="N72" i="1"/>
  <c r="M72" i="1"/>
  <c r="L72" i="1"/>
  <c r="K72" i="1"/>
  <c r="J72" i="1"/>
  <c r="I72" i="1"/>
  <c r="H72" i="1"/>
  <c r="Y71" i="1"/>
  <c r="X71" i="1"/>
  <c r="W71" i="1"/>
  <c r="V71" i="1"/>
  <c r="U71" i="1"/>
  <c r="T71" i="1"/>
  <c r="S71" i="1"/>
  <c r="R71" i="1"/>
  <c r="Q71" i="1"/>
  <c r="P71" i="1"/>
  <c r="N71" i="1"/>
  <c r="M71" i="1"/>
  <c r="L71" i="1"/>
  <c r="K71" i="1"/>
  <c r="J71" i="1"/>
  <c r="I71" i="1"/>
  <c r="H71" i="1"/>
  <c r="Y70" i="1"/>
  <c r="X70" i="1"/>
  <c r="W70" i="1"/>
  <c r="V70" i="1"/>
  <c r="U70" i="1"/>
  <c r="T70" i="1"/>
  <c r="S70" i="1"/>
  <c r="R70" i="1"/>
  <c r="Q70" i="1"/>
  <c r="P70" i="1"/>
  <c r="N70" i="1"/>
  <c r="M70" i="1"/>
  <c r="L70" i="1"/>
  <c r="K70" i="1"/>
  <c r="J70" i="1"/>
  <c r="I70" i="1"/>
  <c r="H70" i="1"/>
  <c r="Y69" i="1"/>
  <c r="X69" i="1"/>
  <c r="W69" i="1"/>
  <c r="V69" i="1"/>
  <c r="U69" i="1"/>
  <c r="T69" i="1"/>
  <c r="S69" i="1"/>
  <c r="R69" i="1"/>
  <c r="Q69" i="1"/>
  <c r="P69" i="1"/>
  <c r="N69" i="1"/>
  <c r="M69" i="1"/>
  <c r="L69" i="1"/>
  <c r="K69" i="1"/>
  <c r="J69" i="1"/>
  <c r="I69" i="1"/>
  <c r="H69" i="1"/>
  <c r="Y68" i="1"/>
  <c r="X68" i="1"/>
  <c r="W68" i="1"/>
  <c r="V68" i="1"/>
  <c r="U68" i="1"/>
  <c r="T68" i="1"/>
  <c r="S68" i="1"/>
  <c r="R68" i="1"/>
  <c r="Q68" i="1"/>
  <c r="P68" i="1"/>
  <c r="N68" i="1"/>
  <c r="M68" i="1"/>
  <c r="L68" i="1"/>
  <c r="K68" i="1"/>
  <c r="J68" i="1"/>
  <c r="I68" i="1"/>
  <c r="H68" i="1"/>
  <c r="Y67" i="1"/>
  <c r="X67" i="1"/>
  <c r="W67" i="1"/>
  <c r="V67" i="1"/>
  <c r="U67" i="1"/>
  <c r="T67" i="1"/>
  <c r="S67" i="1"/>
  <c r="R67" i="1"/>
  <c r="Q67" i="1"/>
  <c r="P67" i="1"/>
  <c r="N67" i="1"/>
  <c r="M67" i="1"/>
  <c r="L67" i="1"/>
  <c r="K67" i="1"/>
  <c r="J67" i="1"/>
  <c r="I67" i="1"/>
  <c r="H67" i="1"/>
  <c r="Y66" i="1"/>
  <c r="X66" i="1"/>
  <c r="W66" i="1"/>
  <c r="V66" i="1"/>
  <c r="U66" i="1"/>
  <c r="T66" i="1"/>
  <c r="S66" i="1"/>
  <c r="R66" i="1"/>
  <c r="Q66" i="1"/>
  <c r="P66" i="1"/>
  <c r="N66" i="1"/>
  <c r="M66" i="1"/>
  <c r="L66" i="1"/>
  <c r="K66" i="1"/>
  <c r="J66" i="1"/>
  <c r="I66" i="1"/>
  <c r="H66" i="1"/>
  <c r="Y65" i="1"/>
  <c r="X65" i="1"/>
  <c r="W65" i="1"/>
  <c r="V65" i="1"/>
  <c r="U65" i="1"/>
  <c r="T65" i="1"/>
  <c r="S65" i="1"/>
  <c r="R65" i="1"/>
  <c r="Q65" i="1"/>
  <c r="P65" i="1"/>
  <c r="N65" i="1"/>
  <c r="M65" i="1"/>
  <c r="L65" i="1"/>
  <c r="K65" i="1"/>
  <c r="J65" i="1"/>
  <c r="I65" i="1"/>
  <c r="H65" i="1"/>
  <c r="Y64" i="1"/>
  <c r="X64" i="1"/>
  <c r="W64" i="1"/>
  <c r="V64" i="1"/>
  <c r="U64" i="1"/>
  <c r="T64" i="1"/>
  <c r="S64" i="1"/>
  <c r="R64" i="1"/>
  <c r="Q64" i="1"/>
  <c r="P64" i="1"/>
  <c r="N64" i="1"/>
  <c r="M64" i="1"/>
  <c r="L64" i="1"/>
  <c r="K64" i="1"/>
  <c r="J64" i="1"/>
  <c r="I64" i="1"/>
  <c r="H64" i="1"/>
  <c r="Y63" i="1"/>
  <c r="X63" i="1"/>
  <c r="W63" i="1"/>
  <c r="V63" i="1"/>
  <c r="U63" i="1"/>
  <c r="T63" i="1"/>
  <c r="S63" i="1"/>
  <c r="R63" i="1"/>
  <c r="Q63" i="1"/>
  <c r="P63" i="1"/>
  <c r="N63" i="1"/>
  <c r="M63" i="1"/>
  <c r="L63" i="1"/>
  <c r="K63" i="1"/>
  <c r="J63" i="1"/>
  <c r="I63" i="1"/>
  <c r="H63" i="1"/>
  <c r="Y62" i="1"/>
  <c r="X62" i="1"/>
  <c r="W62" i="1"/>
  <c r="V62" i="1"/>
  <c r="U62" i="1"/>
  <c r="T62" i="1"/>
  <c r="S62" i="1"/>
  <c r="R62" i="1"/>
  <c r="Q62" i="1"/>
  <c r="P62" i="1"/>
  <c r="N62" i="1"/>
  <c r="M62" i="1"/>
  <c r="L62" i="1"/>
  <c r="K62" i="1"/>
  <c r="J62" i="1"/>
  <c r="I62" i="1"/>
  <c r="H62" i="1"/>
  <c r="Y61" i="1"/>
  <c r="X61" i="1"/>
  <c r="W61" i="1"/>
  <c r="V61" i="1"/>
  <c r="U61" i="1"/>
  <c r="T61" i="1"/>
  <c r="S61" i="1"/>
  <c r="R61" i="1"/>
  <c r="Q61" i="1"/>
  <c r="P61" i="1"/>
  <c r="N61" i="1"/>
  <c r="M61" i="1"/>
  <c r="L61" i="1"/>
  <c r="K61" i="1"/>
  <c r="J61" i="1"/>
  <c r="I61" i="1"/>
  <c r="H61" i="1"/>
  <c r="Y60" i="1"/>
  <c r="X60" i="1"/>
  <c r="W60" i="1"/>
  <c r="V60" i="1"/>
  <c r="U60" i="1"/>
  <c r="T60" i="1"/>
  <c r="S60" i="1"/>
  <c r="R60" i="1"/>
  <c r="Q60" i="1"/>
  <c r="P60" i="1"/>
  <c r="N60" i="1"/>
  <c r="M60" i="1"/>
  <c r="L60" i="1"/>
  <c r="K60" i="1"/>
  <c r="J60" i="1"/>
  <c r="I60" i="1"/>
  <c r="H60" i="1"/>
  <c r="Y59" i="1"/>
  <c r="X59" i="1"/>
  <c r="W59" i="1"/>
  <c r="V59" i="1"/>
  <c r="U59" i="1"/>
  <c r="T59" i="1"/>
  <c r="S59" i="1"/>
  <c r="R59" i="1"/>
  <c r="Q59" i="1"/>
  <c r="P59" i="1"/>
  <c r="N59" i="1"/>
  <c r="M59" i="1"/>
  <c r="L59" i="1"/>
  <c r="K59" i="1"/>
  <c r="J59" i="1"/>
  <c r="I59" i="1"/>
  <c r="H59" i="1"/>
  <c r="Y58" i="1"/>
  <c r="X58" i="1"/>
  <c r="W58" i="1"/>
  <c r="V58" i="1"/>
  <c r="U58" i="1"/>
  <c r="T58" i="1"/>
  <c r="S58" i="1"/>
  <c r="R58" i="1"/>
  <c r="Q58" i="1"/>
  <c r="P58" i="1"/>
  <c r="N58" i="1"/>
  <c r="M58" i="1"/>
  <c r="L58" i="1"/>
  <c r="K58" i="1"/>
  <c r="J58" i="1"/>
  <c r="I58" i="1"/>
  <c r="H58" i="1"/>
  <c r="Y57" i="1"/>
  <c r="X57" i="1"/>
  <c r="W57" i="1"/>
  <c r="V57" i="1"/>
  <c r="U57" i="1"/>
  <c r="T57" i="1"/>
  <c r="S57" i="1"/>
  <c r="R57" i="1"/>
  <c r="Q57" i="1"/>
  <c r="P57" i="1"/>
  <c r="N57" i="1"/>
  <c r="M57" i="1"/>
  <c r="L57" i="1"/>
  <c r="K57" i="1"/>
  <c r="J57" i="1"/>
  <c r="I57" i="1"/>
  <c r="H57" i="1"/>
  <c r="Y56" i="1"/>
  <c r="X56" i="1"/>
  <c r="W56" i="1"/>
  <c r="V56" i="1"/>
  <c r="U56" i="1"/>
  <c r="T56" i="1"/>
  <c r="S56" i="1"/>
  <c r="R56" i="1"/>
  <c r="Q56" i="1"/>
  <c r="P56" i="1"/>
  <c r="N56" i="1"/>
  <c r="M56" i="1"/>
  <c r="L56" i="1"/>
  <c r="K56" i="1"/>
  <c r="J56" i="1"/>
  <c r="I56" i="1"/>
  <c r="H56" i="1"/>
  <c r="Y55" i="1"/>
  <c r="X55" i="1"/>
  <c r="W55" i="1"/>
  <c r="V55" i="1"/>
  <c r="U55" i="1"/>
  <c r="T55" i="1"/>
  <c r="S55" i="1"/>
  <c r="R55" i="1"/>
  <c r="Q55" i="1"/>
  <c r="P55" i="1"/>
  <c r="N55" i="1"/>
  <c r="M55" i="1"/>
  <c r="L55" i="1"/>
  <c r="K55" i="1"/>
  <c r="J55" i="1"/>
  <c r="I55" i="1"/>
  <c r="H55" i="1"/>
  <c r="Y54" i="1"/>
  <c r="X54" i="1"/>
  <c r="W54" i="1"/>
  <c r="V54" i="1"/>
  <c r="U54" i="1"/>
  <c r="T54" i="1"/>
  <c r="S54" i="1"/>
  <c r="R54" i="1"/>
  <c r="Q54" i="1"/>
  <c r="P54" i="1"/>
  <c r="N54" i="1"/>
  <c r="M54" i="1"/>
  <c r="L54" i="1"/>
  <c r="K54" i="1"/>
  <c r="J54" i="1"/>
  <c r="I54" i="1"/>
  <c r="H54" i="1"/>
  <c r="Y53" i="1"/>
  <c r="X53" i="1"/>
  <c r="W53" i="1"/>
  <c r="V53" i="1"/>
  <c r="U53" i="1"/>
  <c r="T53" i="1"/>
  <c r="S53" i="1"/>
  <c r="R53" i="1"/>
  <c r="Q53" i="1"/>
  <c r="P53" i="1"/>
  <c r="N53" i="1"/>
  <c r="M53" i="1"/>
  <c r="L53" i="1"/>
  <c r="K53" i="1"/>
  <c r="J53" i="1"/>
  <c r="I53" i="1"/>
  <c r="H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Y51" i="1"/>
  <c r="X51" i="1"/>
  <c r="W51" i="1"/>
  <c r="V51" i="1"/>
  <c r="U51" i="1"/>
  <c r="T51" i="1"/>
  <c r="S51" i="1"/>
  <c r="R51" i="1"/>
  <c r="Q51" i="1"/>
  <c r="P51" i="1"/>
  <c r="O51" i="1"/>
  <c r="M51" i="1"/>
  <c r="L51" i="1"/>
  <c r="K51" i="1"/>
  <c r="J51" i="1"/>
  <c r="I51" i="1"/>
  <c r="H51" i="1"/>
  <c r="Y50" i="1"/>
  <c r="X50" i="1"/>
  <c r="W50" i="1"/>
  <c r="V50" i="1"/>
  <c r="U50" i="1"/>
  <c r="T50" i="1"/>
  <c r="S50" i="1"/>
  <c r="R50" i="1"/>
  <c r="Q50" i="1"/>
  <c r="P50" i="1"/>
  <c r="O50" i="1"/>
  <c r="M50" i="1"/>
  <c r="L50" i="1"/>
  <c r="K50" i="1"/>
  <c r="J50" i="1"/>
  <c r="I50" i="1"/>
  <c r="H50" i="1"/>
  <c r="Y49" i="1"/>
  <c r="X49" i="1"/>
  <c r="W49" i="1"/>
  <c r="V49" i="1"/>
  <c r="U49" i="1"/>
  <c r="T49" i="1"/>
  <c r="S49" i="1"/>
  <c r="R49" i="1"/>
  <c r="Q49" i="1"/>
  <c r="P49" i="1"/>
  <c r="O49" i="1"/>
  <c r="M49" i="1"/>
  <c r="L49" i="1"/>
  <c r="K49" i="1"/>
  <c r="J49" i="1"/>
  <c r="I49" i="1"/>
  <c r="H49" i="1"/>
  <c r="Y48" i="1"/>
  <c r="X48" i="1"/>
  <c r="W48" i="1"/>
  <c r="V48" i="1"/>
  <c r="U48" i="1"/>
  <c r="T48" i="1"/>
  <c r="S48" i="1"/>
  <c r="R48" i="1"/>
  <c r="Q48" i="1"/>
  <c r="P48" i="1"/>
  <c r="O48" i="1"/>
  <c r="M48" i="1"/>
  <c r="L48" i="1"/>
  <c r="K48" i="1"/>
  <c r="J48" i="1"/>
  <c r="I48" i="1"/>
  <c r="H48" i="1"/>
  <c r="Y47" i="1"/>
  <c r="X47" i="1"/>
  <c r="W47" i="1"/>
  <c r="V47" i="1"/>
  <c r="U47" i="1"/>
  <c r="T47" i="1"/>
  <c r="S47" i="1"/>
  <c r="R47" i="1"/>
  <c r="Q47" i="1"/>
  <c r="P47" i="1"/>
  <c r="O47" i="1"/>
  <c r="M47" i="1"/>
  <c r="L47" i="1"/>
  <c r="K47" i="1"/>
  <c r="J47" i="1"/>
  <c r="I47" i="1"/>
  <c r="H47" i="1"/>
  <c r="Y46" i="1"/>
  <c r="X46" i="1"/>
  <c r="W46" i="1"/>
  <c r="V46" i="1"/>
  <c r="U46" i="1"/>
  <c r="T46" i="1"/>
  <c r="S46" i="1"/>
  <c r="R46" i="1"/>
  <c r="Q46" i="1"/>
  <c r="P46" i="1"/>
  <c r="O46" i="1"/>
  <c r="M46" i="1"/>
  <c r="L46" i="1"/>
  <c r="K46" i="1"/>
  <c r="J46" i="1"/>
  <c r="I46" i="1"/>
  <c r="H46" i="1"/>
  <c r="Y45" i="1"/>
  <c r="X45" i="1"/>
  <c r="W45" i="1"/>
  <c r="V45" i="1"/>
  <c r="U45" i="1"/>
  <c r="T45" i="1"/>
  <c r="S45" i="1"/>
  <c r="R45" i="1"/>
  <c r="Q45" i="1"/>
  <c r="P45" i="1"/>
  <c r="O45" i="1"/>
  <c r="M45" i="1"/>
  <c r="L45" i="1"/>
  <c r="K45" i="1"/>
  <c r="J45" i="1"/>
  <c r="I45" i="1"/>
  <c r="H45" i="1"/>
  <c r="Y44" i="1"/>
  <c r="X44" i="1"/>
  <c r="W44" i="1"/>
  <c r="V44" i="1"/>
  <c r="U44" i="1"/>
  <c r="T44" i="1"/>
  <c r="S44" i="1"/>
  <c r="R44" i="1"/>
  <c r="Q44" i="1"/>
  <c r="P44" i="1"/>
  <c r="O44" i="1"/>
  <c r="M44" i="1"/>
  <c r="L44" i="1"/>
  <c r="K44" i="1"/>
  <c r="J44" i="1"/>
  <c r="I44" i="1"/>
  <c r="H44" i="1"/>
  <c r="Y43" i="1"/>
  <c r="X43" i="1"/>
  <c r="W43" i="1"/>
  <c r="V43" i="1"/>
  <c r="U43" i="1"/>
  <c r="T43" i="1"/>
  <c r="S43" i="1"/>
  <c r="R43" i="1"/>
  <c r="Q43" i="1"/>
  <c r="P43" i="1"/>
  <c r="O43" i="1"/>
  <c r="M43" i="1"/>
  <c r="L43" i="1"/>
  <c r="K43" i="1"/>
  <c r="J43" i="1"/>
  <c r="I43" i="1"/>
  <c r="H43" i="1"/>
  <c r="Y42" i="1"/>
  <c r="X42" i="1"/>
  <c r="W42" i="1"/>
  <c r="V42" i="1"/>
  <c r="U42" i="1"/>
  <c r="T42" i="1"/>
  <c r="S42" i="1"/>
  <c r="R42" i="1"/>
  <c r="Q42" i="1"/>
  <c r="P42" i="1"/>
  <c r="O42" i="1"/>
  <c r="M42" i="1"/>
  <c r="L42" i="1"/>
  <c r="K42" i="1"/>
  <c r="J42" i="1"/>
  <c r="I42" i="1"/>
  <c r="H42" i="1"/>
  <c r="Y41" i="1"/>
  <c r="X41" i="1"/>
  <c r="W41" i="1"/>
  <c r="V41" i="1"/>
  <c r="U41" i="1"/>
  <c r="T41" i="1"/>
  <c r="S41" i="1"/>
  <c r="R41" i="1"/>
  <c r="Q41" i="1"/>
  <c r="P41" i="1"/>
  <c r="O41" i="1"/>
  <c r="M41" i="1"/>
  <c r="L41" i="1"/>
  <c r="K41" i="1"/>
  <c r="J41" i="1"/>
  <c r="I41" i="1"/>
  <c r="H41" i="1"/>
  <c r="Y40" i="1"/>
  <c r="X40" i="1"/>
  <c r="W40" i="1"/>
  <c r="V40" i="1"/>
  <c r="U40" i="1"/>
  <c r="T40" i="1"/>
  <c r="S40" i="1"/>
  <c r="R40" i="1"/>
  <c r="Q40" i="1"/>
  <c r="P40" i="1"/>
  <c r="O40" i="1"/>
  <c r="M40" i="1"/>
  <c r="L40" i="1"/>
  <c r="K40" i="1"/>
  <c r="J40" i="1"/>
  <c r="I40" i="1"/>
  <c r="H40" i="1"/>
  <c r="Y39" i="1"/>
  <c r="X39" i="1"/>
  <c r="W39" i="1"/>
  <c r="V39" i="1"/>
  <c r="U39" i="1"/>
  <c r="T39" i="1"/>
  <c r="S39" i="1"/>
  <c r="R39" i="1"/>
  <c r="Q39" i="1"/>
  <c r="P39" i="1"/>
  <c r="O39" i="1"/>
  <c r="M39" i="1"/>
  <c r="L39" i="1"/>
  <c r="K39" i="1"/>
  <c r="J39" i="1"/>
  <c r="I39" i="1"/>
  <c r="H39" i="1"/>
  <c r="Y38" i="1"/>
  <c r="X38" i="1"/>
  <c r="W38" i="1"/>
  <c r="V38" i="1"/>
  <c r="U38" i="1"/>
  <c r="T38" i="1"/>
  <c r="S38" i="1"/>
  <c r="R38" i="1"/>
  <c r="Q38" i="1"/>
  <c r="P38" i="1"/>
  <c r="O38" i="1"/>
  <c r="M38" i="1"/>
  <c r="L38" i="1"/>
  <c r="K38" i="1"/>
  <c r="J38" i="1"/>
  <c r="I38" i="1"/>
  <c r="H38" i="1"/>
  <c r="Y37" i="1"/>
  <c r="X37" i="1"/>
  <c r="W37" i="1"/>
  <c r="V37" i="1"/>
  <c r="U37" i="1"/>
  <c r="T37" i="1"/>
  <c r="S37" i="1"/>
  <c r="R37" i="1"/>
  <c r="Q37" i="1"/>
  <c r="P37" i="1"/>
  <c r="O37" i="1"/>
  <c r="M37" i="1"/>
  <c r="L37" i="1"/>
  <c r="K37" i="1"/>
  <c r="J37" i="1"/>
  <c r="I37" i="1"/>
  <c r="H37" i="1"/>
  <c r="Y36" i="1"/>
  <c r="X36" i="1"/>
  <c r="W36" i="1"/>
  <c r="V36" i="1"/>
  <c r="U36" i="1"/>
  <c r="T36" i="1"/>
  <c r="S36" i="1"/>
  <c r="R36" i="1"/>
  <c r="Q36" i="1"/>
  <c r="P36" i="1"/>
  <c r="O36" i="1"/>
  <c r="M36" i="1"/>
  <c r="L36" i="1"/>
  <c r="K36" i="1"/>
  <c r="J36" i="1"/>
  <c r="I36" i="1"/>
  <c r="H36" i="1"/>
  <c r="Y35" i="1"/>
  <c r="X35" i="1"/>
  <c r="W35" i="1"/>
  <c r="V35" i="1"/>
  <c r="U35" i="1"/>
  <c r="T35" i="1"/>
  <c r="S35" i="1"/>
  <c r="R35" i="1"/>
  <c r="Q35" i="1"/>
  <c r="P35" i="1"/>
  <c r="O35" i="1"/>
  <c r="M35" i="1"/>
  <c r="L35" i="1"/>
  <c r="K35" i="1"/>
  <c r="J35" i="1"/>
  <c r="I35" i="1"/>
  <c r="H35" i="1"/>
  <c r="Y34" i="1"/>
  <c r="X34" i="1"/>
  <c r="W34" i="1"/>
  <c r="V34" i="1"/>
  <c r="U34" i="1"/>
  <c r="T34" i="1"/>
  <c r="S34" i="1"/>
  <c r="R34" i="1"/>
  <c r="Q34" i="1"/>
  <c r="P34" i="1"/>
  <c r="O34" i="1"/>
  <c r="M34" i="1"/>
  <c r="L34" i="1"/>
  <c r="K34" i="1"/>
  <c r="J34" i="1"/>
  <c r="I34" i="1"/>
  <c r="H34" i="1"/>
  <c r="Y33" i="1"/>
  <c r="X33" i="1"/>
  <c r="W33" i="1"/>
  <c r="V33" i="1"/>
  <c r="U33" i="1"/>
  <c r="T33" i="1"/>
  <c r="S33" i="1"/>
  <c r="R33" i="1"/>
  <c r="Q33" i="1"/>
  <c r="P33" i="1"/>
  <c r="O33" i="1"/>
  <c r="M33" i="1"/>
  <c r="L33" i="1"/>
  <c r="K33" i="1"/>
  <c r="J33" i="1"/>
  <c r="I33" i="1"/>
  <c r="H33" i="1"/>
  <c r="Y32" i="1"/>
  <c r="X32" i="1"/>
  <c r="W32" i="1"/>
  <c r="V32" i="1"/>
  <c r="U32" i="1"/>
  <c r="T32" i="1"/>
  <c r="S32" i="1"/>
  <c r="R32" i="1"/>
  <c r="Q32" i="1"/>
  <c r="P32" i="1"/>
  <c r="O32" i="1"/>
  <c r="M32" i="1"/>
  <c r="L32" i="1"/>
  <c r="K32" i="1"/>
  <c r="J32" i="1"/>
  <c r="I32" i="1"/>
  <c r="H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Y30" i="1"/>
  <c r="X30" i="1"/>
  <c r="W30" i="1"/>
  <c r="V30" i="1"/>
  <c r="U30" i="1"/>
  <c r="T30" i="1"/>
  <c r="S30" i="1"/>
  <c r="R30" i="1"/>
  <c r="Q30" i="1"/>
  <c r="P30" i="1"/>
  <c r="O30" i="1"/>
  <c r="N30" i="1"/>
  <c r="L30" i="1"/>
  <c r="K30" i="1"/>
  <c r="J30" i="1"/>
  <c r="I30" i="1"/>
  <c r="H30" i="1"/>
  <c r="Y29" i="1"/>
  <c r="X29" i="1"/>
  <c r="W29" i="1"/>
  <c r="V29" i="1"/>
  <c r="U29" i="1"/>
  <c r="T29" i="1"/>
  <c r="S29" i="1"/>
  <c r="R29" i="1"/>
  <c r="Q29" i="1"/>
  <c r="P29" i="1"/>
  <c r="O29" i="1"/>
  <c r="N29" i="1"/>
  <c r="L29" i="1"/>
  <c r="K29" i="1"/>
  <c r="J29" i="1"/>
  <c r="I29" i="1"/>
  <c r="H29" i="1"/>
  <c r="Y28" i="1"/>
  <c r="X28" i="1"/>
  <c r="W28" i="1"/>
  <c r="V28" i="1"/>
  <c r="U28" i="1"/>
  <c r="T28" i="1"/>
  <c r="S28" i="1"/>
  <c r="R28" i="1"/>
  <c r="Q28" i="1"/>
  <c r="P28" i="1"/>
  <c r="O28" i="1"/>
  <c r="N28" i="1"/>
  <c r="L28" i="1"/>
  <c r="K28" i="1"/>
  <c r="J28" i="1"/>
  <c r="I28" i="1"/>
  <c r="H28" i="1"/>
  <c r="Y27" i="1"/>
  <c r="X27" i="1"/>
  <c r="W27" i="1"/>
  <c r="V27" i="1"/>
  <c r="U27" i="1"/>
  <c r="T27" i="1"/>
  <c r="S27" i="1"/>
  <c r="R27" i="1"/>
  <c r="Q27" i="1"/>
  <c r="P27" i="1"/>
  <c r="O27" i="1"/>
  <c r="N27" i="1"/>
  <c r="L27" i="1"/>
  <c r="K27" i="1"/>
  <c r="J27" i="1"/>
  <c r="I27" i="1"/>
  <c r="H27" i="1"/>
  <c r="Y26" i="1"/>
  <c r="X26" i="1"/>
  <c r="W26" i="1"/>
  <c r="V26" i="1"/>
  <c r="U26" i="1"/>
  <c r="T26" i="1"/>
  <c r="S26" i="1"/>
  <c r="R26" i="1"/>
  <c r="Q26" i="1"/>
  <c r="P26" i="1"/>
  <c r="O26" i="1"/>
  <c r="N26" i="1"/>
  <c r="L26" i="1"/>
  <c r="K26" i="1"/>
  <c r="J26" i="1"/>
  <c r="I26" i="1"/>
  <c r="H26" i="1"/>
  <c r="Y25" i="1"/>
  <c r="X25" i="1"/>
  <c r="W25" i="1"/>
  <c r="V25" i="1"/>
  <c r="U25" i="1"/>
  <c r="T25" i="1"/>
  <c r="S25" i="1"/>
  <c r="R25" i="1"/>
  <c r="Q25" i="1"/>
  <c r="P25" i="1"/>
  <c r="O25" i="1"/>
  <c r="N25" i="1"/>
  <c r="L25" i="1"/>
  <c r="K25" i="1"/>
  <c r="J25" i="1"/>
  <c r="I25" i="1"/>
  <c r="H25" i="1"/>
  <c r="Y24" i="1"/>
  <c r="X24" i="1"/>
  <c r="W24" i="1"/>
  <c r="V24" i="1"/>
  <c r="U24" i="1"/>
  <c r="T24" i="1"/>
  <c r="S24" i="1"/>
  <c r="R24" i="1"/>
  <c r="Q24" i="1"/>
  <c r="P24" i="1"/>
  <c r="O24" i="1"/>
  <c r="N24" i="1"/>
  <c r="L24" i="1"/>
  <c r="K24" i="1"/>
  <c r="J24" i="1"/>
  <c r="I24" i="1"/>
  <c r="H24" i="1"/>
  <c r="Y23" i="1"/>
  <c r="X23" i="1"/>
  <c r="W23" i="1"/>
  <c r="V23" i="1"/>
  <c r="U23" i="1"/>
  <c r="T23" i="1"/>
  <c r="S23" i="1"/>
  <c r="R23" i="1"/>
  <c r="Q23" i="1"/>
  <c r="P23" i="1"/>
  <c r="O23" i="1"/>
  <c r="N23" i="1"/>
  <c r="L23" i="1"/>
  <c r="K23" i="1"/>
  <c r="J23" i="1"/>
  <c r="I23" i="1"/>
  <c r="H23" i="1"/>
  <c r="Y22" i="1"/>
  <c r="X22" i="1"/>
  <c r="W22" i="1"/>
  <c r="V22" i="1"/>
  <c r="U22" i="1"/>
  <c r="T22" i="1"/>
  <c r="S22" i="1"/>
  <c r="R22" i="1"/>
  <c r="Q22" i="1"/>
  <c r="P22" i="1"/>
  <c r="O22" i="1"/>
  <c r="N22" i="1"/>
  <c r="L22" i="1"/>
  <c r="K22" i="1"/>
  <c r="J22" i="1"/>
  <c r="I22" i="1"/>
  <c r="H22" i="1"/>
  <c r="Y21" i="1"/>
  <c r="X21" i="1"/>
  <c r="W21" i="1"/>
  <c r="V21" i="1"/>
  <c r="U21" i="1"/>
  <c r="T21" i="1"/>
  <c r="S21" i="1"/>
  <c r="R21" i="1"/>
  <c r="Q21" i="1"/>
  <c r="P21" i="1"/>
  <c r="O21" i="1"/>
  <c r="N21" i="1"/>
  <c r="L21" i="1"/>
  <c r="K21" i="1"/>
  <c r="J21" i="1"/>
  <c r="I21" i="1"/>
  <c r="H21" i="1"/>
  <c r="Y20" i="1"/>
  <c r="X20" i="1"/>
  <c r="W20" i="1"/>
  <c r="V20" i="1"/>
  <c r="U20" i="1"/>
  <c r="T20" i="1"/>
  <c r="S20" i="1"/>
  <c r="R20" i="1"/>
  <c r="Q20" i="1"/>
  <c r="P20" i="1"/>
  <c r="O20" i="1"/>
  <c r="N20" i="1"/>
  <c r="L20" i="1"/>
  <c r="K20" i="1"/>
  <c r="J20" i="1"/>
  <c r="I20" i="1"/>
  <c r="H20" i="1"/>
  <c r="Y19" i="1"/>
  <c r="X19" i="1"/>
  <c r="W19" i="1"/>
  <c r="V19" i="1"/>
  <c r="U19" i="1"/>
  <c r="T19" i="1"/>
  <c r="S19" i="1"/>
  <c r="R19" i="1"/>
  <c r="Q19" i="1"/>
  <c r="P19" i="1"/>
  <c r="O19" i="1"/>
  <c r="N19" i="1"/>
  <c r="L19" i="1"/>
  <c r="K19" i="1"/>
  <c r="J19" i="1"/>
  <c r="I19" i="1"/>
  <c r="H19" i="1"/>
  <c r="Y18" i="1"/>
  <c r="X18" i="1"/>
  <c r="W18" i="1"/>
  <c r="V18" i="1"/>
  <c r="U18" i="1"/>
  <c r="T18" i="1"/>
  <c r="S18" i="1"/>
  <c r="R18" i="1"/>
  <c r="Q18" i="1"/>
  <c r="P18" i="1"/>
  <c r="O18" i="1"/>
  <c r="N18" i="1"/>
  <c r="L18" i="1"/>
  <c r="K18" i="1"/>
  <c r="J18" i="1"/>
  <c r="I18" i="1"/>
  <c r="H18" i="1"/>
  <c r="Y17" i="1"/>
  <c r="X17" i="1"/>
  <c r="W17" i="1"/>
  <c r="V17" i="1"/>
  <c r="U17" i="1"/>
  <c r="T17" i="1"/>
  <c r="S17" i="1"/>
  <c r="R17" i="1"/>
  <c r="Q17" i="1"/>
  <c r="P17" i="1"/>
  <c r="O17" i="1"/>
  <c r="N17" i="1"/>
  <c r="L17" i="1"/>
  <c r="K17" i="1"/>
  <c r="J17" i="1"/>
  <c r="I17" i="1"/>
  <c r="H17" i="1"/>
  <c r="Y16" i="1"/>
  <c r="X16" i="1"/>
  <c r="W16" i="1"/>
  <c r="V16" i="1"/>
  <c r="U16" i="1"/>
  <c r="T16" i="1"/>
  <c r="S16" i="1"/>
  <c r="R16" i="1"/>
  <c r="Q16" i="1"/>
  <c r="P16" i="1"/>
  <c r="O16" i="1"/>
  <c r="N16" i="1"/>
  <c r="L16" i="1"/>
  <c r="K16" i="1"/>
  <c r="J16" i="1"/>
  <c r="I16" i="1"/>
  <c r="H16" i="1"/>
  <c r="Y15" i="1"/>
  <c r="X15" i="1"/>
  <c r="W15" i="1"/>
  <c r="V15" i="1"/>
  <c r="U15" i="1"/>
  <c r="T15" i="1"/>
  <c r="S15" i="1"/>
  <c r="R15" i="1"/>
  <c r="Q15" i="1"/>
  <c r="P15" i="1"/>
  <c r="O15" i="1"/>
  <c r="N15" i="1"/>
  <c r="L15" i="1"/>
  <c r="K15" i="1"/>
  <c r="J15" i="1"/>
  <c r="I15" i="1"/>
  <c r="H15" i="1"/>
  <c r="Y14" i="1"/>
  <c r="X14" i="1"/>
  <c r="W14" i="1"/>
  <c r="V14" i="1"/>
  <c r="U14" i="1"/>
  <c r="T14" i="1"/>
  <c r="S14" i="1"/>
  <c r="R14" i="1"/>
  <c r="Q14" i="1"/>
  <c r="P14" i="1"/>
  <c r="O14" i="1"/>
  <c r="N14" i="1"/>
  <c r="L14" i="1"/>
  <c r="K14" i="1"/>
  <c r="J14" i="1"/>
  <c r="I14" i="1"/>
  <c r="H14" i="1"/>
  <c r="Y13" i="1"/>
  <c r="X13" i="1"/>
  <c r="W13" i="1"/>
  <c r="V13" i="1"/>
  <c r="U13" i="1"/>
  <c r="T13" i="1"/>
  <c r="S13" i="1"/>
  <c r="R13" i="1"/>
  <c r="Q13" i="1"/>
  <c r="P13" i="1"/>
  <c r="O13" i="1"/>
  <c r="N13" i="1"/>
  <c r="L13" i="1"/>
  <c r="K13" i="1"/>
  <c r="J13" i="1"/>
  <c r="I13" i="1"/>
  <c r="H13" i="1"/>
  <c r="Y12" i="1"/>
  <c r="X12" i="1"/>
  <c r="W12" i="1"/>
  <c r="V12" i="1"/>
  <c r="U12" i="1"/>
  <c r="T12" i="1"/>
  <c r="S12" i="1"/>
  <c r="R12" i="1"/>
  <c r="Q12" i="1"/>
  <c r="P12" i="1"/>
  <c r="O12" i="1"/>
  <c r="N12" i="1"/>
  <c r="L12" i="1"/>
  <c r="K12" i="1"/>
  <c r="J12" i="1"/>
  <c r="I12" i="1"/>
  <c r="H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J9" i="1"/>
  <c r="I9" i="1"/>
  <c r="H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J8" i="1"/>
  <c r="I8" i="1"/>
  <c r="H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I6" i="1"/>
  <c r="H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AC100" i="1"/>
  <c r="B100" i="1" s="1"/>
  <c r="AB100" i="1"/>
  <c r="AC99" i="1"/>
  <c r="B99" i="1" s="1"/>
  <c r="AB99" i="1"/>
  <c r="AC98" i="1"/>
  <c r="B98" i="1" s="1"/>
  <c r="AB98" i="1"/>
  <c r="AC97" i="1"/>
  <c r="B97" i="1" s="1"/>
  <c r="AB97" i="1"/>
  <c r="AC103" i="1"/>
  <c r="B103" i="1" s="1"/>
  <c r="AB103" i="1"/>
  <c r="AC108" i="1"/>
  <c r="B108" i="1" s="1"/>
  <c r="AB108" i="1"/>
  <c r="AC95" i="1"/>
  <c r="B95" i="1" s="1"/>
  <c r="AB95" i="1"/>
  <c r="AC104" i="1"/>
  <c r="B104" i="1" s="1"/>
  <c r="AB104" i="1"/>
  <c r="AC112" i="1"/>
  <c r="B112" i="1" s="1"/>
  <c r="AB112" i="1"/>
  <c r="AC96" i="1"/>
  <c r="B96" i="1" s="1"/>
  <c r="AB96" i="1"/>
  <c r="AC115" i="1"/>
  <c r="B115" i="1" s="1"/>
  <c r="AB115" i="1"/>
  <c r="AC109" i="1"/>
  <c r="B109" i="1" s="1"/>
  <c r="AB109" i="1"/>
  <c r="A1" i="7" a="1"/>
  <c r="A1" i="7" s="1"/>
  <c r="AJ2" i="1"/>
  <c r="AB114" i="1"/>
  <c r="AB113" i="1"/>
  <c r="AB111" i="1"/>
  <c r="AB110" i="1"/>
  <c r="AB107" i="1"/>
  <c r="AB106" i="1"/>
  <c r="AB105" i="1"/>
  <c r="AB101" i="1"/>
  <c r="AB102" i="1"/>
  <c r="AB80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52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31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1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0" i="1"/>
  <c r="AB7" i="1"/>
  <c r="AB9" i="1"/>
  <c r="AB8" i="1"/>
  <c r="AB5" i="1"/>
  <c r="AB6" i="1"/>
  <c r="AB4" i="1"/>
  <c r="AB3" i="1"/>
  <c r="AB2" i="1"/>
  <c r="U108" i="1" l="1"/>
  <c r="X114" i="1"/>
  <c r="J6" i="1"/>
  <c r="V111" i="1"/>
  <c r="K8" i="1"/>
  <c r="K9" i="1" s="1"/>
  <c r="Q95" i="1"/>
  <c r="S103" i="1"/>
  <c r="T106" i="1"/>
  <c r="T107" i="1" s="1"/>
  <c r="P81" i="1"/>
  <c r="R97" i="1"/>
  <c r="M12" i="1"/>
  <c r="N32" i="1"/>
  <c r="N33" i="1" s="1"/>
  <c r="O53" i="1"/>
  <c r="AC111" i="1"/>
  <c r="B111" i="1" s="1"/>
  <c r="AC114" i="1"/>
  <c r="B114" i="1" s="1"/>
  <c r="AC107" i="1"/>
  <c r="B107" i="1" s="1"/>
  <c r="AC106" i="1"/>
  <c r="B106" i="1" s="1"/>
  <c r="AC110" i="1"/>
  <c r="B110" i="1" s="1"/>
  <c r="AC113" i="1"/>
  <c r="B113" i="1" s="1"/>
  <c r="AC105" i="1"/>
  <c r="B105" i="1" s="1"/>
  <c r="AC10" i="1"/>
  <c r="B10" i="1" s="1"/>
  <c r="AC101" i="1"/>
  <c r="B101" i="1" s="1"/>
  <c r="AC102" i="1"/>
  <c r="B102" i="1" s="1"/>
  <c r="AC80" i="1"/>
  <c r="B80" i="1" s="1"/>
  <c r="AC94" i="1"/>
  <c r="B94" i="1" s="1"/>
  <c r="AC93" i="1"/>
  <c r="B93" i="1" s="1"/>
  <c r="AC92" i="1"/>
  <c r="B92" i="1" s="1"/>
  <c r="AC91" i="1"/>
  <c r="B91" i="1" s="1"/>
  <c r="AC90" i="1"/>
  <c r="B90" i="1" s="1"/>
  <c r="AC89" i="1"/>
  <c r="B89" i="1" s="1"/>
  <c r="AC88" i="1"/>
  <c r="B88" i="1" s="1"/>
  <c r="AC87" i="1"/>
  <c r="B87" i="1" s="1"/>
  <c r="AC86" i="1"/>
  <c r="B86" i="1" s="1"/>
  <c r="AC85" i="1"/>
  <c r="B85" i="1" s="1"/>
  <c r="AC84" i="1"/>
  <c r="B84" i="1" s="1"/>
  <c r="AC83" i="1"/>
  <c r="B83" i="1" s="1"/>
  <c r="AC82" i="1"/>
  <c r="B82" i="1" s="1"/>
  <c r="AC81" i="1"/>
  <c r="B81" i="1" s="1"/>
  <c r="AC52" i="1"/>
  <c r="B52" i="1" s="1"/>
  <c r="AC79" i="1"/>
  <c r="B79" i="1" s="1"/>
  <c r="AC78" i="1"/>
  <c r="B78" i="1" s="1"/>
  <c r="AC77" i="1"/>
  <c r="B77" i="1" s="1"/>
  <c r="AC76" i="1"/>
  <c r="B76" i="1" s="1"/>
  <c r="AC75" i="1"/>
  <c r="B75" i="1" s="1"/>
  <c r="AC74" i="1"/>
  <c r="B74" i="1" s="1"/>
  <c r="AC73" i="1"/>
  <c r="B73" i="1" s="1"/>
  <c r="AC72" i="1"/>
  <c r="B72" i="1" s="1"/>
  <c r="AC71" i="1"/>
  <c r="B71" i="1" s="1"/>
  <c r="AC70" i="1"/>
  <c r="B70" i="1" s="1"/>
  <c r="AC69" i="1"/>
  <c r="B69" i="1" s="1"/>
  <c r="AC68" i="1"/>
  <c r="B68" i="1" s="1"/>
  <c r="AC67" i="1"/>
  <c r="B67" i="1" s="1"/>
  <c r="AC66" i="1"/>
  <c r="B66" i="1" s="1"/>
  <c r="AC65" i="1"/>
  <c r="B65" i="1" s="1"/>
  <c r="AC64" i="1"/>
  <c r="B64" i="1" s="1"/>
  <c r="AC63" i="1"/>
  <c r="B63" i="1" s="1"/>
  <c r="AC62" i="1"/>
  <c r="B62" i="1" s="1"/>
  <c r="AC61" i="1"/>
  <c r="B61" i="1" s="1"/>
  <c r="AC60" i="1"/>
  <c r="B60" i="1" s="1"/>
  <c r="AC59" i="1"/>
  <c r="B59" i="1" s="1"/>
  <c r="AC58" i="1"/>
  <c r="B58" i="1" s="1"/>
  <c r="AC57" i="1"/>
  <c r="B57" i="1" s="1"/>
  <c r="AC56" i="1"/>
  <c r="B56" i="1" s="1"/>
  <c r="AC55" i="1"/>
  <c r="B55" i="1" s="1"/>
  <c r="AC54" i="1"/>
  <c r="B54" i="1" s="1"/>
  <c r="AC53" i="1"/>
  <c r="B53" i="1" s="1"/>
  <c r="AC31" i="1"/>
  <c r="B31" i="1" s="1"/>
  <c r="AC51" i="1"/>
  <c r="B51" i="1" s="1"/>
  <c r="AC50" i="1"/>
  <c r="B50" i="1" s="1"/>
  <c r="AC49" i="1"/>
  <c r="B49" i="1" s="1"/>
  <c r="AC48" i="1"/>
  <c r="B48" i="1" s="1"/>
  <c r="AC47" i="1"/>
  <c r="B47" i="1" s="1"/>
  <c r="AC46" i="1"/>
  <c r="B46" i="1" s="1"/>
  <c r="AC45" i="1"/>
  <c r="B45" i="1" s="1"/>
  <c r="AC44" i="1"/>
  <c r="B44" i="1" s="1"/>
  <c r="AC43" i="1"/>
  <c r="B43" i="1" s="1"/>
  <c r="AC42" i="1"/>
  <c r="B42" i="1" s="1"/>
  <c r="AC41" i="1"/>
  <c r="B41" i="1" s="1"/>
  <c r="AC40" i="1"/>
  <c r="B40" i="1" s="1"/>
  <c r="AC39" i="1"/>
  <c r="B39" i="1" s="1"/>
  <c r="AC38" i="1"/>
  <c r="B38" i="1" s="1"/>
  <c r="AC37" i="1"/>
  <c r="B37" i="1" s="1"/>
  <c r="AC36" i="1"/>
  <c r="B36" i="1" s="1"/>
  <c r="AC35" i="1"/>
  <c r="B35" i="1" s="1"/>
  <c r="AC34" i="1"/>
  <c r="B34" i="1" s="1"/>
  <c r="AC33" i="1"/>
  <c r="B33" i="1" s="1"/>
  <c r="AC32" i="1"/>
  <c r="B32" i="1" s="1"/>
  <c r="AC11" i="1"/>
  <c r="B11" i="1" s="1"/>
  <c r="AC30" i="1"/>
  <c r="B30" i="1" s="1"/>
  <c r="AC29" i="1"/>
  <c r="B29" i="1" s="1"/>
  <c r="AC28" i="1"/>
  <c r="B28" i="1" s="1"/>
  <c r="AC27" i="1"/>
  <c r="B27" i="1" s="1"/>
  <c r="AC26" i="1"/>
  <c r="B26" i="1" s="1"/>
  <c r="AC25" i="1"/>
  <c r="B25" i="1" s="1"/>
  <c r="AC24" i="1"/>
  <c r="B24" i="1" s="1"/>
  <c r="AC23" i="1"/>
  <c r="B23" i="1" s="1"/>
  <c r="AC22" i="1"/>
  <c r="B22" i="1" s="1"/>
  <c r="AC21" i="1"/>
  <c r="B21" i="1" s="1"/>
  <c r="AC20" i="1"/>
  <c r="B20" i="1" s="1"/>
  <c r="AC19" i="1"/>
  <c r="B19" i="1" s="1"/>
  <c r="AC18" i="1"/>
  <c r="B18" i="1" s="1"/>
  <c r="AC17" i="1"/>
  <c r="B17" i="1" s="1"/>
  <c r="AC16" i="1"/>
  <c r="B16" i="1" s="1"/>
  <c r="AC15" i="1"/>
  <c r="B15" i="1" s="1"/>
  <c r="AC14" i="1"/>
  <c r="B14" i="1" s="1"/>
  <c r="AC13" i="1"/>
  <c r="B13" i="1" s="1"/>
  <c r="AC12" i="1"/>
  <c r="B12" i="1" s="1"/>
  <c r="AC7" i="1"/>
  <c r="B7" i="1" s="1"/>
  <c r="AC9" i="1"/>
  <c r="B9" i="1" s="1"/>
  <c r="AC8" i="1"/>
  <c r="B8" i="1" s="1"/>
  <c r="AC5" i="1"/>
  <c r="B5" i="1" s="1"/>
  <c r="AC6" i="1"/>
  <c r="B6" i="1" s="1"/>
  <c r="AC4" i="1"/>
  <c r="B4" i="1" s="1"/>
  <c r="AC3" i="1"/>
  <c r="B3" i="1" s="1"/>
  <c r="AC2" i="1"/>
  <c r="H3" i="1"/>
  <c r="AJ11" i="1"/>
  <c r="AJ10" i="1"/>
  <c r="AJ9" i="1"/>
  <c r="AJ8" i="1"/>
  <c r="AJ7" i="1"/>
  <c r="AJ6" i="1"/>
  <c r="AJ5" i="1"/>
  <c r="AJ4" i="1"/>
  <c r="AJ3" i="1"/>
  <c r="R98" i="1" l="1"/>
  <c r="R99" i="1" s="1"/>
  <c r="M13" i="1"/>
  <c r="N34" i="1"/>
  <c r="N35" i="1" s="1"/>
  <c r="P82" i="1"/>
  <c r="P83" i="1" s="1"/>
  <c r="P84" i="1" s="1"/>
  <c r="O54" i="1"/>
  <c r="B2" i="1"/>
  <c r="AF8" i="1"/>
  <c r="AK18" i="1" l="1"/>
  <c r="AL18" i="1" s="1"/>
  <c r="AK10" i="1"/>
  <c r="AL10" i="1" s="1"/>
  <c r="AK17" i="1"/>
  <c r="AL17" i="1" s="1"/>
  <c r="AK9" i="1"/>
  <c r="AL9" i="1" s="1"/>
  <c r="AK16" i="1"/>
  <c r="AL16" i="1" s="1"/>
  <c r="AK8" i="1"/>
  <c r="AL8" i="1" s="1"/>
  <c r="AK15" i="1"/>
  <c r="AL15" i="1" s="1"/>
  <c r="AK7" i="1"/>
  <c r="AK14" i="1"/>
  <c r="AL14" i="1" s="1"/>
  <c r="AK6" i="1"/>
  <c r="AL6" i="1" s="1"/>
  <c r="AK13" i="1"/>
  <c r="AL13" i="1" s="1"/>
  <c r="AK5" i="1"/>
  <c r="AL5" i="1" s="1"/>
  <c r="AK20" i="1"/>
  <c r="AL20" i="1" s="1"/>
  <c r="AK12" i="1"/>
  <c r="AL12" i="1" s="1"/>
  <c r="AK4" i="1"/>
  <c r="AL4" i="1" s="1"/>
  <c r="AK19" i="1"/>
  <c r="AL19" i="1" s="1"/>
  <c r="AK11" i="1"/>
  <c r="AL11" i="1" s="1"/>
  <c r="AK3" i="1"/>
  <c r="R100" i="1"/>
  <c r="R102" i="1" s="1"/>
  <c r="P85" i="1"/>
  <c r="O55" i="1"/>
  <c r="M14" i="1"/>
  <c r="N36" i="1"/>
  <c r="N37" i="1" s="1"/>
  <c r="AK2" i="1"/>
  <c r="AJ31" i="1"/>
  <c r="AL3" i="1" l="1"/>
  <c r="AK29" i="1"/>
  <c r="AL7" i="1"/>
  <c r="AK30" i="1"/>
  <c r="AL30" i="1" s="1"/>
  <c r="AL2" i="1"/>
  <c r="AK28" i="1"/>
  <c r="AL28" i="1" s="1"/>
  <c r="M15" i="1"/>
  <c r="O56" i="1"/>
  <c r="N38" i="1"/>
  <c r="P86" i="1"/>
  <c r="M16" i="1" l="1"/>
  <c r="P87" i="1"/>
  <c r="P88" i="1" s="1"/>
  <c r="O57" i="1"/>
  <c r="N39" i="1"/>
  <c r="AK31" i="1"/>
  <c r="AL29" i="1"/>
  <c r="AL31" i="1" s="1"/>
  <c r="P89" i="1" l="1"/>
  <c r="P90" i="1" s="1"/>
  <c r="P91" i="1" s="1"/>
  <c r="P92" i="1" s="1"/>
  <c r="M17" i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O58" i="1"/>
  <c r="N40" i="1"/>
  <c r="P93" i="1" l="1"/>
  <c r="P94" i="1" s="1"/>
  <c r="O59" i="1"/>
  <c r="N41" i="1"/>
  <c r="O60" i="1" l="1"/>
  <c r="O61" i="1" s="1"/>
  <c r="O62" i="1" s="1"/>
  <c r="O63" i="1" s="1"/>
  <c r="O64" i="1" s="1"/>
  <c r="O65" i="1" s="1"/>
  <c r="O66" i="1" s="1"/>
  <c r="N42" i="1"/>
  <c r="N43" i="1" s="1"/>
  <c r="N44" i="1" s="1"/>
  <c r="N45" i="1" s="1"/>
  <c r="N46" i="1" s="1"/>
  <c r="N47" i="1" s="1"/>
  <c r="N48" i="1" s="1"/>
  <c r="N49" i="1" s="1"/>
  <c r="N50" i="1" s="1"/>
  <c r="N51" i="1" s="1"/>
  <c r="O67" i="1" l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l="1"/>
  <c r="A29" i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2" i="7" a="1"/>
  <c r="A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<sst xmlns="http://schemas.openxmlformats.org/spreadsheetml/2006/main" count="562" uniqueCount="248">
  <si>
    <t>Moon</t>
  </si>
  <si>
    <t>Diameter (km)</t>
  </si>
  <si>
    <t>Ganymede</t>
  </si>
  <si>
    <t>Jupiter</t>
  </si>
  <si>
    <t>Titan</t>
  </si>
  <si>
    <t>Saturn</t>
  </si>
  <si>
    <t>Callisto</t>
  </si>
  <si>
    <t>Io</t>
  </si>
  <si>
    <t>Earth</t>
  </si>
  <si>
    <t>Europa</t>
  </si>
  <si>
    <t>Triton</t>
  </si>
  <si>
    <t>Neptune</t>
  </si>
  <si>
    <t>Titania</t>
  </si>
  <si>
    <t>Uranus</t>
  </si>
  <si>
    <t>Rhea</t>
  </si>
  <si>
    <t>Oberon</t>
  </si>
  <si>
    <t>Iapetus</t>
  </si>
  <si>
    <t>Charon</t>
  </si>
  <si>
    <t>Pluto</t>
  </si>
  <si>
    <t>Umbriel</t>
  </si>
  <si>
    <t>Ariel</t>
  </si>
  <si>
    <t>Dione</t>
  </si>
  <si>
    <t>Tethys</t>
  </si>
  <si>
    <t>Enceladus</t>
  </si>
  <si>
    <t>Miranda</t>
  </si>
  <si>
    <t>Proteus</t>
  </si>
  <si>
    <t>Mimas</t>
  </si>
  <si>
    <t>Nereid</t>
  </si>
  <si>
    <t>Hyperion</t>
  </si>
  <si>
    <t>Phoebe</t>
  </si>
  <si>
    <t>Janus</t>
  </si>
  <si>
    <t>Larissa</t>
  </si>
  <si>
    <t>Himalia</t>
  </si>
  <si>
    <t>Amalthea</t>
  </si>
  <si>
    <t>Puck</t>
  </si>
  <si>
    <t>Despina</t>
  </si>
  <si>
    <t>Sycorax</t>
  </si>
  <si>
    <t>Galatea</t>
  </si>
  <si>
    <t>Epimetheus</t>
  </si>
  <si>
    <t>Thebe</t>
  </si>
  <si>
    <t>Prometheus</t>
  </si>
  <si>
    <t>Pandora</t>
  </si>
  <si>
    <t>Elara</t>
  </si>
  <si>
    <t>Neso</t>
  </si>
  <si>
    <t>Ophelia</t>
  </si>
  <si>
    <t>Cordelia</t>
  </si>
  <si>
    <t>Sinope</t>
  </si>
  <si>
    <t>Helene</t>
  </si>
  <si>
    <t>Atlas</t>
  </si>
  <si>
    <t>Pan</t>
  </si>
  <si>
    <t>Telesto</t>
  </si>
  <si>
    <t>Phobos</t>
  </si>
  <si>
    <t>Mars</t>
  </si>
  <si>
    <t>Calypso</t>
  </si>
  <si>
    <t>Deimos</t>
  </si>
  <si>
    <t>Mercury</t>
  </si>
  <si>
    <t>Venus</t>
  </si>
  <si>
    <t>The Challenge: What Am I Trying to Do?</t>
  </si>
  <si>
    <t>My Approach: A Hybrid Route-Finding Method</t>
  </si>
  <si>
    <t>Earth: The Starting Point</t>
  </si>
  <si>
    <t>Mercury: Small, Fast, and Scorched</t>
  </si>
  <si>
    <t>Venus: The Ultimate Death Trap</t>
  </si>
  <si>
    <t>Mars: The Tourist Destination</t>
  </si>
  <si>
    <t>Mars' Moons: Phobos &amp; Deimos</t>
  </si>
  <si>
    <t>Jupiter: The Solar System’s Big Boss</t>
  </si>
  <si>
    <t>Saturn: The One with the Bling</t>
  </si>
  <si>
    <t>Saturn’s Moons: Titan &amp; Enceladus</t>
  </si>
  <si>
    <t>Uranus: The Tilted One</t>
  </si>
  <si>
    <t>Uranus’ Moons: Shakespearean Cast</t>
  </si>
  <si>
    <t>Neptune: The Windy One</t>
  </si>
  <si>
    <t>Neptune’s Moon: Triton</t>
  </si>
  <si>
    <t>Pluto: It Deserves a Visit!</t>
  </si>
  <si>
    <t>Pluto’s Moons: Charon and Friends</t>
  </si>
  <si>
    <t>Beyond Pluto: The Kuiper Belt</t>
  </si>
  <si>
    <t>Calculating the Way Back: The Need for Timing</t>
  </si>
  <si>
    <t>Final Stats: What Did This Trip Cost?</t>
  </si>
  <si>
    <t>Key Takeaways from the Trip</t>
  </si>
  <si>
    <t>Bonus: My Actual Calculations</t>
  </si>
  <si>
    <t>Thank You!</t>
  </si>
  <si>
    <t>Section</t>
  </si>
  <si>
    <t>Title</t>
  </si>
  <si>
    <t>Image</t>
  </si>
  <si>
    <t>Content</t>
  </si>
  <si>
    <t>Title Slide: 'A Tour of the Solar System'</t>
  </si>
  <si>
    <t>You in a spaceship (spoof NASA-style)</t>
  </si>
  <si>
    <t>Subtitle: 'Visiting Every Planet and Moon... in Under 5 Minutes!' Reference to previous MathsJam talks.</t>
  </si>
  <si>
    <t>Overwhelming solar system map</t>
  </si>
  <si>
    <t>Visiting every planet and its moons. 8 planets, ~220 moons (but let’s be selective).</t>
  </si>
  <si>
    <t>Graph representation of planetary system</t>
  </si>
  <si>
    <t>Graph theory problem: planets move, making classic algorithms tricky.</t>
  </si>
  <si>
    <t>Sketch of possible routes</t>
  </si>
  <si>
    <t>Start at the Sun, move outward. Constant acceleration spaceship, optimal departure windows.</t>
  </si>
  <si>
    <t>Inner Solar System</t>
  </si>
  <si>
    <t>You at a launch pad</t>
  </si>
  <si>
    <t>Leaving behind gravity and decent tea.</t>
  </si>
  <si>
    <t>Scorched landscape</t>
  </si>
  <si>
    <t>Shortest year (88 days), but a day lasts 176 Earth days.</t>
  </si>
  <si>
    <t>Fake melted spacesuit</t>
  </si>
  <si>
    <t>Hottest planet (runaway greenhouse effect, 460°C).</t>
  </si>
  <si>
    <t>You posing by Olympus Mons</t>
  </si>
  <si>
    <t>Escape velocity = 5 km/s (easier than Earth’s 11 km/s).</t>
  </si>
  <si>
    <t>Two lumpy rocks</t>
  </si>
  <si>
    <t>Escape velocity from Phobos = 11 m/s. Sprint and you’re in space!</t>
  </si>
  <si>
    <t>Gas Giants</t>
  </si>
  <si>
    <t>Stormy clouds, Great Red Spot</t>
  </si>
  <si>
    <t>2.5x mass of all other planets combined.</t>
  </si>
  <si>
    <t>Jupiter’s Moons: The Big Four</t>
  </si>
  <si>
    <t>Europa, Io, Ganymede, Callisto</t>
  </si>
  <si>
    <t>Io’s volcanic output = 100x all Earth's volcanoes combined.</t>
  </si>
  <si>
    <t>You trying to wear Saturn’s rings</t>
  </si>
  <si>
    <t>Rings are only 10m thick but 282,000 km wide.</t>
  </si>
  <si>
    <t>Titan’s hazy atmosphere, Enceladus' water plumes</t>
  </si>
  <si>
    <t>Titan has an atmosphere, Enceladus sprays water into space!</t>
  </si>
  <si>
    <t>You pretending to fall over</t>
  </si>
  <si>
    <t>Axial tilt = 98°, rolls around the Sun like a barrel.</t>
  </si>
  <si>
    <t>Titania, Oberon, Miranda</t>
  </si>
  <si>
    <t>Miranda has 20 km high cliff faces.</t>
  </si>
  <si>
    <t>You struggling in hurricane winds</t>
  </si>
  <si>
    <t>Winds reach 2,000 km/h—nearly supersonic.</t>
  </si>
  <si>
    <t>Moon with geysers</t>
  </si>
  <si>
    <t>Orbits backward! Captured Kuiper Belt object.</t>
  </si>
  <si>
    <t>Outer Edge &amp; Return</t>
  </si>
  <si>
    <t>You looking at a 'Dwarf Planet' sign</t>
  </si>
  <si>
    <t>Surface temp = -230°C, but has an atmosphere when closest to the Sun.</t>
  </si>
  <si>
    <t>Pluto-Charon system</t>
  </si>
  <si>
    <t>Charon is so big Pluto-Charon orbit each other!</t>
  </si>
  <si>
    <t>Distant icy objects</t>
  </si>
  <si>
    <t>Over 100,000 icy bodies out here!</t>
  </si>
  <si>
    <t>You calculating return route</t>
  </si>
  <si>
    <t>Hohmann transfer vs. constant acceleration.</t>
  </si>
  <si>
    <t>Graph comparing travel times</t>
  </si>
  <si>
    <t>Distance traveled = several billion km. Time taken depends on acceleration.</t>
  </si>
  <si>
    <t>Final Section</t>
  </si>
  <si>
    <t>Summary of planet stops</t>
  </si>
  <si>
    <t>Orbital mechanics, gravity assists, and fun facts.</t>
  </si>
  <si>
    <t>Screenshot of Python code</t>
  </si>
  <si>
    <t>Used ephemeris data, acceleration models, and departure timing.</t>
  </si>
  <si>
    <t>Fake Travel Poster: 'Book Your Tour of the Solar System!'</t>
  </si>
  <si>
    <t>Spoof travel brochure</t>
  </si>
  <si>
    <t>Spoof reviews: 'Too much wind on Neptune!'</t>
  </si>
  <si>
    <t>You waving, exhausted with a cup of tea</t>
  </si>
  <si>
    <t>‘Any questions? (About space, not my Photoshop skills.)’</t>
  </si>
  <si>
    <t>Defining</t>
  </si>
  <si>
    <t>Which planets</t>
  </si>
  <si>
    <t>Why This Is a Hard Problem</t>
  </si>
  <si>
    <t>Another Mathsjam tour</t>
  </si>
  <si>
    <t>Previous trips</t>
  </si>
  <si>
    <t>Inspiration</t>
  </si>
  <si>
    <t>What next</t>
  </si>
  <si>
    <t>What Next</t>
  </si>
  <si>
    <t>Solar System</t>
  </si>
  <si>
    <t>Signs, Europe, Solar System</t>
  </si>
  <si>
    <t>Overwhelming</t>
  </si>
  <si>
    <t>Crazy graph</t>
  </si>
  <si>
    <t>All bodies bigger than</t>
  </si>
  <si>
    <t>Link</t>
  </si>
  <si>
    <t>https://en.wikipedia.org/wiki/List_of_Solar_System_objects_by_size</t>
  </si>
  <si>
    <t>Type</t>
  </si>
  <si>
    <t>Ceres</t>
  </si>
  <si>
    <t>Eris</t>
  </si>
  <si>
    <t>Haumea</t>
  </si>
  <si>
    <t>Makemake</t>
  </si>
  <si>
    <t>Name</t>
  </si>
  <si>
    <t>Planet</t>
  </si>
  <si>
    <t>Dwarf Planet</t>
  </si>
  <si>
    <t>Sun</t>
  </si>
  <si>
    <t>Notes</t>
  </si>
  <si>
    <t>Semi-major axis</t>
  </si>
  <si>
    <t>Coorbital with Janus</t>
  </si>
  <si>
    <t>Very distant orbit</t>
  </si>
  <si>
    <t>Coorbital with Dione</t>
  </si>
  <si>
    <t>Coorbital with Tethys</t>
  </si>
  <si>
    <t>Orbit Radius (km)</t>
  </si>
  <si>
    <t>Number of Moons included</t>
  </si>
  <si>
    <t>Include in Tour</t>
  </si>
  <si>
    <t>Number of Objects</t>
  </si>
  <si>
    <t>Star</t>
  </si>
  <si>
    <t>Dysnomia</t>
  </si>
  <si>
    <t>Hiʻiaka</t>
  </si>
  <si>
    <t>Namaka</t>
  </si>
  <si>
    <t>MK 2</t>
  </si>
  <si>
    <t>Planet Moon</t>
  </si>
  <si>
    <t>Dwarf Moon</t>
  </si>
  <si>
    <t>Planet system routes</t>
  </si>
  <si>
    <t>Bigger than Mercury</t>
  </si>
  <si>
    <t>Code</t>
  </si>
  <si>
    <t>Styx</t>
  </si>
  <si>
    <t>Kerberos</t>
  </si>
  <si>
    <t>Hydra</t>
  </si>
  <si>
    <t>Nix</t>
  </si>
  <si>
    <t>Thalassa</t>
  </si>
  <si>
    <t>Naiad</t>
  </si>
  <si>
    <t>Metis</t>
  </si>
  <si>
    <t>Adrastea</t>
  </si>
  <si>
    <t>Ephemeris File</t>
  </si>
  <si>
    <t>Themisto</t>
  </si>
  <si>
    <t>Leda</t>
  </si>
  <si>
    <t>Lysithea</t>
  </si>
  <si>
    <t>Megaclite</t>
  </si>
  <si>
    <t>Bianca</t>
  </si>
  <si>
    <t>Cressida</t>
  </si>
  <si>
    <t>Desdemona</t>
  </si>
  <si>
    <t>Juliet</t>
  </si>
  <si>
    <t>Portia</t>
  </si>
  <si>
    <t>Rosalind</t>
  </si>
  <si>
    <t>Cupid</t>
  </si>
  <si>
    <t>Belinda</t>
  </si>
  <si>
    <t>Perdita</t>
  </si>
  <si>
    <t>Mab</t>
  </si>
  <si>
    <t>Francisco</t>
  </si>
  <si>
    <t>Caliban</t>
  </si>
  <si>
    <t>Hippocamp</t>
  </si>
  <si>
    <t>Halimede</t>
  </si>
  <si>
    <t>Sao</t>
  </si>
  <si>
    <t>Laomedeia</t>
  </si>
  <si>
    <t>Psamathe</t>
  </si>
  <si>
    <t>Pasiphae</t>
  </si>
  <si>
    <t>Carme</t>
  </si>
  <si>
    <t>Ananke</t>
  </si>
  <si>
    <t>Paaliaq</t>
  </si>
  <si>
    <t>Ymir</t>
  </si>
  <si>
    <t>First (largest) asteroid; also a dwarf planet</t>
  </si>
  <si>
    <t>System</t>
  </si>
  <si>
    <t>Callirrhoe</t>
  </si>
  <si>
    <t>Prospero</t>
  </si>
  <si>
    <t>Setebos</t>
  </si>
  <si>
    <t>Stephano</t>
  </si>
  <si>
    <t>Trinculo</t>
  </si>
  <si>
    <t>Margaret</t>
  </si>
  <si>
    <t>Ferdinand</t>
  </si>
  <si>
    <t>Diameter Rank</t>
  </si>
  <si>
    <t>Ref</t>
  </si>
  <si>
    <t>System Rank</t>
  </si>
  <si>
    <t>Order</t>
  </si>
  <si>
    <t>Chosen by diameter</t>
  </si>
  <si>
    <t>But include Phobos &amp; Deimos</t>
  </si>
  <si>
    <t>Smallest other than Phobos and Deimos</t>
  </si>
  <si>
    <t>Total</t>
  </si>
  <si>
    <t>Quaoar</t>
  </si>
  <si>
    <t>Sedna</t>
  </si>
  <si>
    <t>Orcus</t>
  </si>
  <si>
    <t>Gonggong</t>
  </si>
  <si>
    <t>Salacia</t>
  </si>
  <si>
    <t>Vanth</t>
  </si>
  <si>
    <t>Weywot</t>
  </si>
  <si>
    <t>Actaea</t>
  </si>
  <si>
    <t>Moons</t>
  </si>
  <si>
    <t>Planets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</si>
</sst>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rgb="FF000000"/>
      <name val="Aptos Display"/>
    </font>
    <font>
      <sz val="10"/>
      <color rgb="FF000000"/>
      <name val="Aptos Display"/>
    </font>
    <font>
      <sz val="12"/>
      <color rgb="FF000000"/>
      <name val="Aptos Display"/>
    </font>
    <font>
      <sz val="12"/>
      <color theme="1"/>
      <name val="Aptos Display"/>
    </font>
    <font>
      <sz val="14"/>
      <color rgb="FF000000"/>
      <name val="-webkit-standard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0" borderId="1" xfId="0" applyFont="1" applyFill="1" applyBorder="1"/>
    <xf numFmtId="3" fontId="3" fillId="0" borderId="1" xfId="0" applyNumberFormat="1" applyFont="1" applyBorder="1"/>
    <xf numFmtId="0" fontId="0" fillId="2" borderId="1" xfId="0" applyFill="1" applyBorder="1"/>
    <xf numFmtId="3" fontId="0" fillId="0" borderId="0" xfId="0" applyNumberFormat="1"/>
    <xf numFmtId="0" fontId="3" fillId="6" borderId="1" xfId="0" applyFont="1" applyFill="1" applyBorder="1"/>
    <xf numFmtId="0" fontId="3" fillId="7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right" wrapText="1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center" vertical="top" textRotation="90"/>
    </xf>
    <xf numFmtId="0" fontId="3" fillId="8" borderId="1" xfId="0" applyFont="1" applyFill="1" applyBorder="1" applyAlignment="1">
      <alignment wrapText="1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3" fillId="9" borderId="1" xfId="0" applyFont="1" applyFill="1" applyBorder="1"/>
    <xf numFmtId="3" fontId="0" fillId="2" borderId="1" xfId="0" applyNumberFormat="1" applyFill="1" applyBorder="1"/>
    <xf numFmtId="0" fontId="3" fillId="6" borderId="1" xfId="0" applyFont="1" applyFill="1" applyBorder="1" applyAlignment="1">
      <alignment horizontal="center" vertical="top" textRotation="90"/>
    </xf>
    <xf numFmtId="0" fontId="3" fillId="6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right"/>
    </xf>
  </cellXfs>
  <cellStyles count="1">
    <cellStyle name="Normal" xfId="0" builtinId="0"/>
  </cellStyles>
  <dxfs count="18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BF0C-D758-B54C-BD45-40262EC60A0F}">
  <dimension ref="A1:AL154"/>
  <sheetViews>
    <sheetView tabSelected="1" zoomScale="75" zoomScaleNormal="90" workbookViewId="0">
      <pane ySplit="1" topLeftCell="A7" activePane="bottomLeft" state="frozen"/>
      <selection pane="bottomLeft" activeCell="T45" sqref="T45"/>
    </sheetView>
  </sheetViews>
  <sheetFormatPr baseColWidth="10" defaultRowHeight="16"/>
  <cols>
    <col min="1" max="2" width="7.1640625" style="4" customWidth="1"/>
    <col min="3" max="3" width="11.83203125" bestFit="1" customWidth="1"/>
    <col min="4" max="4" width="27.5" customWidth="1"/>
    <col min="5" max="5" width="13.5" customWidth="1"/>
    <col min="6" max="6" width="14" customWidth="1"/>
    <col min="7" max="7" width="24.5" customWidth="1"/>
    <col min="8" max="25" width="3.1640625" style="4" customWidth="1"/>
    <col min="26" max="26" width="21.33203125" customWidth="1"/>
    <col min="27" max="28" width="14.5" bestFit="1" customWidth="1"/>
    <col min="29" max="29" width="14.33203125" style="4" customWidth="1"/>
    <col min="30" max="30" width="15.83203125" bestFit="1" customWidth="1"/>
    <col min="36" max="36" width="13.5" customWidth="1"/>
  </cols>
  <sheetData>
    <row r="1" spans="1:38" ht="84" customHeight="1">
      <c r="A1" s="19" t="s">
        <v>231</v>
      </c>
      <c r="B1" s="20" t="s">
        <v>174</v>
      </c>
      <c r="C1" s="20" t="s">
        <v>162</v>
      </c>
      <c r="D1" s="20" t="s">
        <v>157</v>
      </c>
      <c r="E1" s="20" t="s">
        <v>222</v>
      </c>
      <c r="F1" s="22" t="s">
        <v>1</v>
      </c>
      <c r="G1" s="22" t="s">
        <v>172</v>
      </c>
      <c r="H1" s="21" t="s">
        <v>55</v>
      </c>
      <c r="I1" s="21" t="s">
        <v>56</v>
      </c>
      <c r="J1" s="21" t="s">
        <v>8</v>
      </c>
      <c r="K1" s="21" t="s">
        <v>52</v>
      </c>
      <c r="L1" s="29" t="s">
        <v>158</v>
      </c>
      <c r="M1" s="21" t="s">
        <v>3</v>
      </c>
      <c r="N1" s="21" t="s">
        <v>5</v>
      </c>
      <c r="O1" s="21" t="s">
        <v>13</v>
      </c>
      <c r="P1" s="21" t="s">
        <v>11</v>
      </c>
      <c r="Q1" s="29" t="s">
        <v>240</v>
      </c>
      <c r="R1" s="29" t="s">
        <v>18</v>
      </c>
      <c r="S1" s="29" t="s">
        <v>242</v>
      </c>
      <c r="T1" s="29" t="s">
        <v>160</v>
      </c>
      <c r="U1" s="29" t="s">
        <v>238</v>
      </c>
      <c r="V1" s="29" t="s">
        <v>161</v>
      </c>
      <c r="W1" s="29" t="s">
        <v>241</v>
      </c>
      <c r="X1" s="29" t="s">
        <v>159</v>
      </c>
      <c r="Y1" s="29" t="s">
        <v>239</v>
      </c>
      <c r="Z1" s="20" t="s">
        <v>166</v>
      </c>
      <c r="AA1" s="20" t="s">
        <v>185</v>
      </c>
      <c r="AB1" s="20" t="s">
        <v>233</v>
      </c>
      <c r="AC1" s="26" t="s">
        <v>230</v>
      </c>
      <c r="AD1" s="20" t="s">
        <v>194</v>
      </c>
      <c r="AI1" s="17" t="s">
        <v>163</v>
      </c>
      <c r="AJ1" s="17" t="s">
        <v>157</v>
      </c>
      <c r="AK1" s="18" t="s">
        <v>173</v>
      </c>
      <c r="AL1" s="18" t="s">
        <v>183</v>
      </c>
    </row>
    <row r="2" spans="1:38">
      <c r="A2" s="6">
        <v>1</v>
      </c>
      <c r="B2" s="6" t="str">
        <f>IF(OR(E2="Mars",AC2&lt;=$AF$3-2),"Yes","No")</f>
        <v>Yes</v>
      </c>
      <c r="C2" s="10" t="s">
        <v>165</v>
      </c>
      <c r="D2" s="10" t="s">
        <v>176</v>
      </c>
      <c r="E2" s="5" t="s">
        <v>165</v>
      </c>
      <c r="F2" s="5">
        <v>1391000</v>
      </c>
      <c r="G2" s="12">
        <v>2.54E+17</v>
      </c>
      <c r="H2" s="24" t="str">
        <f>IF(H$1=$C2,"0",IF($E2=H$1,MAX(H$1:H1)+1,""))</f>
        <v/>
      </c>
      <c r="I2" s="24" t="str">
        <f>IF(I$1=$C2,"0",IF($E2=I$1,MAX(I$1:I1)+1,""))</f>
        <v/>
      </c>
      <c r="J2" s="24" t="str">
        <f>IF(J$1=$C2,"0",IF($E2=J$1,MAX(J$1:J1)+1,""))</f>
        <v/>
      </c>
      <c r="K2" s="24" t="str">
        <f>IF(K$1=$C2,"0",IF($E2=K$1,MAX(K$1:K1)+1,""))</f>
        <v/>
      </c>
      <c r="L2" s="24" t="str">
        <f>IF(L$1=$C2,"0",IF($E2=L$1,MAX(L$1:L1)+1,""))</f>
        <v/>
      </c>
      <c r="M2" s="24" t="str">
        <f>IF(M$1=$C2,"0",IF($E2=M$1,MAX(M$1:M1)+1,""))</f>
        <v/>
      </c>
      <c r="N2" s="24" t="str">
        <f>IF(N$1=$C2,"0",IF($E2=N$1,MAX(N$1:N1)+1,""))</f>
        <v/>
      </c>
      <c r="O2" s="24" t="str">
        <f>IF(O$1=$C2,"0",IF($E2=O$1,MAX(O$1:O1)+1,""))</f>
        <v/>
      </c>
      <c r="P2" s="24" t="str">
        <f>IF(P$1=$C2,"0",IF($E2=P$1,MAX(P$1:P1)+1,""))</f>
        <v/>
      </c>
      <c r="Q2" s="24" t="str">
        <f>IF(Q$1=$C2,"0",IF($E2=Q$1,MAX(Q$1:Q1)+1,""))</f>
        <v/>
      </c>
      <c r="R2" s="24" t="str">
        <f>IF(R$1=$C2,"0",IF($E2=R$1,MAX(R$1:R1)+1,""))</f>
        <v/>
      </c>
      <c r="S2" s="24" t="str">
        <f>IF(S$1=$C2,"0",IF($E2=S$1,MAX(S$1:S1)+1,""))</f>
        <v/>
      </c>
      <c r="T2" s="24" t="str">
        <f>IF(T$1=$C2,"0",IF($E2=T$1,MAX(T$1:T1)+1,""))</f>
        <v/>
      </c>
      <c r="U2" s="24" t="str">
        <f>IF(U$1=$C2,"0",IF($E2=U$1,MAX(U$1:U1)+1,""))</f>
        <v/>
      </c>
      <c r="V2" s="24" t="str">
        <f>IF(V$1=$C2,"0",IF($E2=V$1,MAX(V$1:V1)+1,""))</f>
        <v/>
      </c>
      <c r="W2" s="24" t="str">
        <f>IF(W$1=$C2,"0",IF($E2=W$1,MAX(W$1:W1)+1,""))</f>
        <v/>
      </c>
      <c r="X2" s="24" t="str">
        <f>IF(X$1=$C2,"0",IF($E2=X$1,MAX(X$1:X1)+1,""))</f>
        <v/>
      </c>
      <c r="Y2" s="24" t="str">
        <f>IF(Y$1=$C2,"0",IF($E2=Y$1,MAX(Y$1:Y1)+1,""))</f>
        <v/>
      </c>
      <c r="Z2" s="5"/>
      <c r="AA2" s="7">
        <v>10</v>
      </c>
      <c r="AB2" s="7" t="str">
        <f>RIGHT("0"&amp;_xlfn.XLOOKUP(E2,'System Rank'!A:A,'System Rank'!B:B,"NOT FOUND",0),2)&amp;"-"&amp;IF(AND(LEN(AA2)=3,RIGHT(AA2,2)="99"),AA2-99,AA2)</f>
        <v>01-10</v>
      </c>
      <c r="AC2" s="6">
        <f>_xlfn.RANK.EQ(F2,F:F)</f>
        <v>1</v>
      </c>
      <c r="AF2" t="s">
        <v>175</v>
      </c>
      <c r="AI2" s="27" t="s">
        <v>165</v>
      </c>
      <c r="AJ2" s="13" t="str">
        <f>_xlfn.XLOOKUP(AI2,C:C,D:D,"---",0)</f>
        <v>Star</v>
      </c>
      <c r="AK2" s="13">
        <f>COUNTIFS(B:B,"Yes",E:E,AI2)-1</f>
        <v>0</v>
      </c>
      <c r="AL2" s="28">
        <f>FACT(AK2)</f>
        <v>1</v>
      </c>
    </row>
    <row r="3" spans="1:38">
      <c r="A3" s="6">
        <f>A2+1</f>
        <v>2</v>
      </c>
      <c r="B3" s="6" t="str">
        <f>IF(OR(E3="Mars",AC3&lt;=$AF$3-2),"Yes","No")</f>
        <v>Yes</v>
      </c>
      <c r="C3" s="8" t="s">
        <v>55</v>
      </c>
      <c r="D3" s="8" t="s">
        <v>163</v>
      </c>
      <c r="E3" s="5" t="s">
        <v>55</v>
      </c>
      <c r="F3" s="5">
        <v>4879</v>
      </c>
      <c r="G3" s="12">
        <v>57910000</v>
      </c>
      <c r="H3" s="24" t="str">
        <f>IF(H$1=$C3,"0",IF($E3=H$1,MAX(H$1:H2)+1,""))</f>
        <v>0</v>
      </c>
      <c r="I3" s="24" t="str">
        <f>IF(I$1=$C3,"0",IF($E3=I$1,MAX(I$1:I2)+1,""))</f>
        <v/>
      </c>
      <c r="J3" s="24" t="str">
        <f>IF(J$1=$C3,"0",IF($E3=J$1,MAX(J$1:J2)+1,""))</f>
        <v/>
      </c>
      <c r="K3" s="24" t="str">
        <f>IF(K$1=$C3,"0",IF($E3=K$1,MAX(K$1:K2)+1,""))</f>
        <v/>
      </c>
      <c r="L3" s="24" t="str">
        <f>IF(L$1=$C3,"0",IF($E3=L$1,MAX(L$1:L2)+1,""))</f>
        <v/>
      </c>
      <c r="M3" s="24" t="str">
        <f>IF(M$1=$C3,"0",IF($E3=M$1,MAX(M$1:M2)+1,""))</f>
        <v/>
      </c>
      <c r="N3" s="24" t="str">
        <f>IF(N$1=$C3,"0",IF($E3=N$1,MAX(N$1:N2)+1,""))</f>
        <v/>
      </c>
      <c r="O3" s="24" t="str">
        <f>IF(O$1=$C3,"0",IF($E3=O$1,MAX(O$1:O2)+1,""))</f>
        <v/>
      </c>
      <c r="P3" s="24" t="str">
        <f>IF(P$1=$C3,"0",IF($E3=P$1,MAX(P$1:P2)+1,""))</f>
        <v/>
      </c>
      <c r="Q3" s="24" t="str">
        <f>IF(Q$1=$C3,"0",IF($E3=Q$1,MAX(Q$1:Q2)+1,""))</f>
        <v/>
      </c>
      <c r="R3" s="24" t="str">
        <f>IF(R$1=$C3,"0",IF($E3=R$1,MAX(R$1:R2)+1,""))</f>
        <v/>
      </c>
      <c r="S3" s="24" t="str">
        <f>IF(S$1=$C3,"0",IF($E3=S$1,MAX(S$1:S2)+1,""))</f>
        <v/>
      </c>
      <c r="T3" s="24" t="str">
        <f>IF(T$1=$C3,"0",IF($E3=T$1,MAX(T$1:T2)+1,""))</f>
        <v/>
      </c>
      <c r="U3" s="24" t="str">
        <f>IF(U$1=$C3,"0",IF($E3=U$1,MAX(U$1:U2)+1,""))</f>
        <v/>
      </c>
      <c r="V3" s="24" t="str">
        <f>IF(V$1=$C3,"0",IF($E3=V$1,MAX(V$1:V2)+1,""))</f>
        <v/>
      </c>
      <c r="W3" s="24" t="str">
        <f>IF(W$1=$C3,"0",IF($E3=W$1,MAX(W$1:W2)+1,""))</f>
        <v/>
      </c>
      <c r="X3" s="24" t="str">
        <f>IF(X$1=$C3,"0",IF($E3=X$1,MAX(X$1:X2)+1,""))</f>
        <v/>
      </c>
      <c r="Y3" s="24" t="str">
        <f>IF(Y$1=$C3,"0",IF($E3=Y$1,MAX(Y$1:Y2)+1,""))</f>
        <v/>
      </c>
      <c r="Z3" s="5"/>
      <c r="AA3" s="7">
        <v>199</v>
      </c>
      <c r="AB3" s="7" t="str">
        <f>RIGHT("0"&amp;_xlfn.XLOOKUP(E3,'System Rank'!A:A,'System Rank'!B:B,"NOT FOUND",0),2)&amp;"-"&amp;IF(AND(LEN(AA3)=3,RIGHT(AA3,2)="99"),AA3-99,AA3)</f>
        <v>02-100</v>
      </c>
      <c r="AC3" s="6">
        <f>_xlfn.RANK.EQ(F3,F:F)</f>
        <v>11</v>
      </c>
      <c r="AF3">
        <v>40</v>
      </c>
      <c r="AI3" s="20" t="s">
        <v>55</v>
      </c>
      <c r="AJ3" s="13" t="str">
        <f>_xlfn.XLOOKUP(AI3,C:C,D:D,"---",0)</f>
        <v>Planet</v>
      </c>
      <c r="AK3" s="13">
        <f t="shared" ref="AK3:AK20" si="0">COUNTIFS(B:B,"Yes",E:E,AI3)-1</f>
        <v>0</v>
      </c>
      <c r="AL3" s="28">
        <f t="shared" ref="AL3:AL20" si="1">FACT(AK3)</f>
        <v>1</v>
      </c>
    </row>
    <row r="4" spans="1:38">
      <c r="A4" s="6">
        <f>A3+1</f>
        <v>3</v>
      </c>
      <c r="B4" s="6" t="str">
        <f>IF(OR(E4="Mars",AC4&lt;=$AF$3-2),"Yes","No")</f>
        <v>Yes</v>
      </c>
      <c r="C4" s="8" t="s">
        <v>56</v>
      </c>
      <c r="D4" s="8" t="s">
        <v>163</v>
      </c>
      <c r="E4" s="5" t="s">
        <v>56</v>
      </c>
      <c r="F4" s="5">
        <v>12104</v>
      </c>
      <c r="G4" s="12">
        <v>108200000</v>
      </c>
      <c r="H4" s="24" t="str">
        <f>IF(H$1=$C4,"0",IF($E4=H$1,MAX(H$1:H3)+1,""))</f>
        <v/>
      </c>
      <c r="I4" s="24" t="str">
        <f>IF(I$1=$C4,"0",IF($E4=I$1,MAX(I$1:I3)+1,""))</f>
        <v>0</v>
      </c>
      <c r="J4" s="24" t="str">
        <f>IF(J$1=$C4,"0",IF($E4=J$1,MAX(J$1:J3)+1,""))</f>
        <v/>
      </c>
      <c r="K4" s="24" t="str">
        <f>IF(K$1=$C4,"0",IF($E4=K$1,MAX(K$1:K3)+1,""))</f>
        <v/>
      </c>
      <c r="L4" s="24" t="str">
        <f>IF(L$1=$C4,"0",IF($E4=L$1,MAX(L$1:L3)+1,""))</f>
        <v/>
      </c>
      <c r="M4" s="24" t="str">
        <f>IF(M$1=$C4,"0",IF($E4=M$1,MAX(M$1:M3)+1,""))</f>
        <v/>
      </c>
      <c r="N4" s="24" t="str">
        <f>IF(N$1=$C4,"0",IF($E4=N$1,MAX(N$1:N3)+1,""))</f>
        <v/>
      </c>
      <c r="O4" s="24" t="str">
        <f>IF(O$1=$C4,"0",IF($E4=O$1,MAX(O$1:O3)+1,""))</f>
        <v/>
      </c>
      <c r="P4" s="24" t="str">
        <f>IF(P$1=$C4,"0",IF($E4=P$1,MAX(P$1:P3)+1,""))</f>
        <v/>
      </c>
      <c r="Q4" s="24" t="str">
        <f>IF(Q$1=$C4,"0",IF($E4=Q$1,MAX(Q$1:Q3)+1,""))</f>
        <v/>
      </c>
      <c r="R4" s="24" t="str">
        <f>IF(R$1=$C4,"0",IF($E4=R$1,MAX(R$1:R3)+1,""))</f>
        <v/>
      </c>
      <c r="S4" s="24" t="str">
        <f>IF(S$1=$C4,"0",IF($E4=S$1,MAX(S$1:S3)+1,""))</f>
        <v/>
      </c>
      <c r="T4" s="24" t="str">
        <f>IF(T$1=$C4,"0",IF($E4=T$1,MAX(T$1:T3)+1,""))</f>
        <v/>
      </c>
      <c r="U4" s="24" t="str">
        <f>IF(U$1=$C4,"0",IF($E4=U$1,MAX(U$1:U3)+1,""))</f>
        <v/>
      </c>
      <c r="V4" s="24" t="str">
        <f>IF(V$1=$C4,"0",IF($E4=V$1,MAX(V$1:V3)+1,""))</f>
        <v/>
      </c>
      <c r="W4" s="24" t="str">
        <f>IF(W$1=$C4,"0",IF($E4=W$1,MAX(W$1:W3)+1,""))</f>
        <v/>
      </c>
      <c r="X4" s="24" t="str">
        <f>IF(X$1=$C4,"0",IF($E4=X$1,MAX(X$1:X3)+1,""))</f>
        <v/>
      </c>
      <c r="Y4" s="24" t="str">
        <f>IF(Y$1=$C4,"0",IF($E4=Y$1,MAX(Y$1:Y3)+1,""))</f>
        <v/>
      </c>
      <c r="Z4" s="5"/>
      <c r="AA4" s="7">
        <v>299</v>
      </c>
      <c r="AB4" s="7" t="str">
        <f>RIGHT("0"&amp;_xlfn.XLOOKUP(E4,'System Rank'!A:A,'System Rank'!B:B,"NOT FOUND",0),2)&amp;"-"&amp;IF(AND(LEN(AA4)=3,RIGHT(AA4,2)="99"),AA4-99,AA4)</f>
        <v>03-200</v>
      </c>
      <c r="AC4" s="6">
        <f>_xlfn.RANK.EQ(F4,F:F)</f>
        <v>7</v>
      </c>
      <c r="AF4" t="s">
        <v>234</v>
      </c>
      <c r="AI4" s="20" t="s">
        <v>56</v>
      </c>
      <c r="AJ4" s="13" t="str">
        <f>_xlfn.XLOOKUP(AI4,C:C,D:D,"---",0)</f>
        <v>Planet</v>
      </c>
      <c r="AK4" s="13">
        <f t="shared" si="0"/>
        <v>0</v>
      </c>
      <c r="AL4" s="28">
        <f t="shared" si="1"/>
        <v>1</v>
      </c>
    </row>
    <row r="5" spans="1:38">
      <c r="A5" s="6">
        <f>A4+1</f>
        <v>4</v>
      </c>
      <c r="B5" s="6" t="str">
        <f>IF(OR(E5="Mars",AC5&lt;=$AF$3-2),"Yes","No")</f>
        <v>Yes</v>
      </c>
      <c r="C5" s="8" t="s">
        <v>8</v>
      </c>
      <c r="D5" s="8" t="s">
        <v>163</v>
      </c>
      <c r="E5" s="5" t="s">
        <v>8</v>
      </c>
      <c r="F5" s="5">
        <v>12742</v>
      </c>
      <c r="G5" s="12">
        <v>149600000</v>
      </c>
      <c r="H5" s="24" t="str">
        <f>IF(H$1=$C5,"0",IF($E5=H$1,MAX(H$1:H4)+1,""))</f>
        <v/>
      </c>
      <c r="I5" s="24" t="str">
        <f>IF(I$1=$C5,"0",IF($E5=I$1,MAX(I$1:I4)+1,""))</f>
        <v/>
      </c>
      <c r="J5" s="24" t="str">
        <f>IF(J$1=$C5,"0",IF($E5=J$1,MAX(J$1:J4)+1,""))</f>
        <v>0</v>
      </c>
      <c r="K5" s="24" t="str">
        <f>IF(K$1=$C5,"0",IF($E5=K$1,MAX(K$1:K4)+1,""))</f>
        <v/>
      </c>
      <c r="L5" s="24" t="str">
        <f>IF(L$1=$C5,"0",IF($E5=L$1,MAX(L$1:L4)+1,""))</f>
        <v/>
      </c>
      <c r="M5" s="24" t="str">
        <f>IF(M$1=$C5,"0",IF($E5=M$1,MAX(M$1:M4)+1,""))</f>
        <v/>
      </c>
      <c r="N5" s="24" t="str">
        <f>IF(N$1=$C5,"0",IF($E5=N$1,MAX(N$1:N4)+1,""))</f>
        <v/>
      </c>
      <c r="O5" s="24" t="str">
        <f>IF(O$1=$C5,"0",IF($E5=O$1,MAX(O$1:O4)+1,""))</f>
        <v/>
      </c>
      <c r="P5" s="24" t="str">
        <f>IF(P$1=$C5,"0",IF($E5=P$1,MAX(P$1:P4)+1,""))</f>
        <v/>
      </c>
      <c r="Q5" s="24" t="str">
        <f>IF(Q$1=$C5,"0",IF($E5=Q$1,MAX(Q$1:Q4)+1,""))</f>
        <v/>
      </c>
      <c r="R5" s="24" t="str">
        <f>IF(R$1=$C5,"0",IF($E5=R$1,MAX(R$1:R4)+1,""))</f>
        <v/>
      </c>
      <c r="S5" s="24" t="str">
        <f>IF(S$1=$C5,"0",IF($E5=S$1,MAX(S$1:S4)+1,""))</f>
        <v/>
      </c>
      <c r="T5" s="24" t="str">
        <f>IF(T$1=$C5,"0",IF($E5=T$1,MAX(T$1:T4)+1,""))</f>
        <v/>
      </c>
      <c r="U5" s="24" t="str">
        <f>IF(U$1=$C5,"0",IF($E5=U$1,MAX(U$1:U4)+1,""))</f>
        <v/>
      </c>
      <c r="V5" s="24" t="str">
        <f>IF(V$1=$C5,"0",IF($E5=V$1,MAX(V$1:V4)+1,""))</f>
        <v/>
      </c>
      <c r="W5" s="24" t="str">
        <f>IF(W$1=$C5,"0",IF($E5=W$1,MAX(W$1:W4)+1,""))</f>
        <v/>
      </c>
      <c r="X5" s="24" t="str">
        <f>IF(X$1=$C5,"0",IF($E5=X$1,MAX(X$1:X4)+1,""))</f>
        <v/>
      </c>
      <c r="Y5" s="24" t="str">
        <f>IF(Y$1=$C5,"0",IF($E5=Y$1,MAX(Y$1:Y4)+1,""))</f>
        <v/>
      </c>
      <c r="Z5" s="5"/>
      <c r="AA5" s="7">
        <v>399</v>
      </c>
      <c r="AB5" s="7" t="str">
        <f>RIGHT("0"&amp;_xlfn.XLOOKUP(E5,'System Rank'!A:A,'System Rank'!B:B,"NOT FOUND",0),2)&amp;"-"&amp;IF(AND(LEN(AA5)=3,RIGHT(AA5,2)="99"),AA5-99,AA5)</f>
        <v>04-300</v>
      </c>
      <c r="AC5" s="6">
        <f>_xlfn.RANK.EQ(F5,F:F)</f>
        <v>6</v>
      </c>
      <c r="AF5" t="s">
        <v>235</v>
      </c>
      <c r="AI5" s="20" t="s">
        <v>8</v>
      </c>
      <c r="AJ5" s="13" t="str">
        <f>_xlfn.XLOOKUP(AI5,C:C,D:D,"---",0)</f>
        <v>Planet</v>
      </c>
      <c r="AK5" s="13">
        <f t="shared" si="0"/>
        <v>1</v>
      </c>
      <c r="AL5" s="28">
        <f t="shared" si="1"/>
        <v>1</v>
      </c>
    </row>
    <row r="6" spans="1:38">
      <c r="A6" s="6">
        <f>A5+1</f>
        <v>5</v>
      </c>
      <c r="B6" s="6" t="str">
        <f>IF(OR(E6="Mars",AC6&lt;=$AF$3-2),"Yes","No")</f>
        <v>Yes</v>
      </c>
      <c r="C6" s="9" t="s">
        <v>0</v>
      </c>
      <c r="D6" s="9" t="s">
        <v>181</v>
      </c>
      <c r="E6" s="5" t="s">
        <v>8</v>
      </c>
      <c r="F6" s="5">
        <v>3474</v>
      </c>
      <c r="G6" s="12">
        <v>384400</v>
      </c>
      <c r="H6" s="24" t="str">
        <f>IF(H$1=$C6,"0",IF($E6=H$1,MAX(H$1:H5)+1,""))</f>
        <v/>
      </c>
      <c r="I6" s="24" t="str">
        <f>IF(I$1=$C6,"0",IF($E6=I$1,MAX(I$1:I5)+1,""))</f>
        <v/>
      </c>
      <c r="J6" s="24">
        <f>IF(J$1=$C6,"0",IF($E6=J$1,MAX(J$1:J5)+1,""))</f>
        <v>1</v>
      </c>
      <c r="K6" s="24" t="str">
        <f>IF(K$1=$C6,"0",IF($E6=K$1,MAX(K$1:K5)+1,""))</f>
        <v/>
      </c>
      <c r="L6" s="24" t="str">
        <f>IF(L$1=$C6,"0",IF($E6=L$1,MAX(L$1:L5)+1,""))</f>
        <v/>
      </c>
      <c r="M6" s="24" t="str">
        <f>IF(M$1=$C6,"0",IF($E6=M$1,MAX(M$1:M5)+1,""))</f>
        <v/>
      </c>
      <c r="N6" s="24" t="str">
        <f>IF(N$1=$C6,"0",IF($E6=N$1,MAX(N$1:N5)+1,""))</f>
        <v/>
      </c>
      <c r="O6" s="24" t="str">
        <f>IF(O$1=$C6,"0",IF($E6=O$1,MAX(O$1:O5)+1,""))</f>
        <v/>
      </c>
      <c r="P6" s="24" t="str">
        <f>IF(P$1=$C6,"0",IF($E6=P$1,MAX(P$1:P5)+1,""))</f>
        <v/>
      </c>
      <c r="Q6" s="24" t="str">
        <f>IF(Q$1=$C6,"0",IF($E6=Q$1,MAX(Q$1:Q5)+1,""))</f>
        <v/>
      </c>
      <c r="R6" s="24" t="str">
        <f>IF(R$1=$C6,"0",IF($E6=R$1,MAX(R$1:R5)+1,""))</f>
        <v/>
      </c>
      <c r="S6" s="24" t="str">
        <f>IF(S$1=$C6,"0",IF($E6=S$1,MAX(S$1:S5)+1,""))</f>
        <v/>
      </c>
      <c r="T6" s="24" t="str">
        <f>IF(T$1=$C6,"0",IF($E6=T$1,MAX(T$1:T5)+1,""))</f>
        <v/>
      </c>
      <c r="U6" s="24" t="str">
        <f>IF(U$1=$C6,"0",IF($E6=U$1,MAX(U$1:U5)+1,""))</f>
        <v/>
      </c>
      <c r="V6" s="24" t="str">
        <f>IF(V$1=$C6,"0",IF($E6=V$1,MAX(V$1:V5)+1,""))</f>
        <v/>
      </c>
      <c r="W6" s="24" t="str">
        <f>IF(W$1=$C6,"0",IF($E6=W$1,MAX(W$1:W5)+1,""))</f>
        <v/>
      </c>
      <c r="X6" s="24" t="str">
        <f>IF(X$1=$C6,"0",IF($E6=X$1,MAX(X$1:X5)+1,""))</f>
        <v/>
      </c>
      <c r="Y6" s="24" t="str">
        <f>IF(Y$1=$C6,"0",IF($E6=Y$1,MAX(Y$1:Y5)+1,""))</f>
        <v/>
      </c>
      <c r="Z6" s="5"/>
      <c r="AA6" s="7">
        <v>301</v>
      </c>
      <c r="AB6" s="7" t="str">
        <f>RIGHT("0"&amp;_xlfn.XLOOKUP(E6,'System Rank'!A:A,'System Rank'!B:B,"NOT FOUND",0),2)&amp;"-"&amp;IF(AND(LEN(AA6)=3,RIGHT(AA6,2)="99"),AA6-99,AA6)</f>
        <v>04-301</v>
      </c>
      <c r="AC6" s="6">
        <f>_xlfn.RANK.EQ(F6,F:F)</f>
        <v>14</v>
      </c>
      <c r="AI6" s="20" t="s">
        <v>52</v>
      </c>
      <c r="AJ6" s="13" t="str">
        <f>_xlfn.XLOOKUP(AI6,C:C,D:D,"---",0)</f>
        <v>Planet</v>
      </c>
      <c r="AK6" s="13">
        <f t="shared" si="0"/>
        <v>2</v>
      </c>
      <c r="AL6" s="28">
        <f t="shared" si="1"/>
        <v>2</v>
      </c>
    </row>
    <row r="7" spans="1:38">
      <c r="A7" s="6">
        <f>A6+1</f>
        <v>6</v>
      </c>
      <c r="B7" s="6" t="str">
        <f>IF(OR(E7="Mars",AC7&lt;=$AF$3-2),"Yes","No")</f>
        <v>Yes</v>
      </c>
      <c r="C7" s="8" t="s">
        <v>52</v>
      </c>
      <c r="D7" s="8" t="s">
        <v>163</v>
      </c>
      <c r="E7" s="5" t="s">
        <v>52</v>
      </c>
      <c r="F7" s="5">
        <v>6779</v>
      </c>
      <c r="G7" s="12">
        <v>227900000</v>
      </c>
      <c r="H7" s="24" t="str">
        <f>IF(H$1=$C7,"0",IF($E7=H$1,MAX(H$1:H6)+1,""))</f>
        <v/>
      </c>
      <c r="I7" s="24" t="str">
        <f>IF(I$1=$C7,"0",IF($E7=I$1,MAX(I$1:I6)+1,""))</f>
        <v/>
      </c>
      <c r="J7" s="24" t="str">
        <f>IF(J$1=$C7,"0",IF($E7=J$1,MAX(J$1:J6)+1,""))</f>
        <v/>
      </c>
      <c r="K7" s="24" t="str">
        <f>IF(K$1=$C7,"0",IF($E7=K$1,MAX(K$1:K6)+1,""))</f>
        <v>0</v>
      </c>
      <c r="L7" s="24" t="str">
        <f>IF(L$1=$C7,"0",IF($E7=L$1,MAX(L$1:L6)+1,""))</f>
        <v/>
      </c>
      <c r="M7" s="24" t="str">
        <f>IF(M$1=$C7,"0",IF($E7=M$1,MAX(M$1:M6)+1,""))</f>
        <v/>
      </c>
      <c r="N7" s="24" t="str">
        <f>IF(N$1=$C7,"0",IF($E7=N$1,MAX(N$1:N6)+1,""))</f>
        <v/>
      </c>
      <c r="O7" s="24" t="str">
        <f>IF(O$1=$C7,"0",IF($E7=O$1,MAX(O$1:O6)+1,""))</f>
        <v/>
      </c>
      <c r="P7" s="24" t="str">
        <f>IF(P$1=$C7,"0",IF($E7=P$1,MAX(P$1:P6)+1,""))</f>
        <v/>
      </c>
      <c r="Q7" s="24" t="str">
        <f>IF(Q$1=$C7,"0",IF($E7=Q$1,MAX(Q$1:Q6)+1,""))</f>
        <v/>
      </c>
      <c r="R7" s="24" t="str">
        <f>IF(R$1=$C7,"0",IF($E7=R$1,MAX(R$1:R6)+1,""))</f>
        <v/>
      </c>
      <c r="S7" s="24" t="str">
        <f>IF(S$1=$C7,"0",IF($E7=S$1,MAX(S$1:S6)+1,""))</f>
        <v/>
      </c>
      <c r="T7" s="24" t="str">
        <f>IF(T$1=$C7,"0",IF($E7=T$1,MAX(T$1:T6)+1,""))</f>
        <v/>
      </c>
      <c r="U7" s="24" t="str">
        <f>IF(U$1=$C7,"0",IF($E7=U$1,MAX(U$1:U6)+1,""))</f>
        <v/>
      </c>
      <c r="V7" s="24" t="str">
        <f>IF(V$1=$C7,"0",IF($E7=V$1,MAX(V$1:V6)+1,""))</f>
        <v/>
      </c>
      <c r="W7" s="24" t="str">
        <f>IF(W$1=$C7,"0",IF($E7=W$1,MAX(W$1:W6)+1,""))</f>
        <v/>
      </c>
      <c r="X7" s="24" t="str">
        <f>IF(X$1=$C7,"0",IF($E7=X$1,MAX(X$1:X6)+1,""))</f>
        <v/>
      </c>
      <c r="Y7" s="24" t="str">
        <f>IF(Y$1=$C7,"0",IF($E7=Y$1,MAX(Y$1:Y6)+1,""))</f>
        <v/>
      </c>
      <c r="Z7" s="5"/>
      <c r="AA7" s="7">
        <v>499</v>
      </c>
      <c r="AB7" s="7" t="str">
        <f>RIGHT("0"&amp;_xlfn.XLOOKUP(E7,'System Rank'!A:A,'System Rank'!B:B,"NOT FOUND",0),2)&amp;"-"&amp;IF(AND(LEN(AA7)=3,RIGHT(AA7,2)="99"),AA7-99,AA7)</f>
        <v>05-400</v>
      </c>
      <c r="AC7" s="6">
        <f>_xlfn.RANK.EQ(F7,F:F)</f>
        <v>8</v>
      </c>
      <c r="AF7" t="s">
        <v>236</v>
      </c>
      <c r="AI7" s="15" t="s">
        <v>158</v>
      </c>
      <c r="AJ7" s="15" t="str">
        <f>_xlfn.XLOOKUP(AI7,C:C,D:D,"---",0)</f>
        <v>Dwarf Planet</v>
      </c>
      <c r="AK7" s="13">
        <f t="shared" si="0"/>
        <v>0</v>
      </c>
      <c r="AL7" s="28">
        <f t="shared" si="1"/>
        <v>1</v>
      </c>
    </row>
    <row r="8" spans="1:38">
      <c r="A8" s="6">
        <f>A7+1</f>
        <v>7</v>
      </c>
      <c r="B8" s="6" t="str">
        <f>IF(OR(E8="Mars",AC8&lt;=$AF$3-2),"Yes","No")</f>
        <v>Yes</v>
      </c>
      <c r="C8" s="9" t="s">
        <v>51</v>
      </c>
      <c r="D8" s="9" t="s">
        <v>181</v>
      </c>
      <c r="E8" s="5" t="s">
        <v>52</v>
      </c>
      <c r="F8" s="5">
        <v>22</v>
      </c>
      <c r="G8" s="12">
        <v>5980</v>
      </c>
      <c r="H8" s="24" t="str">
        <f>IF(H$1=$C8,"0",IF($E8=H$1,MAX(H$1:H7)+1,""))</f>
        <v/>
      </c>
      <c r="I8" s="24" t="str">
        <f>IF(I$1=$C8,"0",IF($E8=I$1,MAX(I$1:I7)+1,""))</f>
        <v/>
      </c>
      <c r="J8" s="24" t="str">
        <f>IF(J$1=$C8,"0",IF($E8=J$1,MAX(J$1:J7)+1,""))</f>
        <v/>
      </c>
      <c r="K8" s="24">
        <f>IF(K$1=$C8,"0",IF($E8=K$1,MAX(K$1:K7)+1,""))</f>
        <v>1</v>
      </c>
      <c r="L8" s="24" t="str">
        <f>IF(L$1=$C8,"0",IF($E8=L$1,MAX(L$1:L7)+1,""))</f>
        <v/>
      </c>
      <c r="M8" s="24" t="str">
        <f>IF(M$1=$C8,"0",IF($E8=M$1,MAX(M$1:M7)+1,""))</f>
        <v/>
      </c>
      <c r="N8" s="24" t="str">
        <f>IF(N$1=$C8,"0",IF($E8=N$1,MAX(N$1:N7)+1,""))</f>
        <v/>
      </c>
      <c r="O8" s="24" t="str">
        <f>IF(O$1=$C8,"0",IF($E8=O$1,MAX(O$1:O7)+1,""))</f>
        <v/>
      </c>
      <c r="P8" s="24" t="str">
        <f>IF(P$1=$C8,"0",IF($E8=P$1,MAX(P$1:P7)+1,""))</f>
        <v/>
      </c>
      <c r="Q8" s="24" t="str">
        <f>IF(Q$1=$C8,"0",IF($E8=Q$1,MAX(Q$1:Q7)+1,""))</f>
        <v/>
      </c>
      <c r="R8" s="24" t="str">
        <f>IF(R$1=$C8,"0",IF($E8=R$1,MAX(R$1:R7)+1,""))</f>
        <v/>
      </c>
      <c r="S8" s="24" t="str">
        <f>IF(S$1=$C8,"0",IF($E8=S$1,MAX(S$1:S7)+1,""))</f>
        <v/>
      </c>
      <c r="T8" s="24" t="str">
        <f>IF(T$1=$C8,"0",IF($E8=T$1,MAX(T$1:T7)+1,""))</f>
        <v/>
      </c>
      <c r="U8" s="24" t="str">
        <f>IF(U$1=$C8,"0",IF($E8=U$1,MAX(U$1:U7)+1,""))</f>
        <v/>
      </c>
      <c r="V8" s="24" t="str">
        <f>IF(V$1=$C8,"0",IF($E8=V$1,MAX(V$1:V7)+1,""))</f>
        <v/>
      </c>
      <c r="W8" s="24" t="str">
        <f>IF(W$1=$C8,"0",IF($E8=W$1,MAX(W$1:W7)+1,""))</f>
        <v/>
      </c>
      <c r="X8" s="24" t="str">
        <f>IF(X$1=$C8,"0",IF($E8=X$1,MAX(X$1:X7)+1,""))</f>
        <v/>
      </c>
      <c r="Y8" s="24" t="str">
        <f>IF(Y$1=$C8,"0",IF($E8=Y$1,MAX(Y$1:Y7)+1,""))</f>
        <v/>
      </c>
      <c r="Z8" s="5"/>
      <c r="AA8" s="7">
        <v>401</v>
      </c>
      <c r="AB8" s="7" t="str">
        <f>RIGHT("0"&amp;_xlfn.XLOOKUP(E8,'System Rank'!A:A,'System Rank'!B:B,"NOT FOUND",0),2)&amp;"-"&amp;IF(AND(LEN(AA8)=3,RIGHT(AA8,2)="99"),AA8-99,AA8)</f>
        <v>05-401</v>
      </c>
      <c r="AC8" s="6">
        <f>_xlfn.RANK.EQ(F8,F:F)</f>
        <v>99</v>
      </c>
      <c r="AF8" t="str">
        <f>_xlfn.XLOOKUP(AF3-2,AC:AC,F:F,"NOT FOUND",0)&amp;" km"</f>
        <v>470 km</v>
      </c>
      <c r="AI8" s="20" t="s">
        <v>3</v>
      </c>
      <c r="AJ8" s="13" t="str">
        <f>_xlfn.XLOOKUP(AI8,C:C,D:D,"---",0)</f>
        <v>Planet</v>
      </c>
      <c r="AK8" s="13">
        <f t="shared" si="0"/>
        <v>4</v>
      </c>
      <c r="AL8" s="28">
        <f t="shared" si="1"/>
        <v>24</v>
      </c>
    </row>
    <row r="9" spans="1:38">
      <c r="A9" s="6">
        <f>A8+1</f>
        <v>8</v>
      </c>
      <c r="B9" s="6" t="str">
        <f>IF(OR(E9="Mars",AC9&lt;=$AF$3-2),"Yes","No")</f>
        <v>Yes</v>
      </c>
      <c r="C9" s="9" t="s">
        <v>54</v>
      </c>
      <c r="D9" s="9" t="s">
        <v>181</v>
      </c>
      <c r="E9" s="5" t="s">
        <v>52</v>
      </c>
      <c r="F9" s="5">
        <v>12</v>
      </c>
      <c r="G9" s="12">
        <v>23460</v>
      </c>
      <c r="H9" s="24" t="str">
        <f>IF(H$1=$C9,"0",IF($E9=H$1,MAX(H$1:H8)+1,""))</f>
        <v/>
      </c>
      <c r="I9" s="24" t="str">
        <f>IF(I$1=$C9,"0",IF($E9=I$1,MAX(I$1:I8)+1,""))</f>
        <v/>
      </c>
      <c r="J9" s="24" t="str">
        <f>IF(J$1=$C9,"0",IF($E9=J$1,MAX(J$1:J8)+1,""))</f>
        <v/>
      </c>
      <c r="K9" s="24">
        <f>IF(K$1=$C9,"0",IF($E9=K$1,MAX(K$1:K8)+1,""))</f>
        <v>2</v>
      </c>
      <c r="L9" s="24" t="str">
        <f>IF(L$1=$C9,"0",IF($E9=L$1,MAX(L$1:L8)+1,""))</f>
        <v/>
      </c>
      <c r="M9" s="24" t="str">
        <f>IF(M$1=$C9,"0",IF($E9=M$1,MAX(M$1:M8)+1,""))</f>
        <v/>
      </c>
      <c r="N9" s="24" t="str">
        <f>IF(N$1=$C9,"0",IF($E9=N$1,MAX(N$1:N8)+1,""))</f>
        <v/>
      </c>
      <c r="O9" s="24" t="str">
        <f>IF(O$1=$C9,"0",IF($E9=O$1,MAX(O$1:O8)+1,""))</f>
        <v/>
      </c>
      <c r="P9" s="24" t="str">
        <f>IF(P$1=$C9,"0",IF($E9=P$1,MAX(P$1:P8)+1,""))</f>
        <v/>
      </c>
      <c r="Q9" s="24" t="str">
        <f>IF(Q$1=$C9,"0",IF($E9=Q$1,MAX(Q$1:Q8)+1,""))</f>
        <v/>
      </c>
      <c r="R9" s="24" t="str">
        <f>IF(R$1=$C9,"0",IF($E9=R$1,MAX(R$1:R8)+1,""))</f>
        <v/>
      </c>
      <c r="S9" s="24" t="str">
        <f>IF(S$1=$C9,"0",IF($E9=S$1,MAX(S$1:S8)+1,""))</f>
        <v/>
      </c>
      <c r="T9" s="24" t="str">
        <f>IF(T$1=$C9,"0",IF($E9=T$1,MAX(T$1:T8)+1,""))</f>
        <v/>
      </c>
      <c r="U9" s="24" t="str">
        <f>IF(U$1=$C9,"0",IF($E9=U$1,MAX(U$1:U8)+1,""))</f>
        <v/>
      </c>
      <c r="V9" s="24" t="str">
        <f>IF(V$1=$C9,"0",IF($E9=V$1,MAX(V$1:V8)+1,""))</f>
        <v/>
      </c>
      <c r="W9" s="24" t="str">
        <f>IF(W$1=$C9,"0",IF($E9=W$1,MAX(W$1:W8)+1,""))</f>
        <v/>
      </c>
      <c r="X9" s="24" t="str">
        <f>IF(X$1=$C9,"0",IF($E9=X$1,MAX(X$1:X8)+1,""))</f>
        <v/>
      </c>
      <c r="Y9" s="24" t="str">
        <f>IF(Y$1=$C9,"0",IF($E9=Y$1,MAX(Y$1:Y8)+1,""))</f>
        <v/>
      </c>
      <c r="Z9" s="5"/>
      <c r="AA9" s="7">
        <v>402</v>
      </c>
      <c r="AB9" s="7" t="str">
        <f>RIGHT("0"&amp;_xlfn.XLOOKUP(E9,'System Rank'!A:A,'System Rank'!B:B,"NOT FOUND",0),2)&amp;"-"&amp;IF(AND(LEN(AA9)=3,RIGHT(AA9,2)="99"),AA9-99,AA9)</f>
        <v>05-402</v>
      </c>
      <c r="AC9" s="6">
        <f>_xlfn.RANK.EQ(F9,F:F)</f>
        <v>110</v>
      </c>
      <c r="AI9" s="20" t="s">
        <v>5</v>
      </c>
      <c r="AJ9" s="13" t="str">
        <f>_xlfn.XLOOKUP(AI9,C:C,D:D,"---",0)</f>
        <v>Planet</v>
      </c>
      <c r="AK9" s="13">
        <f t="shared" si="0"/>
        <v>6</v>
      </c>
      <c r="AL9" s="28">
        <f t="shared" si="1"/>
        <v>720</v>
      </c>
    </row>
    <row r="10" spans="1:38">
      <c r="A10" s="6">
        <f>A9+1</f>
        <v>9</v>
      </c>
      <c r="B10" s="6" t="str">
        <f>IF(OR(E10="Mars",AC10&lt;=$AF$3-2),"Yes","No")</f>
        <v>Yes</v>
      </c>
      <c r="C10" s="15" t="s">
        <v>158</v>
      </c>
      <c r="D10" s="15" t="s">
        <v>164</v>
      </c>
      <c r="E10" s="5" t="s">
        <v>158</v>
      </c>
      <c r="F10" s="5">
        <v>939</v>
      </c>
      <c r="G10" s="12">
        <v>414000000</v>
      </c>
      <c r="H10" s="24" t="str">
        <f>IF(H$1=$C10,"0",IF($E10=H$1,MAX(H$1:H9)+1,""))</f>
        <v/>
      </c>
      <c r="I10" s="24" t="str">
        <f>IF(I$1=$C10,"0",IF($E10=I$1,MAX(I$1:I9)+1,""))</f>
        <v/>
      </c>
      <c r="J10" s="24" t="str">
        <f>IF(J$1=$C10,"0",IF($E10=J$1,MAX(J$1:J9)+1,""))</f>
        <v/>
      </c>
      <c r="K10" s="24" t="str">
        <f>IF(K$1=$C10,"0",IF($E10=K$1,MAX(K$1:K9)+1,""))</f>
        <v/>
      </c>
      <c r="L10" s="24" t="str">
        <f>IF(L$1=$C10,"0",IF($E10=L$1,MAX(L$1:L9)+1,""))</f>
        <v>0</v>
      </c>
      <c r="M10" s="24" t="str">
        <f>IF(M$1=$C10,"0",IF($E10=M$1,MAX(M$1:M9)+1,""))</f>
        <v/>
      </c>
      <c r="N10" s="24" t="str">
        <f>IF(N$1=$C10,"0",IF($E10=N$1,MAX(N$1:N9)+1,""))</f>
        <v/>
      </c>
      <c r="O10" s="24" t="str">
        <f>IF(O$1=$C10,"0",IF($E10=O$1,MAX(O$1:O9)+1,""))</f>
        <v/>
      </c>
      <c r="P10" s="24" t="str">
        <f>IF(P$1=$C10,"0",IF($E10=P$1,MAX(P$1:P9)+1,""))</f>
        <v/>
      </c>
      <c r="Q10" s="24" t="str">
        <f>IF(Q$1=$C10,"0",IF($E10=Q$1,MAX(Q$1:Q9)+1,""))</f>
        <v/>
      </c>
      <c r="R10" s="24" t="str">
        <f>IF(R$1=$C10,"0",IF($E10=R$1,MAX(R$1:R9)+1,""))</f>
        <v/>
      </c>
      <c r="S10" s="24" t="str">
        <f>IF(S$1=$C10,"0",IF($E10=S$1,MAX(S$1:S9)+1,""))</f>
        <v/>
      </c>
      <c r="T10" s="24" t="str">
        <f>IF(T$1=$C10,"0",IF($E10=T$1,MAX(T$1:T9)+1,""))</f>
        <v/>
      </c>
      <c r="U10" s="24" t="str">
        <f>IF(U$1=$C10,"0",IF($E10=U$1,MAX(U$1:U9)+1,""))</f>
        <v/>
      </c>
      <c r="V10" s="24" t="str">
        <f>IF(V$1=$C10,"0",IF($E10=V$1,MAX(V$1:V9)+1,""))</f>
        <v/>
      </c>
      <c r="W10" s="24" t="str">
        <f>IF(W$1=$C10,"0",IF($E10=W$1,MAX(W$1:W9)+1,""))</f>
        <v/>
      </c>
      <c r="X10" s="24" t="str">
        <f>IF(X$1=$C10,"0",IF($E10=X$1,MAX(X$1:X9)+1,""))</f>
        <v/>
      </c>
      <c r="Y10" s="24" t="str">
        <f>IF(Y$1=$C10,"0",IF($E10=Y$1,MAX(Y$1:Y9)+1,""))</f>
        <v/>
      </c>
      <c r="Z10" s="5" t="s">
        <v>221</v>
      </c>
      <c r="AA10" s="7">
        <v>2000001</v>
      </c>
      <c r="AB10" s="7" t="str">
        <f>RIGHT("0"&amp;_xlfn.XLOOKUP(E10,'System Rank'!A:A,'System Rank'!B:B,"NOT FOUND",0),2)&amp;"-"&amp;IF(AND(LEN(AA10)=3,RIGHT(AA10,2)="99"),AA10-99,AA10)</f>
        <v>06-2000001</v>
      </c>
      <c r="AC10" s="6">
        <f>_xlfn.RANK.EQ(F10,F:F)</f>
        <v>32</v>
      </c>
      <c r="AI10" s="20" t="s">
        <v>13</v>
      </c>
      <c r="AJ10" s="13" t="str">
        <f>_xlfn.XLOOKUP(AI10,C:C,D:D,"---",0)</f>
        <v>Planet</v>
      </c>
      <c r="AK10" s="13">
        <f t="shared" si="0"/>
        <v>5</v>
      </c>
      <c r="AL10" s="28">
        <f t="shared" si="1"/>
        <v>120</v>
      </c>
    </row>
    <row r="11" spans="1:38">
      <c r="A11" s="6">
        <f>A10+1</f>
        <v>10</v>
      </c>
      <c r="B11" s="6" t="str">
        <f>IF(OR(E11="Mars",AC11&lt;=$AF$3-2),"Yes","No")</f>
        <v>Yes</v>
      </c>
      <c r="C11" s="8" t="s">
        <v>3</v>
      </c>
      <c r="D11" s="8" t="s">
        <v>163</v>
      </c>
      <c r="E11" s="11" t="s">
        <v>3</v>
      </c>
      <c r="F11" s="5">
        <v>139820</v>
      </c>
      <c r="G11" s="12">
        <v>778500000</v>
      </c>
      <c r="H11" s="24" t="str">
        <f>IF(H$1=$C11,"0",IF($E11=H$1,MAX(H$1:H10)+1,""))</f>
        <v/>
      </c>
      <c r="I11" s="24" t="str">
        <f>IF(I$1=$C11,"0",IF($E11=I$1,MAX(I$1:I10)+1,""))</f>
        <v/>
      </c>
      <c r="J11" s="24" t="str">
        <f>IF(J$1=$C11,"0",IF($E11=J$1,MAX(J$1:J10)+1,""))</f>
        <v/>
      </c>
      <c r="K11" s="24" t="str">
        <f>IF(K$1=$C11,"0",IF($E11=K$1,MAX(K$1:K10)+1,""))</f>
        <v/>
      </c>
      <c r="L11" s="24" t="str">
        <f>IF(L$1=$C11,"0",IF($E11=L$1,MAX(L$1:L10)+1,""))</f>
        <v/>
      </c>
      <c r="M11" s="24" t="str">
        <f>IF(M$1=$C11,"0",IF($E11=M$1,MAX(M$1:M10)+1,""))</f>
        <v>0</v>
      </c>
      <c r="N11" s="24" t="str">
        <f>IF(N$1=$C11,"0",IF($E11=N$1,MAX(N$1:N10)+1,""))</f>
        <v/>
      </c>
      <c r="O11" s="24" t="str">
        <f>IF(O$1=$C11,"0",IF($E11=O$1,MAX(O$1:O10)+1,""))</f>
        <v/>
      </c>
      <c r="P11" s="24" t="str">
        <f>IF(P$1=$C11,"0",IF($E11=P$1,MAX(P$1:P10)+1,""))</f>
        <v/>
      </c>
      <c r="Q11" s="24" t="str">
        <f>IF(Q$1=$C11,"0",IF($E11=Q$1,MAX(Q$1:Q10)+1,""))</f>
        <v/>
      </c>
      <c r="R11" s="24" t="str">
        <f>IF(R$1=$C11,"0",IF($E11=R$1,MAX(R$1:R10)+1,""))</f>
        <v/>
      </c>
      <c r="S11" s="24" t="str">
        <f>IF(S$1=$C11,"0",IF($E11=S$1,MAX(S$1:S10)+1,""))</f>
        <v/>
      </c>
      <c r="T11" s="24" t="str">
        <f>IF(T$1=$C11,"0",IF($E11=T$1,MAX(T$1:T10)+1,""))</f>
        <v/>
      </c>
      <c r="U11" s="24" t="str">
        <f>IF(U$1=$C11,"0",IF($E11=U$1,MAX(U$1:U10)+1,""))</f>
        <v/>
      </c>
      <c r="V11" s="24" t="str">
        <f>IF(V$1=$C11,"0",IF($E11=V$1,MAX(V$1:V10)+1,""))</f>
        <v/>
      </c>
      <c r="W11" s="24" t="str">
        <f>IF(W$1=$C11,"0",IF($E11=W$1,MAX(W$1:W10)+1,""))</f>
        <v/>
      </c>
      <c r="X11" s="24" t="str">
        <f>IF(X$1=$C11,"0",IF($E11=X$1,MAX(X$1:X10)+1,""))</f>
        <v/>
      </c>
      <c r="Y11" s="24" t="str">
        <f>IF(Y$1=$C11,"0",IF($E11=Y$1,MAX(Y$1:Y10)+1,""))</f>
        <v/>
      </c>
      <c r="Z11" s="5"/>
      <c r="AA11" s="7">
        <v>599</v>
      </c>
      <c r="AB11" s="7" t="str">
        <f>RIGHT("0"&amp;_xlfn.XLOOKUP(E11,'System Rank'!A:A,'System Rank'!B:B,"NOT FOUND",0),2)&amp;"-"&amp;IF(AND(LEN(AA11)=3,RIGHT(AA11,2)="99"),AA11-99,AA11)</f>
        <v>07-500</v>
      </c>
      <c r="AC11" s="6">
        <f>_xlfn.RANK.EQ(F11,F:F)</f>
        <v>2</v>
      </c>
      <c r="AI11" s="20" t="s">
        <v>11</v>
      </c>
      <c r="AJ11" s="13" t="str">
        <f>_xlfn.XLOOKUP(AI11,C:C,D:D,"---",0)</f>
        <v>Planet</v>
      </c>
      <c r="AK11" s="13">
        <f t="shared" si="0"/>
        <v>1</v>
      </c>
      <c r="AL11" s="28">
        <f t="shared" si="1"/>
        <v>1</v>
      </c>
    </row>
    <row r="12" spans="1:38">
      <c r="A12" s="6">
        <f>A11+1</f>
        <v>11</v>
      </c>
      <c r="B12" s="6" t="str">
        <f>IF(OR(E12="Mars",AC12&lt;=$AF$3-2),"Yes","No")</f>
        <v>Yes</v>
      </c>
      <c r="C12" s="9" t="s">
        <v>7</v>
      </c>
      <c r="D12" s="9" t="s">
        <v>181</v>
      </c>
      <c r="E12" s="5" t="s">
        <v>3</v>
      </c>
      <c r="F12" s="5">
        <v>3643</v>
      </c>
      <c r="G12" s="12">
        <v>422000</v>
      </c>
      <c r="H12" s="24" t="str">
        <f>IF(H$1=$C12,"0",IF($E12=H$1,MAX(H$1:H11)+1,""))</f>
        <v/>
      </c>
      <c r="I12" s="24" t="str">
        <f>IF(I$1=$C12,"0",IF($E12=I$1,MAX(I$1:I11)+1,""))</f>
        <v/>
      </c>
      <c r="J12" s="24" t="str">
        <f>IF(J$1=$C12,"0",IF($E12=J$1,MAX(J$1:J11)+1,""))</f>
        <v/>
      </c>
      <c r="K12" s="24" t="str">
        <f>IF(K$1=$C12,"0",IF($E12=K$1,MAX(K$1:K11)+1,""))</f>
        <v/>
      </c>
      <c r="L12" s="24" t="str">
        <f>IF(L$1=$C12,"0",IF($E12=L$1,MAX(L$1:L11)+1,""))</f>
        <v/>
      </c>
      <c r="M12" s="24">
        <f>IF(M$1=$C12,"0",IF($E12=M$1,MAX(M$1:M11)+1,""))</f>
        <v>1</v>
      </c>
      <c r="N12" s="24" t="str">
        <f>IF(N$1=$C12,"0",IF($E12=N$1,MAX(N$1:N11)+1,""))</f>
        <v/>
      </c>
      <c r="O12" s="24" t="str">
        <f>IF(O$1=$C12,"0",IF($E12=O$1,MAX(O$1:O11)+1,""))</f>
        <v/>
      </c>
      <c r="P12" s="24" t="str">
        <f>IF(P$1=$C12,"0",IF($E12=P$1,MAX(P$1:P11)+1,""))</f>
        <v/>
      </c>
      <c r="Q12" s="24" t="str">
        <f>IF(Q$1=$C12,"0",IF($E12=Q$1,MAX(Q$1:Q11)+1,""))</f>
        <v/>
      </c>
      <c r="R12" s="24" t="str">
        <f>IF(R$1=$C12,"0",IF($E12=R$1,MAX(R$1:R11)+1,""))</f>
        <v/>
      </c>
      <c r="S12" s="24" t="str">
        <f>IF(S$1=$C12,"0",IF($E12=S$1,MAX(S$1:S11)+1,""))</f>
        <v/>
      </c>
      <c r="T12" s="24" t="str">
        <f>IF(T$1=$C12,"0",IF($E12=T$1,MAX(T$1:T11)+1,""))</f>
        <v/>
      </c>
      <c r="U12" s="24" t="str">
        <f>IF(U$1=$C12,"0",IF($E12=U$1,MAX(U$1:U11)+1,""))</f>
        <v/>
      </c>
      <c r="V12" s="24" t="str">
        <f>IF(V$1=$C12,"0",IF($E12=V$1,MAX(V$1:V11)+1,""))</f>
        <v/>
      </c>
      <c r="W12" s="24" t="str">
        <f>IF(W$1=$C12,"0",IF($E12=W$1,MAX(W$1:W11)+1,""))</f>
        <v/>
      </c>
      <c r="X12" s="24" t="str">
        <f>IF(X$1=$C12,"0",IF($E12=X$1,MAX(X$1:X11)+1,""))</f>
        <v/>
      </c>
      <c r="Y12" s="24" t="str">
        <f>IF(Y$1=$C12,"0",IF($E12=Y$1,MAX(Y$1:Y11)+1,""))</f>
        <v/>
      </c>
      <c r="Z12" s="5"/>
      <c r="AA12" s="7">
        <v>501</v>
      </c>
      <c r="AB12" s="7" t="str">
        <f>RIGHT("0"&amp;_xlfn.XLOOKUP(E12,'System Rank'!A:A,'System Rank'!B:B,"NOT FOUND",0),2)&amp;"-"&amp;IF(AND(LEN(AA12)=3,RIGHT(AA12,2)="99"),AA12-99,AA12)</f>
        <v>07-501</v>
      </c>
      <c r="AC12" s="6">
        <f>_xlfn.RANK.EQ(F12,F:F)</f>
        <v>13</v>
      </c>
      <c r="AI12" s="30" t="s">
        <v>240</v>
      </c>
      <c r="AJ12" s="15" t="str">
        <f t="shared" ref="AJ12:AJ20" si="2">_xlfn.XLOOKUP(AI12,C:C,D:D,"---",0)</f>
        <v>Dwarf Planet</v>
      </c>
      <c r="AK12" s="13">
        <f t="shared" si="0"/>
        <v>0</v>
      </c>
      <c r="AL12" s="28">
        <f t="shared" si="1"/>
        <v>1</v>
      </c>
    </row>
    <row r="13" spans="1:38">
      <c r="A13" s="6">
        <f>A12+1</f>
        <v>12</v>
      </c>
      <c r="B13" s="6" t="str">
        <f>IF(OR(E13="Mars",AC13&lt;=$AF$3-2),"Yes","No")</f>
        <v>Yes</v>
      </c>
      <c r="C13" s="9" t="s">
        <v>9</v>
      </c>
      <c r="D13" s="9" t="s">
        <v>181</v>
      </c>
      <c r="E13" s="5" t="s">
        <v>3</v>
      </c>
      <c r="F13" s="5">
        <v>3122</v>
      </c>
      <c r="G13" s="12">
        <v>671000</v>
      </c>
      <c r="H13" s="24" t="str">
        <f>IF(H$1=$C13,"0",IF($E13=H$1,MAX(H$1:H12)+1,""))</f>
        <v/>
      </c>
      <c r="I13" s="24" t="str">
        <f>IF(I$1=$C13,"0",IF($E13=I$1,MAX(I$1:I12)+1,""))</f>
        <v/>
      </c>
      <c r="J13" s="24" t="str">
        <f>IF(J$1=$C13,"0",IF($E13=J$1,MAX(J$1:J12)+1,""))</f>
        <v/>
      </c>
      <c r="K13" s="24" t="str">
        <f>IF(K$1=$C13,"0",IF($E13=K$1,MAX(K$1:K12)+1,""))</f>
        <v/>
      </c>
      <c r="L13" s="24" t="str">
        <f>IF(L$1=$C13,"0",IF($E13=L$1,MAX(L$1:L12)+1,""))</f>
        <v/>
      </c>
      <c r="M13" s="24">
        <f>IF(M$1=$C13,"0",IF($E13=M$1,MAX(M$1:M12)+1,""))</f>
        <v>2</v>
      </c>
      <c r="N13" s="24" t="str">
        <f>IF(N$1=$C13,"0",IF($E13=N$1,MAX(N$1:N12)+1,""))</f>
        <v/>
      </c>
      <c r="O13" s="24" t="str">
        <f>IF(O$1=$C13,"0",IF($E13=O$1,MAX(O$1:O12)+1,""))</f>
        <v/>
      </c>
      <c r="P13" s="24" t="str">
        <f>IF(P$1=$C13,"0",IF($E13=P$1,MAX(P$1:P12)+1,""))</f>
        <v/>
      </c>
      <c r="Q13" s="24" t="str">
        <f>IF(Q$1=$C13,"0",IF($E13=Q$1,MAX(Q$1:Q12)+1,""))</f>
        <v/>
      </c>
      <c r="R13" s="24" t="str">
        <f>IF(R$1=$C13,"0",IF($E13=R$1,MAX(R$1:R12)+1,""))</f>
        <v/>
      </c>
      <c r="S13" s="24" t="str">
        <f>IF(S$1=$C13,"0",IF($E13=S$1,MAX(S$1:S12)+1,""))</f>
        <v/>
      </c>
      <c r="T13" s="24" t="str">
        <f>IF(T$1=$C13,"0",IF($E13=T$1,MAX(T$1:T12)+1,""))</f>
        <v/>
      </c>
      <c r="U13" s="24" t="str">
        <f>IF(U$1=$C13,"0",IF($E13=U$1,MAX(U$1:U12)+1,""))</f>
        <v/>
      </c>
      <c r="V13" s="24" t="str">
        <f>IF(V$1=$C13,"0",IF($E13=V$1,MAX(V$1:V12)+1,""))</f>
        <v/>
      </c>
      <c r="W13" s="24" t="str">
        <f>IF(W$1=$C13,"0",IF($E13=W$1,MAX(W$1:W12)+1,""))</f>
        <v/>
      </c>
      <c r="X13" s="24" t="str">
        <f>IF(X$1=$C13,"0",IF($E13=X$1,MAX(X$1:X12)+1,""))</f>
        <v/>
      </c>
      <c r="Y13" s="24" t="str">
        <f>IF(Y$1=$C13,"0",IF($E13=Y$1,MAX(Y$1:Y12)+1,""))</f>
        <v/>
      </c>
      <c r="Z13" s="5"/>
      <c r="AA13" s="7">
        <v>502</v>
      </c>
      <c r="AB13" s="7" t="str">
        <f>RIGHT("0"&amp;_xlfn.XLOOKUP(E13,'System Rank'!A:A,'System Rank'!B:B,"NOT FOUND",0),2)&amp;"-"&amp;IF(AND(LEN(AA13)=3,RIGHT(AA13,2)="99"),AA13-99,AA13)</f>
        <v>07-502</v>
      </c>
      <c r="AC13" s="6">
        <f>_xlfn.RANK.EQ(F13,F:F)</f>
        <v>15</v>
      </c>
      <c r="AI13" s="30" t="s">
        <v>18</v>
      </c>
      <c r="AJ13" s="15" t="str">
        <f t="shared" si="2"/>
        <v>Dwarf Planet</v>
      </c>
      <c r="AK13" s="13">
        <f t="shared" si="0"/>
        <v>1</v>
      </c>
      <c r="AL13" s="28">
        <f t="shared" si="1"/>
        <v>1</v>
      </c>
    </row>
    <row r="14" spans="1:38">
      <c r="A14" s="6">
        <f>A13+1</f>
        <v>13</v>
      </c>
      <c r="B14" s="6" t="str">
        <f>IF(OR(E14="Mars",AC14&lt;=$AF$3-2),"Yes","No")</f>
        <v>Yes</v>
      </c>
      <c r="C14" s="9" t="s">
        <v>2</v>
      </c>
      <c r="D14" s="9" t="s">
        <v>181</v>
      </c>
      <c r="E14" s="5" t="s">
        <v>3</v>
      </c>
      <c r="F14" s="5">
        <v>5268</v>
      </c>
      <c r="G14" s="12">
        <v>1070000</v>
      </c>
      <c r="H14" s="24" t="str">
        <f>IF(H$1=$C14,"0",IF($E14=H$1,MAX(H$1:H13)+1,""))</f>
        <v/>
      </c>
      <c r="I14" s="24" t="str">
        <f>IF(I$1=$C14,"0",IF($E14=I$1,MAX(I$1:I13)+1,""))</f>
        <v/>
      </c>
      <c r="J14" s="24" t="str">
        <f>IF(J$1=$C14,"0",IF($E14=J$1,MAX(J$1:J13)+1,""))</f>
        <v/>
      </c>
      <c r="K14" s="24" t="str">
        <f>IF(K$1=$C14,"0",IF($E14=K$1,MAX(K$1:K13)+1,""))</f>
        <v/>
      </c>
      <c r="L14" s="24" t="str">
        <f>IF(L$1=$C14,"0",IF($E14=L$1,MAX(L$1:L13)+1,""))</f>
        <v/>
      </c>
      <c r="M14" s="24">
        <f>IF(M$1=$C14,"0",IF($E14=M$1,MAX(M$1:M13)+1,""))</f>
        <v>3</v>
      </c>
      <c r="N14" s="24" t="str">
        <f>IF(N$1=$C14,"0",IF($E14=N$1,MAX(N$1:N13)+1,""))</f>
        <v/>
      </c>
      <c r="O14" s="24" t="str">
        <f>IF(O$1=$C14,"0",IF($E14=O$1,MAX(O$1:O13)+1,""))</f>
        <v/>
      </c>
      <c r="P14" s="24" t="str">
        <f>IF(P$1=$C14,"0",IF($E14=P$1,MAX(P$1:P13)+1,""))</f>
        <v/>
      </c>
      <c r="Q14" s="24" t="str">
        <f>IF(Q$1=$C14,"0",IF($E14=Q$1,MAX(Q$1:Q13)+1,""))</f>
        <v/>
      </c>
      <c r="R14" s="24" t="str">
        <f>IF(R$1=$C14,"0",IF($E14=R$1,MAX(R$1:R13)+1,""))</f>
        <v/>
      </c>
      <c r="S14" s="24" t="str">
        <f>IF(S$1=$C14,"0",IF($E14=S$1,MAX(S$1:S13)+1,""))</f>
        <v/>
      </c>
      <c r="T14" s="24" t="str">
        <f>IF(T$1=$C14,"0",IF($E14=T$1,MAX(T$1:T13)+1,""))</f>
        <v/>
      </c>
      <c r="U14" s="24" t="str">
        <f>IF(U$1=$C14,"0",IF($E14=U$1,MAX(U$1:U13)+1,""))</f>
        <v/>
      </c>
      <c r="V14" s="24" t="str">
        <f>IF(V$1=$C14,"0",IF($E14=V$1,MAX(V$1:V13)+1,""))</f>
        <v/>
      </c>
      <c r="W14" s="24" t="str">
        <f>IF(W$1=$C14,"0",IF($E14=W$1,MAX(W$1:W13)+1,""))</f>
        <v/>
      </c>
      <c r="X14" s="24" t="str">
        <f>IF(X$1=$C14,"0",IF($E14=X$1,MAX(X$1:X13)+1,""))</f>
        <v/>
      </c>
      <c r="Y14" s="24" t="str">
        <f>IF(Y$1=$C14,"0",IF($E14=Y$1,MAX(Y$1:Y13)+1,""))</f>
        <v/>
      </c>
      <c r="Z14" s="5" t="s">
        <v>184</v>
      </c>
      <c r="AA14" s="7">
        <v>503</v>
      </c>
      <c r="AB14" s="7" t="str">
        <f>RIGHT("0"&amp;_xlfn.XLOOKUP(E14,'System Rank'!A:A,'System Rank'!B:B,"NOT FOUND",0),2)&amp;"-"&amp;IF(AND(LEN(AA14)=3,RIGHT(AA14,2)="99"),AA14-99,AA14)</f>
        <v>07-503</v>
      </c>
      <c r="AC14" s="6">
        <f>_xlfn.RANK.EQ(F14,F:F)</f>
        <v>9</v>
      </c>
      <c r="AI14" s="30" t="s">
        <v>242</v>
      </c>
      <c r="AJ14" s="15" t="str">
        <f t="shared" si="2"/>
        <v>Dwarf Planet</v>
      </c>
      <c r="AK14" s="13">
        <f t="shared" si="0"/>
        <v>0</v>
      </c>
      <c r="AL14" s="28">
        <f t="shared" si="1"/>
        <v>1</v>
      </c>
    </row>
    <row r="15" spans="1:38">
      <c r="A15" s="6">
        <f>A14+1</f>
        <v>14</v>
      </c>
      <c r="B15" s="6" t="str">
        <f>IF(OR(E15="Mars",AC15&lt;=$AF$3-2),"Yes","No")</f>
        <v>Yes</v>
      </c>
      <c r="C15" s="9" t="s">
        <v>6</v>
      </c>
      <c r="D15" s="9" t="s">
        <v>181</v>
      </c>
      <c r="E15" s="5" t="s">
        <v>3</v>
      </c>
      <c r="F15" s="5">
        <v>4821</v>
      </c>
      <c r="G15" s="12">
        <v>1882700</v>
      </c>
      <c r="H15" s="24" t="str">
        <f>IF(H$1=$C15,"0",IF($E15=H$1,MAX(H$1:H14)+1,""))</f>
        <v/>
      </c>
      <c r="I15" s="24" t="str">
        <f>IF(I$1=$C15,"0",IF($E15=I$1,MAX(I$1:I14)+1,""))</f>
        <v/>
      </c>
      <c r="J15" s="24" t="str">
        <f>IF(J$1=$C15,"0",IF($E15=J$1,MAX(J$1:J14)+1,""))</f>
        <v/>
      </c>
      <c r="K15" s="24" t="str">
        <f>IF(K$1=$C15,"0",IF($E15=K$1,MAX(K$1:K14)+1,""))</f>
        <v/>
      </c>
      <c r="L15" s="24" t="str">
        <f>IF(L$1=$C15,"0",IF($E15=L$1,MAX(L$1:L14)+1,""))</f>
        <v/>
      </c>
      <c r="M15" s="24">
        <f>IF(M$1=$C15,"0",IF($E15=M$1,MAX(M$1:M14)+1,""))</f>
        <v>4</v>
      </c>
      <c r="N15" s="24" t="str">
        <f>IF(N$1=$C15,"0",IF($E15=N$1,MAX(N$1:N14)+1,""))</f>
        <v/>
      </c>
      <c r="O15" s="24" t="str">
        <f>IF(O$1=$C15,"0",IF($E15=O$1,MAX(O$1:O14)+1,""))</f>
        <v/>
      </c>
      <c r="P15" s="24" t="str">
        <f>IF(P$1=$C15,"0",IF($E15=P$1,MAX(P$1:P14)+1,""))</f>
        <v/>
      </c>
      <c r="Q15" s="24" t="str">
        <f>IF(Q$1=$C15,"0",IF($E15=Q$1,MAX(Q$1:Q14)+1,""))</f>
        <v/>
      </c>
      <c r="R15" s="24" t="str">
        <f>IF(R$1=$C15,"0",IF($E15=R$1,MAX(R$1:R14)+1,""))</f>
        <v/>
      </c>
      <c r="S15" s="24" t="str">
        <f>IF(S$1=$C15,"0",IF($E15=S$1,MAX(S$1:S14)+1,""))</f>
        <v/>
      </c>
      <c r="T15" s="24" t="str">
        <f>IF(T$1=$C15,"0",IF($E15=T$1,MAX(T$1:T14)+1,""))</f>
        <v/>
      </c>
      <c r="U15" s="24" t="str">
        <f>IF(U$1=$C15,"0",IF($E15=U$1,MAX(U$1:U14)+1,""))</f>
        <v/>
      </c>
      <c r="V15" s="24" t="str">
        <f>IF(V$1=$C15,"0",IF($E15=V$1,MAX(V$1:V14)+1,""))</f>
        <v/>
      </c>
      <c r="W15" s="24" t="str">
        <f>IF(W$1=$C15,"0",IF($E15=W$1,MAX(W$1:W14)+1,""))</f>
        <v/>
      </c>
      <c r="X15" s="24" t="str">
        <f>IF(X$1=$C15,"0",IF($E15=X$1,MAX(X$1:X14)+1,""))</f>
        <v/>
      </c>
      <c r="Y15" s="24" t="str">
        <f>IF(Y$1=$C15,"0",IF($E15=Y$1,MAX(Y$1:Y14)+1,""))</f>
        <v/>
      </c>
      <c r="Z15" s="5"/>
      <c r="AA15" s="7">
        <v>504</v>
      </c>
      <c r="AB15" s="7" t="str">
        <f>RIGHT("0"&amp;_xlfn.XLOOKUP(E15,'System Rank'!A:A,'System Rank'!B:B,"NOT FOUND",0),2)&amp;"-"&amp;IF(AND(LEN(AA15)=3,RIGHT(AA15,2)="99"),AA15-99,AA15)</f>
        <v>07-504</v>
      </c>
      <c r="AC15" s="6">
        <f>_xlfn.RANK.EQ(F15,F:F)</f>
        <v>12</v>
      </c>
      <c r="AI15" s="30" t="s">
        <v>160</v>
      </c>
      <c r="AJ15" s="15" t="str">
        <f t="shared" si="2"/>
        <v>Dwarf Planet</v>
      </c>
      <c r="AK15" s="13">
        <f t="shared" si="0"/>
        <v>0</v>
      </c>
      <c r="AL15" s="28">
        <f t="shared" si="1"/>
        <v>1</v>
      </c>
    </row>
    <row r="16" spans="1:38">
      <c r="A16" s="6">
        <f>A15+1</f>
        <v>15</v>
      </c>
      <c r="B16" s="6" t="str">
        <f>IF(OR(E16="Mars",AC16&lt;=$AF$3-2),"Yes","No")</f>
        <v>No</v>
      </c>
      <c r="C16" s="9" t="s">
        <v>33</v>
      </c>
      <c r="D16" s="9" t="s">
        <v>181</v>
      </c>
      <c r="E16" s="5" t="s">
        <v>3</v>
      </c>
      <c r="F16" s="5">
        <v>167</v>
      </c>
      <c r="G16" s="12">
        <v>181400</v>
      </c>
      <c r="H16" s="24" t="str">
        <f>IF(H$1=$C16,"0",IF($E16=H$1,MAX(H$1:H15)+1,""))</f>
        <v/>
      </c>
      <c r="I16" s="24" t="str">
        <f>IF(I$1=$C16,"0",IF($E16=I$1,MAX(I$1:I15)+1,""))</f>
        <v/>
      </c>
      <c r="J16" s="24" t="str">
        <f>IF(J$1=$C16,"0",IF($E16=J$1,MAX(J$1:J15)+1,""))</f>
        <v/>
      </c>
      <c r="K16" s="24" t="str">
        <f>IF(K$1=$C16,"0",IF($E16=K$1,MAX(K$1:K15)+1,""))</f>
        <v/>
      </c>
      <c r="L16" s="24" t="str">
        <f>IF(L$1=$C16,"0",IF($E16=L$1,MAX(L$1:L15)+1,""))</f>
        <v/>
      </c>
      <c r="M16" s="24">
        <f>IF(M$1=$C16,"0",IF($E16=M$1,MAX(M$1:M15)+1,""))</f>
        <v>5</v>
      </c>
      <c r="N16" s="24" t="str">
        <f>IF(N$1=$C16,"0",IF($E16=N$1,MAX(N$1:N15)+1,""))</f>
        <v/>
      </c>
      <c r="O16" s="24" t="str">
        <f>IF(O$1=$C16,"0",IF($E16=O$1,MAX(O$1:O15)+1,""))</f>
        <v/>
      </c>
      <c r="P16" s="24" t="str">
        <f>IF(P$1=$C16,"0",IF($E16=P$1,MAX(P$1:P15)+1,""))</f>
        <v/>
      </c>
      <c r="Q16" s="24" t="str">
        <f>IF(Q$1=$C16,"0",IF($E16=Q$1,MAX(Q$1:Q15)+1,""))</f>
        <v/>
      </c>
      <c r="R16" s="24" t="str">
        <f>IF(R$1=$C16,"0",IF($E16=R$1,MAX(R$1:R15)+1,""))</f>
        <v/>
      </c>
      <c r="S16" s="24" t="str">
        <f>IF(S$1=$C16,"0",IF($E16=S$1,MAX(S$1:S15)+1,""))</f>
        <v/>
      </c>
      <c r="T16" s="24" t="str">
        <f>IF(T$1=$C16,"0",IF($E16=T$1,MAX(T$1:T15)+1,""))</f>
        <v/>
      </c>
      <c r="U16" s="24" t="str">
        <f>IF(U$1=$C16,"0",IF($E16=U$1,MAX(U$1:U15)+1,""))</f>
        <v/>
      </c>
      <c r="V16" s="24" t="str">
        <f>IF(V$1=$C16,"0",IF($E16=V$1,MAX(V$1:V15)+1,""))</f>
        <v/>
      </c>
      <c r="W16" s="24" t="str">
        <f>IF(W$1=$C16,"0",IF($E16=W$1,MAX(W$1:W15)+1,""))</f>
        <v/>
      </c>
      <c r="X16" s="24" t="str">
        <f>IF(X$1=$C16,"0",IF($E16=X$1,MAX(X$1:X15)+1,""))</f>
        <v/>
      </c>
      <c r="Y16" s="24" t="str">
        <f>IF(Y$1=$C16,"0",IF($E16=Y$1,MAX(Y$1:Y15)+1,""))</f>
        <v/>
      </c>
      <c r="Z16" s="5" t="s">
        <v>167</v>
      </c>
      <c r="AA16" s="7">
        <v>505</v>
      </c>
      <c r="AB16" s="7" t="str">
        <f>RIGHT("0"&amp;_xlfn.XLOOKUP(E16,'System Rank'!A:A,'System Rank'!B:B,"NOT FOUND",0),2)&amp;"-"&amp;IF(AND(LEN(AA16)=3,RIGHT(AA16,2)="99"),AA16-99,AA16)</f>
        <v>07-505</v>
      </c>
      <c r="AC16" s="6">
        <f>_xlfn.RANK.EQ(F16,F:F)</f>
        <v>53</v>
      </c>
      <c r="AI16" s="30" t="s">
        <v>238</v>
      </c>
      <c r="AJ16" s="15" t="str">
        <f t="shared" si="2"/>
        <v>Dwarf Planet</v>
      </c>
      <c r="AK16" s="13">
        <f t="shared" si="0"/>
        <v>0</v>
      </c>
      <c r="AL16" s="28">
        <f t="shared" si="1"/>
        <v>1</v>
      </c>
    </row>
    <row r="17" spans="1:38">
      <c r="A17" s="6">
        <f>A16+1</f>
        <v>16</v>
      </c>
      <c r="B17" s="6" t="str">
        <f>IF(OR(E17="Mars",AC17&lt;=$AF$3-2),"Yes","No")</f>
        <v>No</v>
      </c>
      <c r="C17" s="9" t="s">
        <v>32</v>
      </c>
      <c r="D17" s="9" t="s">
        <v>181</v>
      </c>
      <c r="E17" s="5" t="s">
        <v>3</v>
      </c>
      <c r="F17" s="5">
        <v>170</v>
      </c>
      <c r="G17" s="12">
        <v>11480000</v>
      </c>
      <c r="H17" s="24" t="str">
        <f>IF(H$1=$C17,"0",IF($E17=H$1,MAX(H$1:H16)+1,""))</f>
        <v/>
      </c>
      <c r="I17" s="24" t="str">
        <f>IF(I$1=$C17,"0",IF($E17=I$1,MAX(I$1:I16)+1,""))</f>
        <v/>
      </c>
      <c r="J17" s="24" t="str">
        <f>IF(J$1=$C17,"0",IF($E17=J$1,MAX(J$1:J16)+1,""))</f>
        <v/>
      </c>
      <c r="K17" s="24" t="str">
        <f>IF(K$1=$C17,"0",IF($E17=K$1,MAX(K$1:K16)+1,""))</f>
        <v/>
      </c>
      <c r="L17" s="24" t="str">
        <f>IF(L$1=$C17,"0",IF($E17=L$1,MAX(L$1:L16)+1,""))</f>
        <v/>
      </c>
      <c r="M17" s="24">
        <f>IF(M$1=$C17,"0",IF($E17=M$1,MAX(M$1:M16)+1,""))</f>
        <v>6</v>
      </c>
      <c r="N17" s="24" t="str">
        <f>IF(N$1=$C17,"0",IF($E17=N$1,MAX(N$1:N16)+1,""))</f>
        <v/>
      </c>
      <c r="O17" s="24" t="str">
        <f>IF(O$1=$C17,"0",IF($E17=O$1,MAX(O$1:O16)+1,""))</f>
        <v/>
      </c>
      <c r="P17" s="24" t="str">
        <f>IF(P$1=$C17,"0",IF($E17=P$1,MAX(P$1:P16)+1,""))</f>
        <v/>
      </c>
      <c r="Q17" s="24" t="str">
        <f>IF(Q$1=$C17,"0",IF($E17=Q$1,MAX(Q$1:Q16)+1,""))</f>
        <v/>
      </c>
      <c r="R17" s="24" t="str">
        <f>IF(R$1=$C17,"0",IF($E17=R$1,MAX(R$1:R16)+1,""))</f>
        <v/>
      </c>
      <c r="S17" s="24" t="str">
        <f>IF(S$1=$C17,"0",IF($E17=S$1,MAX(S$1:S16)+1,""))</f>
        <v/>
      </c>
      <c r="T17" s="24" t="str">
        <f>IF(T$1=$C17,"0",IF($E17=T$1,MAX(T$1:T16)+1,""))</f>
        <v/>
      </c>
      <c r="U17" s="24" t="str">
        <f>IF(U$1=$C17,"0",IF($E17=U$1,MAX(U$1:U16)+1,""))</f>
        <v/>
      </c>
      <c r="V17" s="24" t="str">
        <f>IF(V$1=$C17,"0",IF($E17=V$1,MAX(V$1:V16)+1,""))</f>
        <v/>
      </c>
      <c r="W17" s="24" t="str">
        <f>IF(W$1=$C17,"0",IF($E17=W$1,MAX(W$1:W16)+1,""))</f>
        <v/>
      </c>
      <c r="X17" s="24" t="str">
        <f>IF(X$1=$C17,"0",IF($E17=X$1,MAX(X$1:X16)+1,""))</f>
        <v/>
      </c>
      <c r="Y17" s="24" t="str">
        <f>IF(Y$1=$C17,"0",IF($E17=Y$1,MAX(Y$1:Y16)+1,""))</f>
        <v/>
      </c>
      <c r="Z17" s="5"/>
      <c r="AA17" s="7">
        <v>506</v>
      </c>
      <c r="AB17" s="7" t="str">
        <f>RIGHT("0"&amp;_xlfn.XLOOKUP(E17,'System Rank'!A:A,'System Rank'!B:B,"NOT FOUND",0),2)&amp;"-"&amp;IF(AND(LEN(AA17)=3,RIGHT(AA17,2)="99"),AA17-99,AA17)</f>
        <v>07-506</v>
      </c>
      <c r="AC17" s="6">
        <f>_xlfn.RANK.EQ(F17,F:F)</f>
        <v>51</v>
      </c>
      <c r="AI17" s="30" t="s">
        <v>161</v>
      </c>
      <c r="AJ17" s="15" t="str">
        <f t="shared" si="2"/>
        <v>Dwarf Planet</v>
      </c>
      <c r="AK17" s="13">
        <f t="shared" si="0"/>
        <v>0</v>
      </c>
      <c r="AL17" s="28">
        <f t="shared" si="1"/>
        <v>1</v>
      </c>
    </row>
    <row r="18" spans="1:38">
      <c r="A18" s="6">
        <f>A17+1</f>
        <v>17</v>
      </c>
      <c r="B18" s="6" t="str">
        <f>IF(OR(E18="Mars",AC18&lt;=$AF$3-2),"Yes","No")</f>
        <v>No</v>
      </c>
      <c r="C18" s="9" t="s">
        <v>42</v>
      </c>
      <c r="D18" s="9" t="s">
        <v>181</v>
      </c>
      <c r="E18" s="5" t="s">
        <v>3</v>
      </c>
      <c r="F18" s="5">
        <v>79</v>
      </c>
      <c r="G18" s="12">
        <v>11737000</v>
      </c>
      <c r="H18" s="24" t="str">
        <f>IF(H$1=$C18,"0",IF($E18=H$1,MAX(H$1:H17)+1,""))</f>
        <v/>
      </c>
      <c r="I18" s="24" t="str">
        <f>IF(I$1=$C18,"0",IF($E18=I$1,MAX(I$1:I17)+1,""))</f>
        <v/>
      </c>
      <c r="J18" s="24" t="str">
        <f>IF(J$1=$C18,"0",IF($E18=J$1,MAX(J$1:J17)+1,""))</f>
        <v/>
      </c>
      <c r="K18" s="24" t="str">
        <f>IF(K$1=$C18,"0",IF($E18=K$1,MAX(K$1:K17)+1,""))</f>
        <v/>
      </c>
      <c r="L18" s="24" t="str">
        <f>IF(L$1=$C18,"0",IF($E18=L$1,MAX(L$1:L17)+1,""))</f>
        <v/>
      </c>
      <c r="M18" s="24">
        <f>IF(M$1=$C18,"0",IF($E18=M$1,MAX(M$1:M17)+1,""))</f>
        <v>7</v>
      </c>
      <c r="N18" s="24" t="str">
        <f>IF(N$1=$C18,"0",IF($E18=N$1,MAX(N$1:N17)+1,""))</f>
        <v/>
      </c>
      <c r="O18" s="24" t="str">
        <f>IF(O$1=$C18,"0",IF($E18=O$1,MAX(O$1:O17)+1,""))</f>
        <v/>
      </c>
      <c r="P18" s="24" t="str">
        <f>IF(P$1=$C18,"0",IF($E18=P$1,MAX(P$1:P17)+1,""))</f>
        <v/>
      </c>
      <c r="Q18" s="24" t="str">
        <f>IF(Q$1=$C18,"0",IF($E18=Q$1,MAX(Q$1:Q17)+1,""))</f>
        <v/>
      </c>
      <c r="R18" s="24" t="str">
        <f>IF(R$1=$C18,"0",IF($E18=R$1,MAX(R$1:R17)+1,""))</f>
        <v/>
      </c>
      <c r="S18" s="24" t="str">
        <f>IF(S$1=$C18,"0",IF($E18=S$1,MAX(S$1:S17)+1,""))</f>
        <v/>
      </c>
      <c r="T18" s="24" t="str">
        <f>IF(T$1=$C18,"0",IF($E18=T$1,MAX(T$1:T17)+1,""))</f>
        <v/>
      </c>
      <c r="U18" s="24" t="str">
        <f>IF(U$1=$C18,"0",IF($E18=U$1,MAX(U$1:U17)+1,""))</f>
        <v/>
      </c>
      <c r="V18" s="24" t="str">
        <f>IF(V$1=$C18,"0",IF($E18=V$1,MAX(V$1:V17)+1,""))</f>
        <v/>
      </c>
      <c r="W18" s="24" t="str">
        <f>IF(W$1=$C18,"0",IF($E18=W$1,MAX(W$1:W17)+1,""))</f>
        <v/>
      </c>
      <c r="X18" s="24" t="str">
        <f>IF(X$1=$C18,"0",IF($E18=X$1,MAX(X$1:X17)+1,""))</f>
        <v/>
      </c>
      <c r="Y18" s="24" t="str">
        <f>IF(Y$1=$C18,"0",IF($E18=Y$1,MAX(Y$1:Y17)+1,""))</f>
        <v/>
      </c>
      <c r="Z18" s="5"/>
      <c r="AA18" s="7">
        <v>507</v>
      </c>
      <c r="AB18" s="7" t="str">
        <f>RIGHT("0"&amp;_xlfn.XLOOKUP(E18,'System Rank'!A:A,'System Rank'!B:B,"NOT FOUND",0),2)&amp;"-"&amp;IF(AND(LEN(AA18)=3,RIGHT(AA18,2)="99"),AA18-99,AA18)</f>
        <v>07-507</v>
      </c>
      <c r="AC18" s="6">
        <f>_xlfn.RANK.EQ(F18,F:F)</f>
        <v>66</v>
      </c>
      <c r="AI18" s="30" t="s">
        <v>241</v>
      </c>
      <c r="AJ18" s="15" t="str">
        <f t="shared" si="2"/>
        <v>Dwarf Planet</v>
      </c>
      <c r="AK18" s="13">
        <f t="shared" si="0"/>
        <v>0</v>
      </c>
      <c r="AL18" s="28">
        <f t="shared" si="1"/>
        <v>1</v>
      </c>
    </row>
    <row r="19" spans="1:38">
      <c r="A19" s="6">
        <f>A18+1</f>
        <v>18</v>
      </c>
      <c r="B19" s="6" t="str">
        <f>IF(OR(E19="Mars",AC19&lt;=$AF$3-2),"Yes","No")</f>
        <v>No</v>
      </c>
      <c r="C19" s="9" t="s">
        <v>216</v>
      </c>
      <c r="D19" s="9" t="s">
        <v>181</v>
      </c>
      <c r="E19" s="5" t="s">
        <v>3</v>
      </c>
      <c r="F19" s="5">
        <v>58</v>
      </c>
      <c r="G19" s="12">
        <v>23468200</v>
      </c>
      <c r="H19" s="24" t="str">
        <f>IF(H$1=$C19,"0",IF($E19=H$1,MAX(H$1:H18)+1,""))</f>
        <v/>
      </c>
      <c r="I19" s="24" t="str">
        <f>IF(I$1=$C19,"0",IF($E19=I$1,MAX(I$1:I18)+1,""))</f>
        <v/>
      </c>
      <c r="J19" s="24" t="str">
        <f>IF(J$1=$C19,"0",IF($E19=J$1,MAX(J$1:J18)+1,""))</f>
        <v/>
      </c>
      <c r="K19" s="24" t="str">
        <f>IF(K$1=$C19,"0",IF($E19=K$1,MAX(K$1:K18)+1,""))</f>
        <v/>
      </c>
      <c r="L19" s="24" t="str">
        <f>IF(L$1=$C19,"0",IF($E19=L$1,MAX(L$1:L18)+1,""))</f>
        <v/>
      </c>
      <c r="M19" s="24">
        <f>IF(M$1=$C19,"0",IF($E19=M$1,MAX(M$1:M18)+1,""))</f>
        <v>8</v>
      </c>
      <c r="N19" s="24" t="str">
        <f>IF(N$1=$C19,"0",IF($E19=N$1,MAX(N$1:N18)+1,""))</f>
        <v/>
      </c>
      <c r="O19" s="24" t="str">
        <f>IF(O$1=$C19,"0",IF($E19=O$1,MAX(O$1:O18)+1,""))</f>
        <v/>
      </c>
      <c r="P19" s="24" t="str">
        <f>IF(P$1=$C19,"0",IF($E19=P$1,MAX(P$1:P18)+1,""))</f>
        <v/>
      </c>
      <c r="Q19" s="24" t="str">
        <f>IF(Q$1=$C19,"0",IF($E19=Q$1,MAX(Q$1:Q18)+1,""))</f>
        <v/>
      </c>
      <c r="R19" s="24" t="str">
        <f>IF(R$1=$C19,"0",IF($E19=R$1,MAX(R$1:R18)+1,""))</f>
        <v/>
      </c>
      <c r="S19" s="24" t="str">
        <f>IF(S$1=$C19,"0",IF($E19=S$1,MAX(S$1:S18)+1,""))</f>
        <v/>
      </c>
      <c r="T19" s="24" t="str">
        <f>IF(T$1=$C19,"0",IF($E19=T$1,MAX(T$1:T18)+1,""))</f>
        <v/>
      </c>
      <c r="U19" s="24" t="str">
        <f>IF(U$1=$C19,"0",IF($E19=U$1,MAX(U$1:U18)+1,""))</f>
        <v/>
      </c>
      <c r="V19" s="24" t="str">
        <f>IF(V$1=$C19,"0",IF($E19=V$1,MAX(V$1:V18)+1,""))</f>
        <v/>
      </c>
      <c r="W19" s="24" t="str">
        <f>IF(W$1=$C19,"0",IF($E19=W$1,MAX(W$1:W18)+1,""))</f>
        <v/>
      </c>
      <c r="X19" s="24" t="str">
        <f>IF(X$1=$C19,"0",IF($E19=X$1,MAX(X$1:X18)+1,""))</f>
        <v/>
      </c>
      <c r="Y19" s="24" t="str">
        <f>IF(Y$1=$C19,"0",IF($E19=Y$1,MAX(Y$1:Y18)+1,""))</f>
        <v/>
      </c>
      <c r="Z19" s="5"/>
      <c r="AA19" s="7">
        <v>508</v>
      </c>
      <c r="AB19" s="7" t="str">
        <f>RIGHT("0"&amp;_xlfn.XLOOKUP(E19,'System Rank'!A:A,'System Rank'!B:B,"NOT FOUND",0),2)&amp;"-"&amp;IF(AND(LEN(AA19)=3,RIGHT(AA19,2)="99"),AA19-99,AA19)</f>
        <v>07-508</v>
      </c>
      <c r="AC19" s="6">
        <f>_xlfn.RANK.EQ(F19,F:F)</f>
        <v>73</v>
      </c>
      <c r="AI19" s="30" t="s">
        <v>159</v>
      </c>
      <c r="AJ19" s="15" t="str">
        <f t="shared" si="2"/>
        <v>Dwarf Planet</v>
      </c>
      <c r="AK19" s="13">
        <f t="shared" si="0"/>
        <v>1</v>
      </c>
      <c r="AL19" s="28">
        <f t="shared" si="1"/>
        <v>1</v>
      </c>
    </row>
    <row r="20" spans="1:38">
      <c r="A20" s="6">
        <f>A19+1</f>
        <v>19</v>
      </c>
      <c r="B20" s="6" t="str">
        <f>IF(OR(E20="Mars",AC20&lt;=$AF$3-2),"Yes","No")</f>
        <v>No</v>
      </c>
      <c r="C20" s="9" t="s">
        <v>46</v>
      </c>
      <c r="D20" s="9" t="s">
        <v>181</v>
      </c>
      <c r="E20" s="5" t="s">
        <v>3</v>
      </c>
      <c r="F20" s="5">
        <v>38</v>
      </c>
      <c r="G20" s="12">
        <v>23900000</v>
      </c>
      <c r="H20" s="24" t="str">
        <f>IF(H$1=$C20,"0",IF($E20=H$1,MAX(H$1:H19)+1,""))</f>
        <v/>
      </c>
      <c r="I20" s="24" t="str">
        <f>IF(I$1=$C20,"0",IF($E20=I$1,MAX(I$1:I19)+1,""))</f>
        <v/>
      </c>
      <c r="J20" s="24" t="str">
        <f>IF(J$1=$C20,"0",IF($E20=J$1,MAX(J$1:J19)+1,""))</f>
        <v/>
      </c>
      <c r="K20" s="24" t="str">
        <f>IF(K$1=$C20,"0",IF($E20=K$1,MAX(K$1:K19)+1,""))</f>
        <v/>
      </c>
      <c r="L20" s="24" t="str">
        <f>IF(L$1=$C20,"0",IF($E20=L$1,MAX(L$1:L19)+1,""))</f>
        <v/>
      </c>
      <c r="M20" s="24">
        <f>IF(M$1=$C20,"0",IF($E20=M$1,MAX(M$1:M19)+1,""))</f>
        <v>9</v>
      </c>
      <c r="N20" s="24" t="str">
        <f>IF(N$1=$C20,"0",IF($E20=N$1,MAX(N$1:N19)+1,""))</f>
        <v/>
      </c>
      <c r="O20" s="24" t="str">
        <f>IF(O$1=$C20,"0",IF($E20=O$1,MAX(O$1:O19)+1,""))</f>
        <v/>
      </c>
      <c r="P20" s="24" t="str">
        <f>IF(P$1=$C20,"0",IF($E20=P$1,MAX(P$1:P19)+1,""))</f>
        <v/>
      </c>
      <c r="Q20" s="24" t="str">
        <f>IF(Q$1=$C20,"0",IF($E20=Q$1,MAX(Q$1:Q19)+1,""))</f>
        <v/>
      </c>
      <c r="R20" s="24" t="str">
        <f>IF(R$1=$C20,"0",IF($E20=R$1,MAX(R$1:R19)+1,""))</f>
        <v/>
      </c>
      <c r="S20" s="24" t="str">
        <f>IF(S$1=$C20,"0",IF($E20=S$1,MAX(S$1:S19)+1,""))</f>
        <v/>
      </c>
      <c r="T20" s="24" t="str">
        <f>IF(T$1=$C20,"0",IF($E20=T$1,MAX(T$1:T19)+1,""))</f>
        <v/>
      </c>
      <c r="U20" s="24" t="str">
        <f>IF(U$1=$C20,"0",IF($E20=U$1,MAX(U$1:U19)+1,""))</f>
        <v/>
      </c>
      <c r="V20" s="24" t="str">
        <f>IF(V$1=$C20,"0",IF($E20=V$1,MAX(V$1:V19)+1,""))</f>
        <v/>
      </c>
      <c r="W20" s="24" t="str">
        <f>IF(W$1=$C20,"0",IF($E20=W$1,MAX(W$1:W19)+1,""))</f>
        <v/>
      </c>
      <c r="X20" s="24" t="str">
        <f>IF(X$1=$C20,"0",IF($E20=X$1,MAX(X$1:X19)+1,""))</f>
        <v/>
      </c>
      <c r="Y20" s="24" t="str">
        <f>IF(Y$1=$C20,"0",IF($E20=Y$1,MAX(Y$1:Y19)+1,""))</f>
        <v/>
      </c>
      <c r="Z20" s="5"/>
      <c r="AA20" s="7">
        <v>509</v>
      </c>
      <c r="AB20" s="7" t="str">
        <f>RIGHT("0"&amp;_xlfn.XLOOKUP(E20,'System Rank'!A:A,'System Rank'!B:B,"NOT FOUND",0),2)&amp;"-"&amp;IF(AND(LEN(AA20)=3,RIGHT(AA20,2)="99"),AA20-99,AA20)</f>
        <v>07-509</v>
      </c>
      <c r="AC20" s="6">
        <f>_xlfn.RANK.EQ(F20,F:F)</f>
        <v>85</v>
      </c>
      <c r="AI20" s="30" t="s">
        <v>239</v>
      </c>
      <c r="AJ20" s="15" t="str">
        <f t="shared" si="2"/>
        <v>Dwarf Planet</v>
      </c>
      <c r="AK20" s="13">
        <f t="shared" si="0"/>
        <v>0</v>
      </c>
      <c r="AL20" s="28">
        <f t="shared" si="1"/>
        <v>1</v>
      </c>
    </row>
    <row r="21" spans="1:38">
      <c r="A21" s="6">
        <f>A20+1</f>
        <v>20</v>
      </c>
      <c r="B21" s="6" t="str">
        <f>IF(OR(E21="Mars",AC21&lt;=$AF$3-2),"Yes","No")</f>
        <v>No</v>
      </c>
      <c r="C21" s="9" t="s">
        <v>197</v>
      </c>
      <c r="D21" s="9" t="s">
        <v>181</v>
      </c>
      <c r="E21" s="5" t="s">
        <v>3</v>
      </c>
      <c r="F21" s="5">
        <v>36</v>
      </c>
      <c r="G21" s="12">
        <v>11720000</v>
      </c>
      <c r="H21" s="24" t="str">
        <f>IF(H$1=$C21,"0",IF($E21=H$1,MAX(H$1:H20)+1,""))</f>
        <v/>
      </c>
      <c r="I21" s="24" t="str">
        <f>IF(I$1=$C21,"0",IF($E21=I$1,MAX(I$1:I20)+1,""))</f>
        <v/>
      </c>
      <c r="J21" s="24" t="str">
        <f>IF(J$1=$C21,"0",IF($E21=J$1,MAX(J$1:J20)+1,""))</f>
        <v/>
      </c>
      <c r="K21" s="24" t="str">
        <f>IF(K$1=$C21,"0",IF($E21=K$1,MAX(K$1:K20)+1,""))</f>
        <v/>
      </c>
      <c r="L21" s="24" t="str">
        <f>IF(L$1=$C21,"0",IF($E21=L$1,MAX(L$1:L20)+1,""))</f>
        <v/>
      </c>
      <c r="M21" s="24">
        <f>IF(M$1=$C21,"0",IF($E21=M$1,MAX(M$1:M20)+1,""))</f>
        <v>10</v>
      </c>
      <c r="N21" s="24" t="str">
        <f>IF(N$1=$C21,"0",IF($E21=N$1,MAX(N$1:N20)+1,""))</f>
        <v/>
      </c>
      <c r="O21" s="24" t="str">
        <f>IF(O$1=$C21,"0",IF($E21=O$1,MAX(O$1:O20)+1,""))</f>
        <v/>
      </c>
      <c r="P21" s="24" t="str">
        <f>IF(P$1=$C21,"0",IF($E21=P$1,MAX(P$1:P20)+1,""))</f>
        <v/>
      </c>
      <c r="Q21" s="24" t="str">
        <f>IF(Q$1=$C21,"0",IF($E21=Q$1,MAX(Q$1:Q20)+1,""))</f>
        <v/>
      </c>
      <c r="R21" s="24" t="str">
        <f>IF(R$1=$C21,"0",IF($E21=R$1,MAX(R$1:R20)+1,""))</f>
        <v/>
      </c>
      <c r="S21" s="24" t="str">
        <f>IF(S$1=$C21,"0",IF($E21=S$1,MAX(S$1:S20)+1,""))</f>
        <v/>
      </c>
      <c r="T21" s="24" t="str">
        <f>IF(T$1=$C21,"0",IF($E21=T$1,MAX(T$1:T20)+1,""))</f>
        <v/>
      </c>
      <c r="U21" s="24" t="str">
        <f>IF(U$1=$C21,"0",IF($E21=U$1,MAX(U$1:U20)+1,""))</f>
        <v/>
      </c>
      <c r="V21" s="24" t="str">
        <f>IF(V$1=$C21,"0",IF($E21=V$1,MAX(V$1:V20)+1,""))</f>
        <v/>
      </c>
      <c r="W21" s="24" t="str">
        <f>IF(W$1=$C21,"0",IF($E21=W$1,MAX(W$1:W20)+1,""))</f>
        <v/>
      </c>
      <c r="X21" s="24" t="str">
        <f>IF(X$1=$C21,"0",IF($E21=X$1,MAX(X$1:X20)+1,""))</f>
        <v/>
      </c>
      <c r="Y21" s="24" t="str">
        <f>IF(Y$1=$C21,"0",IF($E21=Y$1,MAX(Y$1:Y20)+1,""))</f>
        <v/>
      </c>
      <c r="Z21" s="5"/>
      <c r="AA21" s="7">
        <v>510</v>
      </c>
      <c r="AB21" s="7" t="str">
        <f>RIGHT("0"&amp;_xlfn.XLOOKUP(E21,'System Rank'!A:A,'System Rank'!B:B,"NOT FOUND",0),2)&amp;"-"&amp;IF(AND(LEN(AA21)=3,RIGHT(AA21,2)="99"),AA21-99,AA21)</f>
        <v>07-510</v>
      </c>
      <c r="AC21" s="6">
        <f>_xlfn.RANK.EQ(F21,F:F)</f>
        <v>88</v>
      </c>
    </row>
    <row r="22" spans="1:38">
      <c r="A22" s="6">
        <f>A21+1</f>
        <v>21</v>
      </c>
      <c r="B22" s="6" t="str">
        <f>IF(OR(E22="Mars",AC22&lt;=$AF$3-2),"Yes","No")</f>
        <v>No</v>
      </c>
      <c r="C22" s="9" t="s">
        <v>217</v>
      </c>
      <c r="D22" s="9" t="s">
        <v>181</v>
      </c>
      <c r="E22" s="5" t="s">
        <v>3</v>
      </c>
      <c r="F22" s="5">
        <v>47</v>
      </c>
      <c r="G22" s="12">
        <v>23144400</v>
      </c>
      <c r="H22" s="24" t="str">
        <f>IF(H$1=$C22,"0",IF($E22=H$1,MAX(H$1:H21)+1,""))</f>
        <v/>
      </c>
      <c r="I22" s="24" t="str">
        <f>IF(I$1=$C22,"0",IF($E22=I$1,MAX(I$1:I21)+1,""))</f>
        <v/>
      </c>
      <c r="J22" s="24" t="str">
        <f>IF(J$1=$C22,"0",IF($E22=J$1,MAX(J$1:J21)+1,""))</f>
        <v/>
      </c>
      <c r="K22" s="24" t="str">
        <f>IF(K$1=$C22,"0",IF($E22=K$1,MAX(K$1:K21)+1,""))</f>
        <v/>
      </c>
      <c r="L22" s="24" t="str">
        <f>IF(L$1=$C22,"0",IF($E22=L$1,MAX(L$1:L21)+1,""))</f>
        <v/>
      </c>
      <c r="M22" s="24">
        <f>IF(M$1=$C22,"0",IF($E22=M$1,MAX(M$1:M21)+1,""))</f>
        <v>11</v>
      </c>
      <c r="N22" s="24" t="str">
        <f>IF(N$1=$C22,"0",IF($E22=N$1,MAX(N$1:N21)+1,""))</f>
        <v/>
      </c>
      <c r="O22" s="24" t="str">
        <f>IF(O$1=$C22,"0",IF($E22=O$1,MAX(O$1:O21)+1,""))</f>
        <v/>
      </c>
      <c r="P22" s="24" t="str">
        <f>IF(P$1=$C22,"0",IF($E22=P$1,MAX(P$1:P21)+1,""))</f>
        <v/>
      </c>
      <c r="Q22" s="24" t="str">
        <f>IF(Q$1=$C22,"0",IF($E22=Q$1,MAX(Q$1:Q21)+1,""))</f>
        <v/>
      </c>
      <c r="R22" s="24" t="str">
        <f>IF(R$1=$C22,"0",IF($E22=R$1,MAX(R$1:R21)+1,""))</f>
        <v/>
      </c>
      <c r="S22" s="24" t="str">
        <f>IF(S$1=$C22,"0",IF($E22=S$1,MAX(S$1:S21)+1,""))</f>
        <v/>
      </c>
      <c r="T22" s="24" t="str">
        <f>IF(T$1=$C22,"0",IF($E22=T$1,MAX(T$1:T21)+1,""))</f>
        <v/>
      </c>
      <c r="U22" s="24" t="str">
        <f>IF(U$1=$C22,"0",IF($E22=U$1,MAX(U$1:U21)+1,""))</f>
        <v/>
      </c>
      <c r="V22" s="24" t="str">
        <f>IF(V$1=$C22,"0",IF($E22=V$1,MAX(V$1:V21)+1,""))</f>
        <v/>
      </c>
      <c r="W22" s="24" t="str">
        <f>IF(W$1=$C22,"0",IF($E22=W$1,MAX(W$1:W21)+1,""))</f>
        <v/>
      </c>
      <c r="X22" s="24" t="str">
        <f>IF(X$1=$C22,"0",IF($E22=X$1,MAX(X$1:X21)+1,""))</f>
        <v/>
      </c>
      <c r="Y22" s="24" t="str">
        <f>IF(Y$1=$C22,"0",IF($E22=Y$1,MAX(Y$1:Y21)+1,""))</f>
        <v/>
      </c>
      <c r="Z22" s="5"/>
      <c r="AA22" s="7">
        <v>511</v>
      </c>
      <c r="AB22" s="7" t="str">
        <f>RIGHT("0"&amp;_xlfn.XLOOKUP(E22,'System Rank'!A:A,'System Rank'!B:B,"NOT FOUND",0),2)&amp;"-"&amp;IF(AND(LEN(AA22)=3,RIGHT(AA22,2)="99"),AA22-99,AA22)</f>
        <v>07-511</v>
      </c>
      <c r="AC22" s="6">
        <f>_xlfn.RANK.EQ(F22,F:F)</f>
        <v>77</v>
      </c>
    </row>
    <row r="23" spans="1:38">
      <c r="A23" s="6">
        <f>A22+1</f>
        <v>22</v>
      </c>
      <c r="B23" s="6" t="str">
        <f>IF(OR(E23="Mars",AC23&lt;=$AF$3-2),"Yes","No")</f>
        <v>No</v>
      </c>
      <c r="C23" s="9" t="s">
        <v>218</v>
      </c>
      <c r="D23" s="9" t="s">
        <v>181</v>
      </c>
      <c r="E23" s="5" t="s">
        <v>3</v>
      </c>
      <c r="F23" s="5">
        <v>29</v>
      </c>
      <c r="G23" s="12">
        <v>21034500</v>
      </c>
      <c r="H23" s="24" t="str">
        <f>IF(H$1=$C23,"0",IF($E23=H$1,MAX(H$1:H22)+1,""))</f>
        <v/>
      </c>
      <c r="I23" s="24" t="str">
        <f>IF(I$1=$C23,"0",IF($E23=I$1,MAX(I$1:I22)+1,""))</f>
        <v/>
      </c>
      <c r="J23" s="24" t="str">
        <f>IF(J$1=$C23,"0",IF($E23=J$1,MAX(J$1:J22)+1,""))</f>
        <v/>
      </c>
      <c r="K23" s="24" t="str">
        <f>IF(K$1=$C23,"0",IF($E23=K$1,MAX(K$1:K22)+1,""))</f>
        <v/>
      </c>
      <c r="L23" s="24" t="str">
        <f>IF(L$1=$C23,"0",IF($E23=L$1,MAX(L$1:L22)+1,""))</f>
        <v/>
      </c>
      <c r="M23" s="24">
        <f>IF(M$1=$C23,"0",IF($E23=M$1,MAX(M$1:M22)+1,""))</f>
        <v>12</v>
      </c>
      <c r="N23" s="24" t="str">
        <f>IF(N$1=$C23,"0",IF($E23=N$1,MAX(N$1:N22)+1,""))</f>
        <v/>
      </c>
      <c r="O23" s="24" t="str">
        <f>IF(O$1=$C23,"0",IF($E23=O$1,MAX(O$1:O22)+1,""))</f>
        <v/>
      </c>
      <c r="P23" s="24" t="str">
        <f>IF(P$1=$C23,"0",IF($E23=P$1,MAX(P$1:P22)+1,""))</f>
        <v/>
      </c>
      <c r="Q23" s="24" t="str">
        <f>IF(Q$1=$C23,"0",IF($E23=Q$1,MAX(Q$1:Q22)+1,""))</f>
        <v/>
      </c>
      <c r="R23" s="24" t="str">
        <f>IF(R$1=$C23,"0",IF($E23=R$1,MAX(R$1:R22)+1,""))</f>
        <v/>
      </c>
      <c r="S23" s="24" t="str">
        <f>IF(S$1=$C23,"0",IF($E23=S$1,MAX(S$1:S22)+1,""))</f>
        <v/>
      </c>
      <c r="T23" s="24" t="str">
        <f>IF(T$1=$C23,"0",IF($E23=T$1,MAX(T$1:T22)+1,""))</f>
        <v/>
      </c>
      <c r="U23" s="24" t="str">
        <f>IF(U$1=$C23,"0",IF($E23=U$1,MAX(U$1:U22)+1,""))</f>
        <v/>
      </c>
      <c r="V23" s="24" t="str">
        <f>IF(V$1=$C23,"0",IF($E23=V$1,MAX(V$1:V22)+1,""))</f>
        <v/>
      </c>
      <c r="W23" s="24" t="str">
        <f>IF(W$1=$C23,"0",IF($E23=W$1,MAX(W$1:W22)+1,""))</f>
        <v/>
      </c>
      <c r="X23" s="24" t="str">
        <f>IF(X$1=$C23,"0",IF($E23=X$1,MAX(X$1:X22)+1,""))</f>
        <v/>
      </c>
      <c r="Y23" s="24" t="str">
        <f>IF(Y$1=$C23,"0",IF($E23=Y$1,MAX(Y$1:Y22)+1,""))</f>
        <v/>
      </c>
      <c r="Z23" s="5"/>
      <c r="AA23" s="7">
        <v>512</v>
      </c>
      <c r="AB23" s="7" t="str">
        <f>RIGHT("0"&amp;_xlfn.XLOOKUP(E23,'System Rank'!A:A,'System Rank'!B:B,"NOT FOUND",0),2)&amp;"-"&amp;IF(AND(LEN(AA23)=3,RIGHT(AA23,2)="99"),AA23-99,AA23)</f>
        <v>07-512</v>
      </c>
      <c r="AC23" s="6">
        <f>_xlfn.RANK.EQ(F23,F:F)</f>
        <v>94</v>
      </c>
    </row>
    <row r="24" spans="1:38" ht="18">
      <c r="A24" s="6">
        <f>A23+1</f>
        <v>23</v>
      </c>
      <c r="B24" s="6" t="str">
        <f>IF(OR(E24="Mars",AC24&lt;=$AF$3-2),"Yes","No")</f>
        <v>No</v>
      </c>
      <c r="C24" s="9" t="s">
        <v>196</v>
      </c>
      <c r="D24" s="9" t="s">
        <v>181</v>
      </c>
      <c r="E24" s="5" t="s">
        <v>3</v>
      </c>
      <c r="F24" s="5">
        <v>16</v>
      </c>
      <c r="G24" s="12">
        <v>11160000</v>
      </c>
      <c r="H24" s="24" t="str">
        <f>IF(H$1=$C24,"0",IF($E24=H$1,MAX(H$1:H23)+1,""))</f>
        <v/>
      </c>
      <c r="I24" s="24" t="str">
        <f>IF(I$1=$C24,"0",IF($E24=I$1,MAX(I$1:I23)+1,""))</f>
        <v/>
      </c>
      <c r="J24" s="24" t="str">
        <f>IF(J$1=$C24,"0",IF($E24=J$1,MAX(J$1:J23)+1,""))</f>
        <v/>
      </c>
      <c r="K24" s="24" t="str">
        <f>IF(K$1=$C24,"0",IF($E24=K$1,MAX(K$1:K23)+1,""))</f>
        <v/>
      </c>
      <c r="L24" s="24" t="str">
        <f>IF(L$1=$C24,"0",IF($E24=L$1,MAX(L$1:L23)+1,""))</f>
        <v/>
      </c>
      <c r="M24" s="24">
        <f>IF(M$1=$C24,"0",IF($E24=M$1,MAX(M$1:M23)+1,""))</f>
        <v>13</v>
      </c>
      <c r="N24" s="24" t="str">
        <f>IF(N$1=$C24,"0",IF($E24=N$1,MAX(N$1:N23)+1,""))</f>
        <v/>
      </c>
      <c r="O24" s="24" t="str">
        <f>IF(O$1=$C24,"0",IF($E24=O$1,MAX(O$1:O23)+1,""))</f>
        <v/>
      </c>
      <c r="P24" s="24" t="str">
        <f>IF(P$1=$C24,"0",IF($E24=P$1,MAX(P$1:P23)+1,""))</f>
        <v/>
      </c>
      <c r="Q24" s="24" t="str">
        <f>IF(Q$1=$C24,"0",IF($E24=Q$1,MAX(Q$1:Q23)+1,""))</f>
        <v/>
      </c>
      <c r="R24" s="24" t="str">
        <f>IF(R$1=$C24,"0",IF($E24=R$1,MAX(R$1:R23)+1,""))</f>
        <v/>
      </c>
      <c r="S24" s="24" t="str">
        <f>IF(S$1=$C24,"0",IF($E24=S$1,MAX(S$1:S23)+1,""))</f>
        <v/>
      </c>
      <c r="T24" s="24" t="str">
        <f>IF(T$1=$C24,"0",IF($E24=T$1,MAX(T$1:T23)+1,""))</f>
        <v/>
      </c>
      <c r="U24" s="24" t="str">
        <f>IF(U$1=$C24,"0",IF($E24=U$1,MAX(U$1:U23)+1,""))</f>
        <v/>
      </c>
      <c r="V24" s="24" t="str">
        <f>IF(V$1=$C24,"0",IF($E24=V$1,MAX(V$1:V23)+1,""))</f>
        <v/>
      </c>
      <c r="W24" s="24" t="str">
        <f>IF(W$1=$C24,"0",IF($E24=W$1,MAX(W$1:W23)+1,""))</f>
        <v/>
      </c>
      <c r="X24" s="24" t="str">
        <f>IF(X$1=$C24,"0",IF($E24=X$1,MAX(X$1:X23)+1,""))</f>
        <v/>
      </c>
      <c r="Y24" s="24" t="str">
        <f>IF(Y$1=$C24,"0",IF($E24=Y$1,MAX(Y$1:Y23)+1,""))</f>
        <v/>
      </c>
      <c r="Z24" s="5"/>
      <c r="AA24" s="7">
        <v>513</v>
      </c>
      <c r="AB24" s="7" t="str">
        <f>RIGHT("0"&amp;_xlfn.XLOOKUP(E24,'System Rank'!A:A,'System Rank'!B:B,"NOT FOUND",0),2)&amp;"-"&amp;IF(AND(LEN(AA24)=3,RIGHT(AA24,2)="99"),AA24-99,AA24)</f>
        <v>07-513</v>
      </c>
      <c r="AC24" s="6">
        <f>_xlfn.RANK.EQ(F24,F:F)</f>
        <v>107</v>
      </c>
      <c r="AE24" s="23"/>
    </row>
    <row r="25" spans="1:38" ht="18">
      <c r="A25" s="6">
        <f>A24+1</f>
        <v>24</v>
      </c>
      <c r="B25" s="6" t="str">
        <f>IF(OR(E25="Mars",AC25&lt;=$AF$3-2),"Yes","No")</f>
        <v>No</v>
      </c>
      <c r="C25" s="9" t="s">
        <v>39</v>
      </c>
      <c r="D25" s="9" t="s">
        <v>181</v>
      </c>
      <c r="E25" s="5" t="s">
        <v>3</v>
      </c>
      <c r="F25" s="5">
        <v>100</v>
      </c>
      <c r="G25" s="12">
        <v>222000</v>
      </c>
      <c r="H25" s="24" t="str">
        <f>IF(H$1=$C25,"0",IF($E25=H$1,MAX(H$1:H24)+1,""))</f>
        <v/>
      </c>
      <c r="I25" s="24" t="str">
        <f>IF(I$1=$C25,"0",IF($E25=I$1,MAX(I$1:I24)+1,""))</f>
        <v/>
      </c>
      <c r="J25" s="24" t="str">
        <f>IF(J$1=$C25,"0",IF($E25=J$1,MAX(J$1:J24)+1,""))</f>
        <v/>
      </c>
      <c r="K25" s="24" t="str">
        <f>IF(K$1=$C25,"0",IF($E25=K$1,MAX(K$1:K24)+1,""))</f>
        <v/>
      </c>
      <c r="L25" s="24" t="str">
        <f>IF(L$1=$C25,"0",IF($E25=L$1,MAX(L$1:L24)+1,""))</f>
        <v/>
      </c>
      <c r="M25" s="24">
        <f>IF(M$1=$C25,"0",IF($E25=M$1,MAX(M$1:M24)+1,""))</f>
        <v>14</v>
      </c>
      <c r="N25" s="24" t="str">
        <f>IF(N$1=$C25,"0",IF($E25=N$1,MAX(N$1:N24)+1,""))</f>
        <v/>
      </c>
      <c r="O25" s="24" t="str">
        <f>IF(O$1=$C25,"0",IF($E25=O$1,MAX(O$1:O24)+1,""))</f>
        <v/>
      </c>
      <c r="P25" s="24" t="str">
        <f>IF(P$1=$C25,"0",IF($E25=P$1,MAX(P$1:P24)+1,""))</f>
        <v/>
      </c>
      <c r="Q25" s="24" t="str">
        <f>IF(Q$1=$C25,"0",IF($E25=Q$1,MAX(Q$1:Q24)+1,""))</f>
        <v/>
      </c>
      <c r="R25" s="24" t="str">
        <f>IF(R$1=$C25,"0",IF($E25=R$1,MAX(R$1:R24)+1,""))</f>
        <v/>
      </c>
      <c r="S25" s="24" t="str">
        <f>IF(S$1=$C25,"0",IF($E25=S$1,MAX(S$1:S24)+1,""))</f>
        <v/>
      </c>
      <c r="T25" s="24" t="str">
        <f>IF(T$1=$C25,"0",IF($E25=T$1,MAX(T$1:T24)+1,""))</f>
        <v/>
      </c>
      <c r="U25" s="24" t="str">
        <f>IF(U$1=$C25,"0",IF($E25=U$1,MAX(U$1:U24)+1,""))</f>
        <v/>
      </c>
      <c r="V25" s="24" t="str">
        <f>IF(V$1=$C25,"0",IF($E25=V$1,MAX(V$1:V24)+1,""))</f>
        <v/>
      </c>
      <c r="W25" s="24" t="str">
        <f>IF(W$1=$C25,"0",IF($E25=W$1,MAX(W$1:W24)+1,""))</f>
        <v/>
      </c>
      <c r="X25" s="24" t="str">
        <f>IF(X$1=$C25,"0",IF($E25=X$1,MAX(X$1:X24)+1,""))</f>
        <v/>
      </c>
      <c r="Y25" s="24" t="str">
        <f>IF(Y$1=$C25,"0",IF($E25=Y$1,MAX(Y$1:Y24)+1,""))</f>
        <v/>
      </c>
      <c r="Z25" s="5"/>
      <c r="AA25" s="7">
        <v>514</v>
      </c>
      <c r="AB25" s="7" t="str">
        <f>RIGHT("0"&amp;_xlfn.XLOOKUP(E25,'System Rank'!A:A,'System Rank'!B:B,"NOT FOUND",0),2)&amp;"-"&amp;IF(AND(LEN(AA25)=3,RIGHT(AA25,2)="99"),AA25-99,AA25)</f>
        <v>07-514</v>
      </c>
      <c r="AC25" s="6">
        <f>_xlfn.RANK.EQ(F25,F:F)</f>
        <v>60</v>
      </c>
      <c r="AE25" s="23"/>
    </row>
    <row r="26" spans="1:38">
      <c r="A26" s="6">
        <f>A25+1</f>
        <v>25</v>
      </c>
      <c r="B26" s="6" t="str">
        <f>IF(OR(E26="Mars",AC26&lt;=$AF$3-2),"Yes","No")</f>
        <v>No</v>
      </c>
      <c r="C26" s="9" t="s">
        <v>193</v>
      </c>
      <c r="D26" s="9" t="s">
        <v>181</v>
      </c>
      <c r="E26" s="5" t="s">
        <v>3</v>
      </c>
      <c r="F26" s="5">
        <v>16</v>
      </c>
      <c r="G26" s="12">
        <v>129000</v>
      </c>
      <c r="H26" s="24" t="str">
        <f>IF(H$1=$C26,"0",IF($E26=H$1,MAX(H$1:H25)+1,""))</f>
        <v/>
      </c>
      <c r="I26" s="24" t="str">
        <f>IF(I$1=$C26,"0",IF($E26=I$1,MAX(I$1:I25)+1,""))</f>
        <v/>
      </c>
      <c r="J26" s="24" t="str">
        <f>IF(J$1=$C26,"0",IF($E26=J$1,MAX(J$1:J25)+1,""))</f>
        <v/>
      </c>
      <c r="K26" s="24" t="str">
        <f>IF(K$1=$C26,"0",IF($E26=K$1,MAX(K$1:K25)+1,""))</f>
        <v/>
      </c>
      <c r="L26" s="24" t="str">
        <f>IF(L$1=$C26,"0",IF($E26=L$1,MAX(L$1:L25)+1,""))</f>
        <v/>
      </c>
      <c r="M26" s="24">
        <f>IF(M$1=$C26,"0",IF($E26=M$1,MAX(M$1:M25)+1,""))</f>
        <v>15</v>
      </c>
      <c r="N26" s="24" t="str">
        <f>IF(N$1=$C26,"0",IF($E26=N$1,MAX(N$1:N25)+1,""))</f>
        <v/>
      </c>
      <c r="O26" s="24" t="str">
        <f>IF(O$1=$C26,"0",IF($E26=O$1,MAX(O$1:O25)+1,""))</f>
        <v/>
      </c>
      <c r="P26" s="24" t="str">
        <f>IF(P$1=$C26,"0",IF($E26=P$1,MAX(P$1:P25)+1,""))</f>
        <v/>
      </c>
      <c r="Q26" s="24" t="str">
        <f>IF(Q$1=$C26,"0",IF($E26=Q$1,MAX(Q$1:Q25)+1,""))</f>
        <v/>
      </c>
      <c r="R26" s="24" t="str">
        <f>IF(R$1=$C26,"0",IF($E26=R$1,MAX(R$1:R25)+1,""))</f>
        <v/>
      </c>
      <c r="S26" s="24" t="str">
        <f>IF(S$1=$C26,"0",IF($E26=S$1,MAX(S$1:S25)+1,""))</f>
        <v/>
      </c>
      <c r="T26" s="24" t="str">
        <f>IF(T$1=$C26,"0",IF($E26=T$1,MAX(T$1:T25)+1,""))</f>
        <v/>
      </c>
      <c r="U26" s="24" t="str">
        <f>IF(U$1=$C26,"0",IF($E26=U$1,MAX(U$1:U25)+1,""))</f>
        <v/>
      </c>
      <c r="V26" s="24" t="str">
        <f>IF(V$1=$C26,"0",IF($E26=V$1,MAX(V$1:V25)+1,""))</f>
        <v/>
      </c>
      <c r="W26" s="24" t="str">
        <f>IF(W$1=$C26,"0",IF($E26=W$1,MAX(W$1:W25)+1,""))</f>
        <v/>
      </c>
      <c r="X26" s="24" t="str">
        <f>IF(X$1=$C26,"0",IF($E26=X$1,MAX(X$1:X25)+1,""))</f>
        <v/>
      </c>
      <c r="Y26" s="24" t="str">
        <f>IF(Y$1=$C26,"0",IF($E26=Y$1,MAX(Y$1:Y25)+1,""))</f>
        <v/>
      </c>
      <c r="Z26" s="5"/>
      <c r="AA26" s="7">
        <v>515</v>
      </c>
      <c r="AB26" s="7" t="str">
        <f>RIGHT("0"&amp;_xlfn.XLOOKUP(E26,'System Rank'!A:A,'System Rank'!B:B,"NOT FOUND",0),2)&amp;"-"&amp;IF(AND(LEN(AA26)=3,RIGHT(AA26,2)="99"),AA26-99,AA26)</f>
        <v>07-515</v>
      </c>
      <c r="AC26" s="6">
        <f>_xlfn.RANK.EQ(F26,F:F)</f>
        <v>107</v>
      </c>
    </row>
    <row r="27" spans="1:38" ht="17">
      <c r="A27" s="6">
        <f>A26+1</f>
        <v>26</v>
      </c>
      <c r="B27" s="6" t="str">
        <f>IF(OR(E27="Mars",AC27&lt;=$AF$3-2),"Yes","No")</f>
        <v>No</v>
      </c>
      <c r="C27" s="9" t="s">
        <v>192</v>
      </c>
      <c r="D27" s="9" t="s">
        <v>181</v>
      </c>
      <c r="E27" s="5" t="s">
        <v>3</v>
      </c>
      <c r="F27" s="5">
        <v>40</v>
      </c>
      <c r="G27" s="12">
        <v>128000</v>
      </c>
      <c r="H27" s="24" t="str">
        <f>IF(H$1=$C27,"0",IF($E27=H$1,MAX(H$1:H26)+1,""))</f>
        <v/>
      </c>
      <c r="I27" s="24" t="str">
        <f>IF(I$1=$C27,"0",IF($E27=I$1,MAX(I$1:I26)+1,""))</f>
        <v/>
      </c>
      <c r="J27" s="24" t="str">
        <f>IF(J$1=$C27,"0",IF($E27=J$1,MAX(J$1:J26)+1,""))</f>
        <v/>
      </c>
      <c r="K27" s="24" t="str">
        <f>IF(K$1=$C27,"0",IF($E27=K$1,MAX(K$1:K26)+1,""))</f>
        <v/>
      </c>
      <c r="L27" s="24" t="str">
        <f>IF(L$1=$C27,"0",IF($E27=L$1,MAX(L$1:L26)+1,""))</f>
        <v/>
      </c>
      <c r="M27" s="24">
        <f>IF(M$1=$C27,"0",IF($E27=M$1,MAX(M$1:M26)+1,""))</f>
        <v>16</v>
      </c>
      <c r="N27" s="24" t="str">
        <f>IF(N$1=$C27,"0",IF($E27=N$1,MAX(N$1:N26)+1,""))</f>
        <v/>
      </c>
      <c r="O27" s="24" t="str">
        <f>IF(O$1=$C27,"0",IF($E27=O$1,MAX(O$1:O26)+1,""))</f>
        <v/>
      </c>
      <c r="P27" s="24" t="str">
        <f>IF(P$1=$C27,"0",IF($E27=P$1,MAX(P$1:P26)+1,""))</f>
        <v/>
      </c>
      <c r="Q27" s="24" t="str">
        <f>IF(Q$1=$C27,"0",IF($E27=Q$1,MAX(Q$1:Q26)+1,""))</f>
        <v/>
      </c>
      <c r="R27" s="24" t="str">
        <f>IF(R$1=$C27,"0",IF($E27=R$1,MAX(R$1:R26)+1,""))</f>
        <v/>
      </c>
      <c r="S27" s="24" t="str">
        <f>IF(S$1=$C27,"0",IF($E27=S$1,MAX(S$1:S26)+1,""))</f>
        <v/>
      </c>
      <c r="T27" s="24" t="str">
        <f>IF(T$1=$C27,"0",IF($E27=T$1,MAX(T$1:T26)+1,""))</f>
        <v/>
      </c>
      <c r="U27" s="24" t="str">
        <f>IF(U$1=$C27,"0",IF($E27=U$1,MAX(U$1:U26)+1,""))</f>
        <v/>
      </c>
      <c r="V27" s="24" t="str">
        <f>IF(V$1=$C27,"0",IF($E27=V$1,MAX(V$1:V26)+1,""))</f>
        <v/>
      </c>
      <c r="W27" s="24" t="str">
        <f>IF(W$1=$C27,"0",IF($E27=W$1,MAX(W$1:W26)+1,""))</f>
        <v/>
      </c>
      <c r="X27" s="24" t="str">
        <f>IF(X$1=$C27,"0",IF($E27=X$1,MAX(X$1:X26)+1,""))</f>
        <v/>
      </c>
      <c r="Y27" s="24" t="str">
        <f>IF(Y$1=$C27,"0",IF($E27=Y$1,MAX(Y$1:Y26)+1,""))</f>
        <v/>
      </c>
      <c r="Z27" s="5"/>
      <c r="AA27" s="7">
        <v>516</v>
      </c>
      <c r="AB27" s="7" t="str">
        <f>RIGHT("0"&amp;_xlfn.XLOOKUP(E27,'System Rank'!A:A,'System Rank'!B:B,"NOT FOUND",0),2)&amp;"-"&amp;IF(AND(LEN(AA27)=3,RIGHT(AA27,2)="99"),AA27-99,AA27)</f>
        <v>07-516</v>
      </c>
      <c r="AC27" s="6">
        <f>_xlfn.RANK.EQ(F27,F:F)</f>
        <v>82</v>
      </c>
      <c r="AI27" s="17" t="s">
        <v>157</v>
      </c>
      <c r="AJ27" s="18" t="s">
        <v>247</v>
      </c>
      <c r="AK27" s="31" t="s">
        <v>246</v>
      </c>
      <c r="AL27" s="18" t="s">
        <v>237</v>
      </c>
    </row>
    <row r="28" spans="1:38">
      <c r="A28" s="6">
        <f>A27+1</f>
        <v>27</v>
      </c>
      <c r="B28" s="6" t="str">
        <f>IF(OR(E28="Mars",AC28&lt;=$AF$3-2),"Yes","No")</f>
        <v>No</v>
      </c>
      <c r="C28" s="9" t="s">
        <v>223</v>
      </c>
      <c r="D28" s="9" t="s">
        <v>181</v>
      </c>
      <c r="E28" s="5" t="s">
        <v>3</v>
      </c>
      <c r="F28" s="5">
        <v>10</v>
      </c>
      <c r="G28" s="12">
        <v>23795500</v>
      </c>
      <c r="H28" s="24" t="str">
        <f>IF(H$1=$C28,"0",IF($E28=H$1,MAX(H$1:H27)+1,""))</f>
        <v/>
      </c>
      <c r="I28" s="24" t="str">
        <f>IF(I$1=$C28,"0",IF($E28=I$1,MAX(I$1:I27)+1,""))</f>
        <v/>
      </c>
      <c r="J28" s="24" t="str">
        <f>IF(J$1=$C28,"0",IF($E28=J$1,MAX(J$1:J27)+1,""))</f>
        <v/>
      </c>
      <c r="K28" s="24" t="str">
        <f>IF(K$1=$C28,"0",IF($E28=K$1,MAX(K$1:K27)+1,""))</f>
        <v/>
      </c>
      <c r="L28" s="24" t="str">
        <f>IF(L$1=$C28,"0",IF($E28=L$1,MAX(L$1:L27)+1,""))</f>
        <v/>
      </c>
      <c r="M28" s="24">
        <f>IF(M$1=$C28,"0",IF($E28=M$1,MAX(M$1:M27)+1,""))</f>
        <v>17</v>
      </c>
      <c r="N28" s="24" t="str">
        <f>IF(N$1=$C28,"0",IF($E28=N$1,MAX(N$1:N27)+1,""))</f>
        <v/>
      </c>
      <c r="O28" s="24" t="str">
        <f>IF(O$1=$C28,"0",IF($E28=O$1,MAX(O$1:O27)+1,""))</f>
        <v/>
      </c>
      <c r="P28" s="24" t="str">
        <f>IF(P$1=$C28,"0",IF($E28=P$1,MAX(P$1:P27)+1,""))</f>
        <v/>
      </c>
      <c r="Q28" s="24" t="str">
        <f>IF(Q$1=$C28,"0",IF($E28=Q$1,MAX(Q$1:Q27)+1,""))</f>
        <v/>
      </c>
      <c r="R28" s="24" t="str">
        <f>IF(R$1=$C28,"0",IF($E28=R$1,MAX(R$1:R27)+1,""))</f>
        <v/>
      </c>
      <c r="S28" s="24" t="str">
        <f>IF(S$1=$C28,"0",IF($E28=S$1,MAX(S$1:S27)+1,""))</f>
        <v/>
      </c>
      <c r="T28" s="24" t="str">
        <f>IF(T$1=$C28,"0",IF($E28=T$1,MAX(T$1:T27)+1,""))</f>
        <v/>
      </c>
      <c r="U28" s="24" t="str">
        <f>IF(U$1=$C28,"0",IF($E28=U$1,MAX(U$1:U27)+1,""))</f>
        <v/>
      </c>
      <c r="V28" s="24" t="str">
        <f>IF(V$1=$C28,"0",IF($E28=V$1,MAX(V$1:V27)+1,""))</f>
        <v/>
      </c>
      <c r="W28" s="24" t="str">
        <f>IF(W$1=$C28,"0",IF($E28=W$1,MAX(W$1:W27)+1,""))</f>
        <v/>
      </c>
      <c r="X28" s="24" t="str">
        <f>IF(X$1=$C28,"0",IF($E28=X$1,MAX(X$1:X27)+1,""))</f>
        <v/>
      </c>
      <c r="Y28" s="24" t="str">
        <f>IF(Y$1=$C28,"0",IF($E28=Y$1,MAX(Y$1:Y27)+1,""))</f>
        <v/>
      </c>
      <c r="Z28" s="5"/>
      <c r="AA28" s="7">
        <v>517</v>
      </c>
      <c r="AB28" s="7" t="str">
        <f>RIGHT("0"&amp;_xlfn.XLOOKUP(E28,'System Rank'!A:A,'System Rank'!B:B,"NOT FOUND",0),2)&amp;"-"&amp;IF(AND(LEN(AA28)=3,RIGHT(AA28,2)="99"),AA28-99,AA28)</f>
        <v>07-517</v>
      </c>
      <c r="AC28" s="6">
        <f>_xlfn.RANK.EQ(F28,F:F)</f>
        <v>112</v>
      </c>
      <c r="AI28" s="17" t="s">
        <v>176</v>
      </c>
      <c r="AJ28" s="13">
        <f>COUNTIF($AJ$2:$AJ$20,$AI28)</f>
        <v>1</v>
      </c>
      <c r="AK28" s="13">
        <f>SUMIF($AJ$2:$AJ$20,$AI28,$AK$2:$AK$20)</f>
        <v>0</v>
      </c>
      <c r="AL28" s="17">
        <f>AJ28+AK28</f>
        <v>1</v>
      </c>
    </row>
    <row r="29" spans="1:38">
      <c r="A29" s="6">
        <f>A27+1</f>
        <v>27</v>
      </c>
      <c r="B29" s="6" t="str">
        <f>IF(OR(E29="Mars",AC29&lt;=$AF$3-2),"Yes","No")</f>
        <v>No</v>
      </c>
      <c r="C29" s="9" t="s">
        <v>195</v>
      </c>
      <c r="D29" s="9" t="s">
        <v>181</v>
      </c>
      <c r="E29" s="5" t="s">
        <v>3</v>
      </c>
      <c r="F29" s="5">
        <v>9</v>
      </c>
      <c r="G29" s="12">
        <v>7480000</v>
      </c>
      <c r="H29" s="24" t="str">
        <f>IF(H$1=$C29,"0",IF($E29=H$1,MAX(H$1:H28)+1,""))</f>
        <v/>
      </c>
      <c r="I29" s="24" t="str">
        <f>IF(I$1=$C29,"0",IF($E29=I$1,MAX(I$1:I28)+1,""))</f>
        <v/>
      </c>
      <c r="J29" s="24" t="str">
        <f>IF(J$1=$C29,"0",IF($E29=J$1,MAX(J$1:J28)+1,""))</f>
        <v/>
      </c>
      <c r="K29" s="24" t="str">
        <f>IF(K$1=$C29,"0",IF($E29=K$1,MAX(K$1:K28)+1,""))</f>
        <v/>
      </c>
      <c r="L29" s="24" t="str">
        <f>IF(L$1=$C29,"0",IF($E29=L$1,MAX(L$1:L28)+1,""))</f>
        <v/>
      </c>
      <c r="M29" s="24">
        <f>IF(M$1=$C29,"0",IF($E29=M$1,MAX(M$1:M28)+1,""))</f>
        <v>18</v>
      </c>
      <c r="N29" s="24" t="str">
        <f>IF(N$1=$C29,"0",IF($E29=N$1,MAX(N$1:N28)+1,""))</f>
        <v/>
      </c>
      <c r="O29" s="24" t="str">
        <f>IF(O$1=$C29,"0",IF($E29=O$1,MAX(O$1:O28)+1,""))</f>
        <v/>
      </c>
      <c r="P29" s="24" t="str">
        <f>IF(P$1=$C29,"0",IF($E29=P$1,MAX(P$1:P28)+1,""))</f>
        <v/>
      </c>
      <c r="Q29" s="24" t="str">
        <f>IF(Q$1=$C29,"0",IF($E29=Q$1,MAX(Q$1:Q28)+1,""))</f>
        <v/>
      </c>
      <c r="R29" s="24" t="str">
        <f>IF(R$1=$C29,"0",IF($E29=R$1,MAX(R$1:R28)+1,""))</f>
        <v/>
      </c>
      <c r="S29" s="24" t="str">
        <f>IF(S$1=$C29,"0",IF($E29=S$1,MAX(S$1:S28)+1,""))</f>
        <v/>
      </c>
      <c r="T29" s="24" t="str">
        <f>IF(T$1=$C29,"0",IF($E29=T$1,MAX(T$1:T28)+1,""))</f>
        <v/>
      </c>
      <c r="U29" s="24" t="str">
        <f>IF(U$1=$C29,"0",IF($E29=U$1,MAX(U$1:U28)+1,""))</f>
        <v/>
      </c>
      <c r="V29" s="24" t="str">
        <f>IF(V$1=$C29,"0",IF($E29=V$1,MAX(V$1:V28)+1,""))</f>
        <v/>
      </c>
      <c r="W29" s="24" t="str">
        <f>IF(W$1=$C29,"0",IF($E29=W$1,MAX(W$1:W28)+1,""))</f>
        <v/>
      </c>
      <c r="X29" s="24" t="str">
        <f>IF(X$1=$C29,"0",IF($E29=X$1,MAX(X$1:X28)+1,""))</f>
        <v/>
      </c>
      <c r="Y29" s="24" t="str">
        <f>IF(Y$1=$C29,"0",IF($E29=Y$1,MAX(Y$1:Y28)+1,""))</f>
        <v/>
      </c>
      <c r="Z29" s="5"/>
      <c r="AA29" s="7">
        <v>518</v>
      </c>
      <c r="AB29" s="7" t="str">
        <f>RIGHT("0"&amp;_xlfn.XLOOKUP(E29,'System Rank'!A:A,'System Rank'!B:B,"NOT FOUND",0),2)&amp;"-"&amp;IF(AND(LEN(AA29)=3,RIGHT(AA29,2)="99"),AA29-99,AA29)</f>
        <v>07-518</v>
      </c>
      <c r="AC29" s="6">
        <f>_xlfn.RANK.EQ(F29,F:F)</f>
        <v>113</v>
      </c>
      <c r="AI29" s="17" t="s">
        <v>163</v>
      </c>
      <c r="AJ29" s="13">
        <f>COUNTIF($AJ$2:$AJ$20,$AI29)</f>
        <v>8</v>
      </c>
      <c r="AK29" s="13">
        <f>SUMIF($AJ$2:$AJ$20,$AI29,$AK$2:$AK$20)</f>
        <v>19</v>
      </c>
      <c r="AL29" s="17">
        <f>AJ29+AK29</f>
        <v>27</v>
      </c>
    </row>
    <row r="30" spans="1:38">
      <c r="A30" s="6">
        <f>A29+1</f>
        <v>28</v>
      </c>
      <c r="B30" s="6" t="str">
        <f>IF(OR(E30="Mars",AC30&lt;=$AF$3-2),"Yes","No")</f>
        <v>No</v>
      </c>
      <c r="C30" s="9" t="s">
        <v>198</v>
      </c>
      <c r="D30" s="9" t="s">
        <v>181</v>
      </c>
      <c r="E30" s="11" t="s">
        <v>3</v>
      </c>
      <c r="F30" s="5">
        <v>6</v>
      </c>
      <c r="G30" s="12">
        <v>24700000</v>
      </c>
      <c r="H30" s="24" t="str">
        <f>IF(H$1=$C30,"0",IF($E30=H$1,MAX(H$1:H29)+1,""))</f>
        <v/>
      </c>
      <c r="I30" s="24" t="str">
        <f>IF(I$1=$C30,"0",IF($E30=I$1,MAX(I$1:I29)+1,""))</f>
        <v/>
      </c>
      <c r="J30" s="24" t="str">
        <f>IF(J$1=$C30,"0",IF($E30=J$1,MAX(J$1:J29)+1,""))</f>
        <v/>
      </c>
      <c r="K30" s="24" t="str">
        <f>IF(K$1=$C30,"0",IF($E30=K$1,MAX(K$1:K29)+1,""))</f>
        <v/>
      </c>
      <c r="L30" s="24" t="str">
        <f>IF(L$1=$C30,"0",IF($E30=L$1,MAX(L$1:L29)+1,""))</f>
        <v/>
      </c>
      <c r="M30" s="24">
        <f>IF(M$1=$C30,"0",IF($E30=M$1,MAX(M$1:M29)+1,""))</f>
        <v>19</v>
      </c>
      <c r="N30" s="24" t="str">
        <f>IF(N$1=$C30,"0",IF($E30=N$1,MAX(N$1:N29)+1,""))</f>
        <v/>
      </c>
      <c r="O30" s="24" t="str">
        <f>IF(O$1=$C30,"0",IF($E30=O$1,MAX(O$1:O29)+1,""))</f>
        <v/>
      </c>
      <c r="P30" s="24" t="str">
        <f>IF(P$1=$C30,"0",IF($E30=P$1,MAX(P$1:P29)+1,""))</f>
        <v/>
      </c>
      <c r="Q30" s="24" t="str">
        <f>IF(Q$1=$C30,"0",IF($E30=Q$1,MAX(Q$1:Q29)+1,""))</f>
        <v/>
      </c>
      <c r="R30" s="24" t="str">
        <f>IF(R$1=$C30,"0",IF($E30=R$1,MAX(R$1:R29)+1,""))</f>
        <v/>
      </c>
      <c r="S30" s="24" t="str">
        <f>IF(S$1=$C30,"0",IF($E30=S$1,MAX(S$1:S29)+1,""))</f>
        <v/>
      </c>
      <c r="T30" s="24" t="str">
        <f>IF(T$1=$C30,"0",IF($E30=T$1,MAX(T$1:T29)+1,""))</f>
        <v/>
      </c>
      <c r="U30" s="24" t="str">
        <f>IF(U$1=$C30,"0",IF($E30=U$1,MAX(U$1:U29)+1,""))</f>
        <v/>
      </c>
      <c r="V30" s="24" t="str">
        <f>IF(V$1=$C30,"0",IF($E30=V$1,MAX(V$1:V29)+1,""))</f>
        <v/>
      </c>
      <c r="W30" s="24" t="str">
        <f>IF(W$1=$C30,"0",IF($E30=W$1,MAX(W$1:W29)+1,""))</f>
        <v/>
      </c>
      <c r="X30" s="24" t="str">
        <f>IF(X$1=$C30,"0",IF($E30=X$1,MAX(X$1:X29)+1,""))</f>
        <v/>
      </c>
      <c r="Y30" s="24" t="str">
        <f>IF(Y$1=$C30,"0",IF($E30=Y$1,MAX(Y$1:Y29)+1,""))</f>
        <v/>
      </c>
      <c r="Z30" s="5"/>
      <c r="AA30" s="7">
        <v>519</v>
      </c>
      <c r="AB30" s="7" t="str">
        <f>RIGHT("0"&amp;_xlfn.XLOOKUP(E30,'System Rank'!A:A,'System Rank'!B:B,"NOT FOUND",0),2)&amp;"-"&amp;IF(AND(LEN(AA30)=3,RIGHT(AA30,2)="99"),AA30-99,AA30)</f>
        <v>07-519</v>
      </c>
      <c r="AC30" s="6">
        <f>_xlfn.RANK.EQ(F30,F:F)</f>
        <v>114</v>
      </c>
      <c r="AI30" s="17" t="s">
        <v>164</v>
      </c>
      <c r="AJ30" s="13">
        <f>COUNTIF($AJ$2:$AJ$20,$AI30)</f>
        <v>10</v>
      </c>
      <c r="AK30" s="13">
        <f>SUMIF($AJ$2:$AJ$20,$AI30,$AK$2:$AK$20)</f>
        <v>2</v>
      </c>
      <c r="AL30" s="17">
        <f>AJ30+AK30</f>
        <v>12</v>
      </c>
    </row>
    <row r="31" spans="1:38" ht="18">
      <c r="A31" s="6">
        <f>A30+1</f>
        <v>29</v>
      </c>
      <c r="B31" s="6" t="str">
        <f>IF(OR(E31="Mars",AC31&lt;=$AF$3-2),"Yes","No")</f>
        <v>Yes</v>
      </c>
      <c r="C31" s="8" t="s">
        <v>5</v>
      </c>
      <c r="D31" s="8" t="s">
        <v>163</v>
      </c>
      <c r="E31" s="5" t="s">
        <v>5</v>
      </c>
      <c r="F31" s="5">
        <v>116460</v>
      </c>
      <c r="G31" s="12">
        <v>1429000000</v>
      </c>
      <c r="H31" s="24" t="str">
        <f>IF(H$1=$C31,"0",IF($E31=H$1,MAX(H$1:H30)+1,""))</f>
        <v/>
      </c>
      <c r="I31" s="24" t="str">
        <f>IF(I$1=$C31,"0",IF($E31=I$1,MAX(I$1:I30)+1,""))</f>
        <v/>
      </c>
      <c r="J31" s="24" t="str">
        <f>IF(J$1=$C31,"0",IF($E31=J$1,MAX(J$1:J30)+1,""))</f>
        <v/>
      </c>
      <c r="K31" s="24" t="str">
        <f>IF(K$1=$C31,"0",IF($E31=K$1,MAX(K$1:K30)+1,""))</f>
        <v/>
      </c>
      <c r="L31" s="24" t="str">
        <f>IF(L$1=$C31,"0",IF($E31=L$1,MAX(L$1:L30)+1,""))</f>
        <v/>
      </c>
      <c r="M31" s="24" t="str">
        <f>IF(M$1=$C31,"0",IF($E31=M$1,MAX(M$1:M30)+1,""))</f>
        <v/>
      </c>
      <c r="N31" s="24" t="str">
        <f>IF(N$1=$C31,"0",IF($E31=N$1,MAX(N$1:N30)+1,""))</f>
        <v>0</v>
      </c>
      <c r="O31" s="24" t="str">
        <f>IF(O$1=$C31,"0",IF($E31=O$1,MAX(O$1:O30)+1,""))</f>
        <v/>
      </c>
      <c r="P31" s="24" t="str">
        <f>IF(P$1=$C31,"0",IF($E31=P$1,MAX(P$1:P30)+1,""))</f>
        <v/>
      </c>
      <c r="Q31" s="24" t="str">
        <f>IF(Q$1=$C31,"0",IF($E31=Q$1,MAX(Q$1:Q30)+1,""))</f>
        <v/>
      </c>
      <c r="R31" s="24" t="str">
        <f>IF(R$1=$C31,"0",IF($E31=R$1,MAX(R$1:R30)+1,""))</f>
        <v/>
      </c>
      <c r="S31" s="24" t="str">
        <f>IF(S$1=$C31,"0",IF($E31=S$1,MAX(S$1:S30)+1,""))</f>
        <v/>
      </c>
      <c r="T31" s="24" t="str">
        <f>IF(T$1=$C31,"0",IF($E31=T$1,MAX(T$1:T30)+1,""))</f>
        <v/>
      </c>
      <c r="U31" s="24" t="str">
        <f>IF(U$1=$C31,"0",IF($E31=U$1,MAX(U$1:U30)+1,""))</f>
        <v/>
      </c>
      <c r="V31" s="24" t="str">
        <f>IF(V$1=$C31,"0",IF($E31=V$1,MAX(V$1:V30)+1,""))</f>
        <v/>
      </c>
      <c r="W31" s="24" t="str">
        <f>IF(W$1=$C31,"0",IF($E31=W$1,MAX(W$1:W30)+1,""))</f>
        <v/>
      </c>
      <c r="X31" s="24" t="str">
        <f>IF(X$1=$C31,"0",IF($E31=X$1,MAX(X$1:X30)+1,""))</f>
        <v/>
      </c>
      <c r="Y31" s="24" t="str">
        <f>IF(Y$1=$C31,"0",IF($E31=Y$1,MAX(Y$1:Y30)+1,""))</f>
        <v/>
      </c>
      <c r="Z31" s="5"/>
      <c r="AA31" s="7">
        <v>699</v>
      </c>
      <c r="AB31" s="7" t="str">
        <f>RIGHT("0"&amp;_xlfn.XLOOKUP(E31,'System Rank'!A:A,'System Rank'!B:B,"NOT FOUND",0),2)&amp;"-"&amp;IF(AND(LEN(AA31)=3,RIGHT(AA31,2)="99"),AA31-99,AA31)</f>
        <v>08-600</v>
      </c>
      <c r="AC31" s="6">
        <f>_xlfn.RANK.EQ(F31,F:F)</f>
        <v>3</v>
      </c>
      <c r="AE31" s="23"/>
      <c r="AI31" s="17" t="s">
        <v>237</v>
      </c>
      <c r="AJ31" s="17">
        <f>SUM(AJ28:AJ30)</f>
        <v>19</v>
      </c>
      <c r="AK31" s="17">
        <f>SUM(AK28:AK30)</f>
        <v>21</v>
      </c>
      <c r="AL31" s="17">
        <f>SUM(AL28:AL30)</f>
        <v>40</v>
      </c>
    </row>
    <row r="32" spans="1:38">
      <c r="A32" s="6">
        <f>A31+1</f>
        <v>30</v>
      </c>
      <c r="B32" s="6" t="str">
        <f>IF(OR(E32="Mars",AC32&lt;=$AF$3-2),"Yes","No")</f>
        <v>No</v>
      </c>
      <c r="C32" s="9" t="s">
        <v>26</v>
      </c>
      <c r="D32" s="9" t="s">
        <v>181</v>
      </c>
      <c r="E32" s="11" t="s">
        <v>5</v>
      </c>
      <c r="F32" s="5">
        <v>397</v>
      </c>
      <c r="G32" s="12">
        <v>185500</v>
      </c>
      <c r="H32" s="24" t="str">
        <f>IF(H$1=$C32,"0",IF($E32=H$1,MAX(H$1:H31)+1,""))</f>
        <v/>
      </c>
      <c r="I32" s="24" t="str">
        <f>IF(I$1=$C32,"0",IF($E32=I$1,MAX(I$1:I31)+1,""))</f>
        <v/>
      </c>
      <c r="J32" s="24" t="str">
        <f>IF(J$1=$C32,"0",IF($E32=J$1,MAX(J$1:J31)+1,""))</f>
        <v/>
      </c>
      <c r="K32" s="24" t="str">
        <f>IF(K$1=$C32,"0",IF($E32=K$1,MAX(K$1:K31)+1,""))</f>
        <v/>
      </c>
      <c r="L32" s="24" t="str">
        <f>IF(L$1=$C32,"0",IF($E32=L$1,MAX(L$1:L31)+1,""))</f>
        <v/>
      </c>
      <c r="M32" s="24" t="str">
        <f>IF(M$1=$C32,"0",IF($E32=M$1,MAX(M$1:M31)+1,""))</f>
        <v/>
      </c>
      <c r="N32" s="24">
        <f>IF(N$1=$C32,"0",IF($E32=N$1,MAX(N$1:N31)+1,""))</f>
        <v>1</v>
      </c>
      <c r="O32" s="24" t="str">
        <f>IF(O$1=$C32,"0",IF($E32=O$1,MAX(O$1:O31)+1,""))</f>
        <v/>
      </c>
      <c r="P32" s="24" t="str">
        <f>IF(P$1=$C32,"0",IF($E32=P$1,MAX(P$1:P31)+1,""))</f>
        <v/>
      </c>
      <c r="Q32" s="24" t="str">
        <f>IF(Q$1=$C32,"0",IF($E32=Q$1,MAX(Q$1:Q31)+1,""))</f>
        <v/>
      </c>
      <c r="R32" s="24" t="str">
        <f>IF(R$1=$C32,"0",IF($E32=R$1,MAX(R$1:R31)+1,""))</f>
        <v/>
      </c>
      <c r="S32" s="24" t="str">
        <f>IF(S$1=$C32,"0",IF($E32=S$1,MAX(S$1:S31)+1,""))</f>
        <v/>
      </c>
      <c r="T32" s="24" t="str">
        <f>IF(T$1=$C32,"0",IF($E32=T$1,MAX(T$1:T31)+1,""))</f>
        <v/>
      </c>
      <c r="U32" s="24" t="str">
        <f>IF(U$1=$C32,"0",IF($E32=U$1,MAX(U$1:U31)+1,""))</f>
        <v/>
      </c>
      <c r="V32" s="24" t="str">
        <f>IF(V$1=$C32,"0",IF($E32=V$1,MAX(V$1:V31)+1,""))</f>
        <v/>
      </c>
      <c r="W32" s="24" t="str">
        <f>IF(W$1=$C32,"0",IF($E32=W$1,MAX(W$1:W31)+1,""))</f>
        <v/>
      </c>
      <c r="X32" s="24" t="str">
        <f>IF(X$1=$C32,"0",IF($E32=X$1,MAX(X$1:X31)+1,""))</f>
        <v/>
      </c>
      <c r="Y32" s="24" t="str">
        <f>IF(Y$1=$C32,"0",IF($E32=Y$1,MAX(Y$1:Y31)+1,""))</f>
        <v/>
      </c>
      <c r="Z32" s="5"/>
      <c r="AA32" s="7">
        <v>601</v>
      </c>
      <c r="AB32" s="7" t="str">
        <f>RIGHT("0"&amp;_xlfn.XLOOKUP(E32,'System Rank'!A:A,'System Rank'!B:B,"NOT FOUND",0),2)&amp;"-"&amp;IF(AND(LEN(AA32)=3,RIGHT(AA32,2)="99"),AA32-99,AA32)</f>
        <v>08-601</v>
      </c>
      <c r="AC32" s="6">
        <f>_xlfn.RANK.EQ(F32,F:F)</f>
        <v>41</v>
      </c>
    </row>
    <row r="33" spans="1:31">
      <c r="A33" s="6">
        <f>A32+1</f>
        <v>31</v>
      </c>
      <c r="B33" s="6" t="str">
        <f>IF(OR(E33="Mars",AC33&lt;=$AF$3-2),"Yes","No")</f>
        <v>Yes</v>
      </c>
      <c r="C33" s="9" t="s">
        <v>23</v>
      </c>
      <c r="D33" s="9" t="s">
        <v>181</v>
      </c>
      <c r="E33" s="11" t="s">
        <v>5</v>
      </c>
      <c r="F33" s="5">
        <v>504</v>
      </c>
      <c r="G33" s="12">
        <v>238000</v>
      </c>
      <c r="H33" s="24" t="str">
        <f>IF(H$1=$C33,"0",IF($E33=H$1,MAX(H$1:H32)+1,""))</f>
        <v/>
      </c>
      <c r="I33" s="24" t="str">
        <f>IF(I$1=$C33,"0",IF($E33=I$1,MAX(I$1:I32)+1,""))</f>
        <v/>
      </c>
      <c r="J33" s="24" t="str">
        <f>IF(J$1=$C33,"0",IF($E33=J$1,MAX(J$1:J32)+1,""))</f>
        <v/>
      </c>
      <c r="K33" s="24" t="str">
        <f>IF(K$1=$C33,"0",IF($E33=K$1,MAX(K$1:K32)+1,""))</f>
        <v/>
      </c>
      <c r="L33" s="24" t="str">
        <f>IF(L$1=$C33,"0",IF($E33=L$1,MAX(L$1:L32)+1,""))</f>
        <v/>
      </c>
      <c r="M33" s="24" t="str">
        <f>IF(M$1=$C33,"0",IF($E33=M$1,MAX(M$1:M32)+1,""))</f>
        <v/>
      </c>
      <c r="N33" s="24">
        <f>IF(N$1=$C33,"0",IF($E33=N$1,MAX(N$1:N32)+1,""))</f>
        <v>2</v>
      </c>
      <c r="O33" s="24" t="str">
        <f>IF(O$1=$C33,"0",IF($E33=O$1,MAX(O$1:O32)+1,""))</f>
        <v/>
      </c>
      <c r="P33" s="24" t="str">
        <f>IF(P$1=$C33,"0",IF($E33=P$1,MAX(P$1:P32)+1,""))</f>
        <v/>
      </c>
      <c r="Q33" s="24" t="str">
        <f>IF(Q$1=$C33,"0",IF($E33=Q$1,MAX(Q$1:Q32)+1,""))</f>
        <v/>
      </c>
      <c r="R33" s="24" t="str">
        <f>IF(R$1=$C33,"0",IF($E33=R$1,MAX(R$1:R32)+1,""))</f>
        <v/>
      </c>
      <c r="S33" s="24" t="str">
        <f>IF(S$1=$C33,"0",IF($E33=S$1,MAX(S$1:S32)+1,""))</f>
        <v/>
      </c>
      <c r="T33" s="24" t="str">
        <f>IF(T$1=$C33,"0",IF($E33=T$1,MAX(T$1:T32)+1,""))</f>
        <v/>
      </c>
      <c r="U33" s="24" t="str">
        <f>IF(U$1=$C33,"0",IF($E33=U$1,MAX(U$1:U32)+1,""))</f>
        <v/>
      </c>
      <c r="V33" s="24" t="str">
        <f>IF(V$1=$C33,"0",IF($E33=V$1,MAX(V$1:V32)+1,""))</f>
        <v/>
      </c>
      <c r="W33" s="24" t="str">
        <f>IF(W$1=$C33,"0",IF($E33=W$1,MAX(W$1:W32)+1,""))</f>
        <v/>
      </c>
      <c r="X33" s="24" t="str">
        <f>IF(X$1=$C33,"0",IF($E33=X$1,MAX(X$1:X32)+1,""))</f>
        <v/>
      </c>
      <c r="Y33" s="24" t="str">
        <f>IF(Y$1=$C33,"0",IF($E33=Y$1,MAX(Y$1:Y32)+1,""))</f>
        <v/>
      </c>
      <c r="Z33" s="5"/>
      <c r="AA33" s="7">
        <v>602</v>
      </c>
      <c r="AB33" s="7" t="str">
        <f>RIGHT("0"&amp;_xlfn.XLOOKUP(E33,'System Rank'!A:A,'System Rank'!B:B,"NOT FOUND",0),2)&amp;"-"&amp;IF(AND(LEN(AA33)=3,RIGHT(AA33,2)="99"),AA33-99,AA33)</f>
        <v>08-602</v>
      </c>
      <c r="AC33" s="6">
        <f>_xlfn.RANK.EQ(F33,F:F)</f>
        <v>37</v>
      </c>
    </row>
    <row r="34" spans="1:31">
      <c r="A34" s="6">
        <f>A33+1</f>
        <v>32</v>
      </c>
      <c r="B34" s="6" t="str">
        <f>IF(OR(E34="Mars",AC34&lt;=$AF$3-2),"Yes","No")</f>
        <v>Yes</v>
      </c>
      <c r="C34" s="9" t="s">
        <v>22</v>
      </c>
      <c r="D34" s="9" t="s">
        <v>181</v>
      </c>
      <c r="E34" s="11" t="s">
        <v>5</v>
      </c>
      <c r="F34" s="5">
        <v>1062</v>
      </c>
      <c r="G34" s="12">
        <v>294700</v>
      </c>
      <c r="H34" s="24" t="str">
        <f>IF(H$1=$C34,"0",IF($E34=H$1,MAX(H$1:H33)+1,""))</f>
        <v/>
      </c>
      <c r="I34" s="24" t="str">
        <f>IF(I$1=$C34,"0",IF($E34=I$1,MAX(I$1:I33)+1,""))</f>
        <v/>
      </c>
      <c r="J34" s="24" t="str">
        <f>IF(J$1=$C34,"0",IF($E34=J$1,MAX(J$1:J33)+1,""))</f>
        <v/>
      </c>
      <c r="K34" s="24" t="str">
        <f>IF(K$1=$C34,"0",IF($E34=K$1,MAX(K$1:K33)+1,""))</f>
        <v/>
      </c>
      <c r="L34" s="24" t="str">
        <f>IF(L$1=$C34,"0",IF($E34=L$1,MAX(L$1:L33)+1,""))</f>
        <v/>
      </c>
      <c r="M34" s="24" t="str">
        <f>IF(M$1=$C34,"0",IF($E34=M$1,MAX(M$1:M33)+1,""))</f>
        <v/>
      </c>
      <c r="N34" s="24">
        <f>IF(N$1=$C34,"0",IF($E34=N$1,MAX(N$1:N33)+1,""))</f>
        <v>3</v>
      </c>
      <c r="O34" s="24" t="str">
        <f>IF(O$1=$C34,"0",IF($E34=O$1,MAX(O$1:O33)+1,""))</f>
        <v/>
      </c>
      <c r="P34" s="24" t="str">
        <f>IF(P$1=$C34,"0",IF($E34=P$1,MAX(P$1:P33)+1,""))</f>
        <v/>
      </c>
      <c r="Q34" s="24" t="str">
        <f>IF(Q$1=$C34,"0",IF($E34=Q$1,MAX(Q$1:Q33)+1,""))</f>
        <v/>
      </c>
      <c r="R34" s="24" t="str">
        <f>IF(R$1=$C34,"0",IF($E34=R$1,MAX(R$1:R33)+1,""))</f>
        <v/>
      </c>
      <c r="S34" s="24" t="str">
        <f>IF(S$1=$C34,"0",IF($E34=S$1,MAX(S$1:S33)+1,""))</f>
        <v/>
      </c>
      <c r="T34" s="24" t="str">
        <f>IF(T$1=$C34,"0",IF($E34=T$1,MAX(T$1:T33)+1,""))</f>
        <v/>
      </c>
      <c r="U34" s="24" t="str">
        <f>IF(U$1=$C34,"0",IF($E34=U$1,MAX(U$1:U33)+1,""))</f>
        <v/>
      </c>
      <c r="V34" s="24" t="str">
        <f>IF(V$1=$C34,"0",IF($E34=V$1,MAX(V$1:V33)+1,""))</f>
        <v/>
      </c>
      <c r="W34" s="24" t="str">
        <f>IF(W$1=$C34,"0",IF($E34=W$1,MAX(W$1:W33)+1,""))</f>
        <v/>
      </c>
      <c r="X34" s="24" t="str">
        <f>IF(X$1=$C34,"0",IF($E34=X$1,MAX(X$1:X33)+1,""))</f>
        <v/>
      </c>
      <c r="Y34" s="24" t="str">
        <f>IF(Y$1=$C34,"0",IF($E34=Y$1,MAX(Y$1:Y33)+1,""))</f>
        <v/>
      </c>
      <c r="Z34" s="5"/>
      <c r="AA34" s="7">
        <v>603</v>
      </c>
      <c r="AB34" s="7" t="str">
        <f>RIGHT("0"&amp;_xlfn.XLOOKUP(E34,'System Rank'!A:A,'System Rank'!B:B,"NOT FOUND",0),2)&amp;"-"&amp;IF(AND(LEN(AA34)=3,RIGHT(AA34,2)="99"),AA34-99,AA34)</f>
        <v>08-603</v>
      </c>
      <c r="AC34" s="6">
        <f>_xlfn.RANK.EQ(F34,F:F)</f>
        <v>31</v>
      </c>
    </row>
    <row r="35" spans="1:31">
      <c r="A35" s="6">
        <f>A34+1</f>
        <v>33</v>
      </c>
      <c r="B35" s="6" t="str">
        <f>IF(OR(E35="Mars",AC35&lt;=$AF$3-2),"Yes","No")</f>
        <v>Yes</v>
      </c>
      <c r="C35" s="9" t="s">
        <v>21</v>
      </c>
      <c r="D35" s="9" t="s">
        <v>181</v>
      </c>
      <c r="E35" s="11" t="s">
        <v>5</v>
      </c>
      <c r="F35" s="5">
        <v>1123</v>
      </c>
      <c r="G35" s="12">
        <v>377400</v>
      </c>
      <c r="H35" s="24" t="str">
        <f>IF(H$1=$C35,"0",IF($E35=H$1,MAX(H$1:H34)+1,""))</f>
        <v/>
      </c>
      <c r="I35" s="24" t="str">
        <f>IF(I$1=$C35,"0",IF($E35=I$1,MAX(I$1:I34)+1,""))</f>
        <v/>
      </c>
      <c r="J35" s="24" t="str">
        <f>IF(J$1=$C35,"0",IF($E35=J$1,MAX(J$1:J34)+1,""))</f>
        <v/>
      </c>
      <c r="K35" s="24" t="str">
        <f>IF(K$1=$C35,"0",IF($E35=K$1,MAX(K$1:K34)+1,""))</f>
        <v/>
      </c>
      <c r="L35" s="24" t="str">
        <f>IF(L$1=$C35,"0",IF($E35=L$1,MAX(L$1:L34)+1,""))</f>
        <v/>
      </c>
      <c r="M35" s="24" t="str">
        <f>IF(M$1=$C35,"0",IF($E35=M$1,MAX(M$1:M34)+1,""))</f>
        <v/>
      </c>
      <c r="N35" s="24">
        <f>IF(N$1=$C35,"0",IF($E35=N$1,MAX(N$1:N34)+1,""))</f>
        <v>4</v>
      </c>
      <c r="O35" s="24" t="str">
        <f>IF(O$1=$C35,"0",IF($E35=O$1,MAX(O$1:O34)+1,""))</f>
        <v/>
      </c>
      <c r="P35" s="24" t="str">
        <f>IF(P$1=$C35,"0",IF($E35=P$1,MAX(P$1:P34)+1,""))</f>
        <v/>
      </c>
      <c r="Q35" s="24" t="str">
        <f>IF(Q$1=$C35,"0",IF($E35=Q$1,MAX(Q$1:Q34)+1,""))</f>
        <v/>
      </c>
      <c r="R35" s="24" t="str">
        <f>IF(R$1=$C35,"0",IF($E35=R$1,MAX(R$1:R34)+1,""))</f>
        <v/>
      </c>
      <c r="S35" s="24" t="str">
        <f>IF(S$1=$C35,"0",IF($E35=S$1,MAX(S$1:S34)+1,""))</f>
        <v/>
      </c>
      <c r="T35" s="24" t="str">
        <f>IF(T$1=$C35,"0",IF($E35=T$1,MAX(T$1:T34)+1,""))</f>
        <v/>
      </c>
      <c r="U35" s="24" t="str">
        <f>IF(U$1=$C35,"0",IF($E35=U$1,MAX(U$1:U34)+1,""))</f>
        <v/>
      </c>
      <c r="V35" s="24" t="str">
        <f>IF(V$1=$C35,"0",IF($E35=V$1,MAX(V$1:V34)+1,""))</f>
        <v/>
      </c>
      <c r="W35" s="24" t="str">
        <f>IF(W$1=$C35,"0",IF($E35=W$1,MAX(W$1:W34)+1,""))</f>
        <v/>
      </c>
      <c r="X35" s="24" t="str">
        <f>IF(X$1=$C35,"0",IF($E35=X$1,MAX(X$1:X34)+1,""))</f>
        <v/>
      </c>
      <c r="Y35" s="24" t="str">
        <f>IF(Y$1=$C35,"0",IF($E35=Y$1,MAX(Y$1:Y34)+1,""))</f>
        <v/>
      </c>
      <c r="Z35" s="5"/>
      <c r="AA35" s="7">
        <v>604</v>
      </c>
      <c r="AB35" s="7" t="str">
        <f>RIGHT("0"&amp;_xlfn.XLOOKUP(E35,'System Rank'!A:A,'System Rank'!B:B,"NOT FOUND",0),2)&amp;"-"&amp;IF(AND(LEN(AA35)=3,RIGHT(AA35,2)="99"),AA35-99,AA35)</f>
        <v>08-604</v>
      </c>
      <c r="AC35" s="6">
        <f>_xlfn.RANK.EQ(F35,F:F)</f>
        <v>29</v>
      </c>
    </row>
    <row r="36" spans="1:31" ht="18">
      <c r="A36" s="6">
        <f>A35+1</f>
        <v>34</v>
      </c>
      <c r="B36" s="6" t="str">
        <f>IF(OR(E36="Mars",AC36&lt;=$AF$3-2),"Yes","No")</f>
        <v>Yes</v>
      </c>
      <c r="C36" s="9" t="s">
        <v>14</v>
      </c>
      <c r="D36" s="9" t="s">
        <v>181</v>
      </c>
      <c r="E36" s="11" t="s">
        <v>5</v>
      </c>
      <c r="F36" s="5">
        <v>1528</v>
      </c>
      <c r="G36" s="12">
        <v>527000</v>
      </c>
      <c r="H36" s="24" t="str">
        <f>IF(H$1=$C36,"0",IF($E36=H$1,MAX(H$1:H35)+1,""))</f>
        <v/>
      </c>
      <c r="I36" s="24" t="str">
        <f>IF(I$1=$C36,"0",IF($E36=I$1,MAX(I$1:I35)+1,""))</f>
        <v/>
      </c>
      <c r="J36" s="24" t="str">
        <f>IF(J$1=$C36,"0",IF($E36=J$1,MAX(J$1:J35)+1,""))</f>
        <v/>
      </c>
      <c r="K36" s="24" t="str">
        <f>IF(K$1=$C36,"0",IF($E36=K$1,MAX(K$1:K35)+1,""))</f>
        <v/>
      </c>
      <c r="L36" s="24" t="str">
        <f>IF(L$1=$C36,"0",IF($E36=L$1,MAX(L$1:L35)+1,""))</f>
        <v/>
      </c>
      <c r="M36" s="24" t="str">
        <f>IF(M$1=$C36,"0",IF($E36=M$1,MAX(M$1:M35)+1,""))</f>
        <v/>
      </c>
      <c r="N36" s="24">
        <f>IF(N$1=$C36,"0",IF($E36=N$1,MAX(N$1:N35)+1,""))</f>
        <v>5</v>
      </c>
      <c r="O36" s="24" t="str">
        <f>IF(O$1=$C36,"0",IF($E36=O$1,MAX(O$1:O35)+1,""))</f>
        <v/>
      </c>
      <c r="P36" s="24" t="str">
        <f>IF(P$1=$C36,"0",IF($E36=P$1,MAX(P$1:P35)+1,""))</f>
        <v/>
      </c>
      <c r="Q36" s="24" t="str">
        <f>IF(Q$1=$C36,"0",IF($E36=Q$1,MAX(Q$1:Q35)+1,""))</f>
        <v/>
      </c>
      <c r="R36" s="24" t="str">
        <f>IF(R$1=$C36,"0",IF($E36=R$1,MAX(R$1:R35)+1,""))</f>
        <v/>
      </c>
      <c r="S36" s="24" t="str">
        <f>IF(S$1=$C36,"0",IF($E36=S$1,MAX(S$1:S35)+1,""))</f>
        <v/>
      </c>
      <c r="T36" s="24" t="str">
        <f>IF(T$1=$C36,"0",IF($E36=T$1,MAX(T$1:T35)+1,""))</f>
        <v/>
      </c>
      <c r="U36" s="24" t="str">
        <f>IF(U$1=$C36,"0",IF($E36=U$1,MAX(U$1:U35)+1,""))</f>
        <v/>
      </c>
      <c r="V36" s="24" t="str">
        <f>IF(V$1=$C36,"0",IF($E36=V$1,MAX(V$1:V35)+1,""))</f>
        <v/>
      </c>
      <c r="W36" s="24" t="str">
        <f>IF(W$1=$C36,"0",IF($E36=W$1,MAX(W$1:W35)+1,""))</f>
        <v/>
      </c>
      <c r="X36" s="24" t="str">
        <f>IF(X$1=$C36,"0",IF($E36=X$1,MAX(X$1:X35)+1,""))</f>
        <v/>
      </c>
      <c r="Y36" s="24" t="str">
        <f>IF(Y$1=$C36,"0",IF($E36=Y$1,MAX(Y$1:Y35)+1,""))</f>
        <v/>
      </c>
      <c r="Z36" s="5"/>
      <c r="AA36" s="7">
        <v>605</v>
      </c>
      <c r="AB36" s="7" t="str">
        <f>RIGHT("0"&amp;_xlfn.XLOOKUP(E36,'System Rank'!A:A,'System Rank'!B:B,"NOT FOUND",0),2)&amp;"-"&amp;IF(AND(LEN(AA36)=3,RIGHT(AA36,2)="99"),AA36-99,AA36)</f>
        <v>08-605</v>
      </c>
      <c r="AC36" s="6">
        <f>_xlfn.RANK.EQ(F36,F:F)</f>
        <v>21</v>
      </c>
      <c r="AE36" s="23"/>
    </row>
    <row r="37" spans="1:31">
      <c r="A37" s="6">
        <f>A36+1</f>
        <v>35</v>
      </c>
      <c r="B37" s="6" t="str">
        <f>IF(OR(E37="Mars",AC37&lt;=$AF$3-2),"Yes","No")</f>
        <v>Yes</v>
      </c>
      <c r="C37" s="9" t="s">
        <v>4</v>
      </c>
      <c r="D37" s="9" t="s">
        <v>181</v>
      </c>
      <c r="E37" s="11" t="s">
        <v>5</v>
      </c>
      <c r="F37" s="5">
        <v>5150</v>
      </c>
      <c r="G37" s="12">
        <v>1222000</v>
      </c>
      <c r="H37" s="24" t="str">
        <f>IF(H$1=$C37,"0",IF($E37=H$1,MAX(H$1:H36)+1,""))</f>
        <v/>
      </c>
      <c r="I37" s="24" t="str">
        <f>IF(I$1=$C37,"0",IF($E37=I$1,MAX(I$1:I36)+1,""))</f>
        <v/>
      </c>
      <c r="J37" s="24" t="str">
        <f>IF(J$1=$C37,"0",IF($E37=J$1,MAX(J$1:J36)+1,""))</f>
        <v/>
      </c>
      <c r="K37" s="24" t="str">
        <f>IF(K$1=$C37,"0",IF($E37=K$1,MAX(K$1:K36)+1,""))</f>
        <v/>
      </c>
      <c r="L37" s="24" t="str">
        <f>IF(L$1=$C37,"0",IF($E37=L$1,MAX(L$1:L36)+1,""))</f>
        <v/>
      </c>
      <c r="M37" s="24" t="str">
        <f>IF(M$1=$C37,"0",IF($E37=M$1,MAX(M$1:M36)+1,""))</f>
        <v/>
      </c>
      <c r="N37" s="24">
        <f>IF(N$1=$C37,"0",IF($E37=N$1,MAX(N$1:N36)+1,""))</f>
        <v>6</v>
      </c>
      <c r="O37" s="24" t="str">
        <f>IF(O$1=$C37,"0",IF($E37=O$1,MAX(O$1:O36)+1,""))</f>
        <v/>
      </c>
      <c r="P37" s="24" t="str">
        <f>IF(P$1=$C37,"0",IF($E37=P$1,MAX(P$1:P36)+1,""))</f>
        <v/>
      </c>
      <c r="Q37" s="24" t="str">
        <f>IF(Q$1=$C37,"0",IF($E37=Q$1,MAX(Q$1:Q36)+1,""))</f>
        <v/>
      </c>
      <c r="R37" s="24" t="str">
        <f>IF(R$1=$C37,"0",IF($E37=R$1,MAX(R$1:R36)+1,""))</f>
        <v/>
      </c>
      <c r="S37" s="24" t="str">
        <f>IF(S$1=$C37,"0",IF($E37=S$1,MAX(S$1:S36)+1,""))</f>
        <v/>
      </c>
      <c r="T37" s="24" t="str">
        <f>IF(T$1=$C37,"0",IF($E37=T$1,MAX(T$1:T36)+1,""))</f>
        <v/>
      </c>
      <c r="U37" s="24" t="str">
        <f>IF(U$1=$C37,"0",IF($E37=U$1,MAX(U$1:U36)+1,""))</f>
        <v/>
      </c>
      <c r="V37" s="24" t="str">
        <f>IF(V$1=$C37,"0",IF($E37=V$1,MAX(V$1:V36)+1,""))</f>
        <v/>
      </c>
      <c r="W37" s="24" t="str">
        <f>IF(W$1=$C37,"0",IF($E37=W$1,MAX(W$1:W36)+1,""))</f>
        <v/>
      </c>
      <c r="X37" s="24" t="str">
        <f>IF(X$1=$C37,"0",IF($E37=X$1,MAX(X$1:X36)+1,""))</f>
        <v/>
      </c>
      <c r="Y37" s="24" t="str">
        <f>IF(Y$1=$C37,"0",IF($E37=Y$1,MAX(Y$1:Y36)+1,""))</f>
        <v/>
      </c>
      <c r="Z37" s="5" t="s">
        <v>184</v>
      </c>
      <c r="AA37" s="7">
        <v>606</v>
      </c>
      <c r="AB37" s="7" t="str">
        <f>RIGHT("0"&amp;_xlfn.XLOOKUP(E37,'System Rank'!A:A,'System Rank'!B:B,"NOT FOUND",0),2)&amp;"-"&amp;IF(AND(LEN(AA37)=3,RIGHT(AA37,2)="99"),AA37-99,AA37)</f>
        <v>08-606</v>
      </c>
      <c r="AC37" s="6">
        <f>_xlfn.RANK.EQ(F37,F:F)</f>
        <v>10</v>
      </c>
    </row>
    <row r="38" spans="1:31" ht="18">
      <c r="A38" s="6">
        <f>A37+1</f>
        <v>36</v>
      </c>
      <c r="B38" s="6" t="str">
        <f>IF(OR(E38="Mars",AC38&lt;=$AF$3-2),"Yes","No")</f>
        <v>No</v>
      </c>
      <c r="C38" s="9" t="s">
        <v>28</v>
      </c>
      <c r="D38" s="9" t="s">
        <v>181</v>
      </c>
      <c r="E38" s="11" t="s">
        <v>5</v>
      </c>
      <c r="F38" s="5">
        <v>266</v>
      </c>
      <c r="G38" s="12">
        <v>1481000</v>
      </c>
      <c r="H38" s="24" t="str">
        <f>IF(H$1=$C38,"0",IF($E38=H$1,MAX(H$1:H37)+1,""))</f>
        <v/>
      </c>
      <c r="I38" s="24" t="str">
        <f>IF(I$1=$C38,"0",IF($E38=I$1,MAX(I$1:I37)+1,""))</f>
        <v/>
      </c>
      <c r="J38" s="24" t="str">
        <f>IF(J$1=$C38,"0",IF($E38=J$1,MAX(J$1:J37)+1,""))</f>
        <v/>
      </c>
      <c r="K38" s="24" t="str">
        <f>IF(K$1=$C38,"0",IF($E38=K$1,MAX(K$1:K37)+1,""))</f>
        <v/>
      </c>
      <c r="L38" s="24" t="str">
        <f>IF(L$1=$C38,"0",IF($E38=L$1,MAX(L$1:L37)+1,""))</f>
        <v/>
      </c>
      <c r="M38" s="24" t="str">
        <f>IF(M$1=$C38,"0",IF($E38=M$1,MAX(M$1:M37)+1,""))</f>
        <v/>
      </c>
      <c r="N38" s="24">
        <f>IF(N$1=$C38,"0",IF($E38=N$1,MAX(N$1:N37)+1,""))</f>
        <v>7</v>
      </c>
      <c r="O38" s="24" t="str">
        <f>IF(O$1=$C38,"0",IF($E38=O$1,MAX(O$1:O37)+1,""))</f>
        <v/>
      </c>
      <c r="P38" s="24" t="str">
        <f>IF(P$1=$C38,"0",IF($E38=P$1,MAX(P$1:P37)+1,""))</f>
        <v/>
      </c>
      <c r="Q38" s="24" t="str">
        <f>IF(Q$1=$C38,"0",IF($E38=Q$1,MAX(Q$1:Q37)+1,""))</f>
        <v/>
      </c>
      <c r="R38" s="24" t="str">
        <f>IF(R$1=$C38,"0",IF($E38=R$1,MAX(R$1:R37)+1,""))</f>
        <v/>
      </c>
      <c r="S38" s="24" t="str">
        <f>IF(S$1=$C38,"0",IF($E38=S$1,MAX(S$1:S37)+1,""))</f>
        <v/>
      </c>
      <c r="T38" s="24" t="str">
        <f>IF(T$1=$C38,"0",IF($E38=T$1,MAX(T$1:T37)+1,""))</f>
        <v/>
      </c>
      <c r="U38" s="24" t="str">
        <f>IF(U$1=$C38,"0",IF($E38=U$1,MAX(U$1:U37)+1,""))</f>
        <v/>
      </c>
      <c r="V38" s="24" t="str">
        <f>IF(V$1=$C38,"0",IF($E38=V$1,MAX(V$1:V37)+1,""))</f>
        <v/>
      </c>
      <c r="W38" s="24" t="str">
        <f>IF(W$1=$C38,"0",IF($E38=W$1,MAX(W$1:W37)+1,""))</f>
        <v/>
      </c>
      <c r="X38" s="24" t="str">
        <f>IF(X$1=$C38,"0",IF($E38=X$1,MAX(X$1:X37)+1,""))</f>
        <v/>
      </c>
      <c r="Y38" s="24" t="str">
        <f>IF(Y$1=$C38,"0",IF($E38=Y$1,MAX(Y$1:Y37)+1,""))</f>
        <v/>
      </c>
      <c r="Z38" s="5"/>
      <c r="AA38" s="7">
        <v>607</v>
      </c>
      <c r="AB38" s="7" t="str">
        <f>RIGHT("0"&amp;_xlfn.XLOOKUP(E38,'System Rank'!A:A,'System Rank'!B:B,"NOT FOUND",0),2)&amp;"-"&amp;IF(AND(LEN(AA38)=3,RIGHT(AA38,2)="99"),AA38-99,AA38)</f>
        <v>08-607</v>
      </c>
      <c r="AC38" s="6">
        <f>_xlfn.RANK.EQ(F38,F:F)</f>
        <v>45</v>
      </c>
      <c r="AE38" s="23"/>
    </row>
    <row r="39" spans="1:31">
      <c r="A39" s="6">
        <f>A38+1</f>
        <v>37</v>
      </c>
      <c r="B39" s="6" t="str">
        <f>IF(OR(E39="Mars",AC39&lt;=$AF$3-2),"Yes","No")</f>
        <v>Yes</v>
      </c>
      <c r="C39" s="9" t="s">
        <v>16</v>
      </c>
      <c r="D39" s="9" t="s">
        <v>181</v>
      </c>
      <c r="E39" s="11" t="s">
        <v>5</v>
      </c>
      <c r="F39" s="5">
        <v>1471</v>
      </c>
      <c r="G39" s="12">
        <v>3561000</v>
      </c>
      <c r="H39" s="24" t="str">
        <f>IF(H$1=$C39,"0",IF($E39=H$1,MAX(H$1:H38)+1,""))</f>
        <v/>
      </c>
      <c r="I39" s="24" t="str">
        <f>IF(I$1=$C39,"0",IF($E39=I$1,MAX(I$1:I38)+1,""))</f>
        <v/>
      </c>
      <c r="J39" s="24" t="str">
        <f>IF(J$1=$C39,"0",IF($E39=J$1,MAX(J$1:J38)+1,""))</f>
        <v/>
      </c>
      <c r="K39" s="24" t="str">
        <f>IF(K$1=$C39,"0",IF($E39=K$1,MAX(K$1:K38)+1,""))</f>
        <v/>
      </c>
      <c r="L39" s="24" t="str">
        <f>IF(L$1=$C39,"0",IF($E39=L$1,MAX(L$1:L38)+1,""))</f>
        <v/>
      </c>
      <c r="M39" s="24" t="str">
        <f>IF(M$1=$C39,"0",IF($E39=M$1,MAX(M$1:M38)+1,""))</f>
        <v/>
      </c>
      <c r="N39" s="24">
        <f>IF(N$1=$C39,"0",IF($E39=N$1,MAX(N$1:N38)+1,""))</f>
        <v>8</v>
      </c>
      <c r="O39" s="24" t="str">
        <f>IF(O$1=$C39,"0",IF($E39=O$1,MAX(O$1:O38)+1,""))</f>
        <v/>
      </c>
      <c r="P39" s="24" t="str">
        <f>IF(P$1=$C39,"0",IF($E39=P$1,MAX(P$1:P38)+1,""))</f>
        <v/>
      </c>
      <c r="Q39" s="24" t="str">
        <f>IF(Q$1=$C39,"0",IF($E39=Q$1,MAX(Q$1:Q38)+1,""))</f>
        <v/>
      </c>
      <c r="R39" s="24" t="str">
        <f>IF(R$1=$C39,"0",IF($E39=R$1,MAX(R$1:R38)+1,""))</f>
        <v/>
      </c>
      <c r="S39" s="24" t="str">
        <f>IF(S$1=$C39,"0",IF($E39=S$1,MAX(S$1:S38)+1,""))</f>
        <v/>
      </c>
      <c r="T39" s="24" t="str">
        <f>IF(T$1=$C39,"0",IF($E39=T$1,MAX(T$1:T38)+1,""))</f>
        <v/>
      </c>
      <c r="U39" s="24" t="str">
        <f>IF(U$1=$C39,"0",IF($E39=U$1,MAX(U$1:U38)+1,""))</f>
        <v/>
      </c>
      <c r="V39" s="24" t="str">
        <f>IF(V$1=$C39,"0",IF($E39=V$1,MAX(V$1:V38)+1,""))</f>
        <v/>
      </c>
      <c r="W39" s="24" t="str">
        <f>IF(W$1=$C39,"0",IF($E39=W$1,MAX(W$1:W38)+1,""))</f>
        <v/>
      </c>
      <c r="X39" s="24" t="str">
        <f>IF(X$1=$C39,"0",IF($E39=X$1,MAX(X$1:X38)+1,""))</f>
        <v/>
      </c>
      <c r="Y39" s="24" t="str">
        <f>IF(Y$1=$C39,"0",IF($E39=Y$1,MAX(Y$1:Y38)+1,""))</f>
        <v/>
      </c>
      <c r="Z39" s="5"/>
      <c r="AA39" s="7">
        <v>608</v>
      </c>
      <c r="AB39" s="7" t="str">
        <f>RIGHT("0"&amp;_xlfn.XLOOKUP(E39,'System Rank'!A:A,'System Rank'!B:B,"NOT FOUND",0),2)&amp;"-"&amp;IF(AND(LEN(AA39)=3,RIGHT(AA39,2)="99"),AA39-99,AA39)</f>
        <v>08-608</v>
      </c>
      <c r="AC39" s="6">
        <f>_xlfn.RANK.EQ(F39,F:F)</f>
        <v>23</v>
      </c>
    </row>
    <row r="40" spans="1:31">
      <c r="A40" s="6">
        <f>A39+1</f>
        <v>38</v>
      </c>
      <c r="B40" s="6" t="str">
        <f>IF(OR(E40="Mars",AC40&lt;=$AF$3-2),"Yes","No")</f>
        <v>No</v>
      </c>
      <c r="C40" s="9" t="s">
        <v>29</v>
      </c>
      <c r="D40" s="9" t="s">
        <v>181</v>
      </c>
      <c r="E40" s="11" t="s">
        <v>5</v>
      </c>
      <c r="F40" s="5">
        <v>213</v>
      </c>
      <c r="G40" s="12">
        <v>12952000</v>
      </c>
      <c r="H40" s="24" t="str">
        <f>IF(H$1=$C40,"0",IF($E40=H$1,MAX(H$1:H39)+1,""))</f>
        <v/>
      </c>
      <c r="I40" s="24" t="str">
        <f>IF(I$1=$C40,"0",IF($E40=I$1,MAX(I$1:I39)+1,""))</f>
        <v/>
      </c>
      <c r="J40" s="24" t="str">
        <f>IF(J$1=$C40,"0",IF($E40=J$1,MAX(J$1:J39)+1,""))</f>
        <v/>
      </c>
      <c r="K40" s="24" t="str">
        <f>IF(K$1=$C40,"0",IF($E40=K$1,MAX(K$1:K39)+1,""))</f>
        <v/>
      </c>
      <c r="L40" s="24" t="str">
        <f>IF(L$1=$C40,"0",IF($E40=L$1,MAX(L$1:L39)+1,""))</f>
        <v/>
      </c>
      <c r="M40" s="24" t="str">
        <f>IF(M$1=$C40,"0",IF($E40=M$1,MAX(M$1:M39)+1,""))</f>
        <v/>
      </c>
      <c r="N40" s="24">
        <f>IF(N$1=$C40,"0",IF($E40=N$1,MAX(N$1:N39)+1,""))</f>
        <v>9</v>
      </c>
      <c r="O40" s="24" t="str">
        <f>IF(O$1=$C40,"0",IF($E40=O$1,MAX(O$1:O39)+1,""))</f>
        <v/>
      </c>
      <c r="P40" s="24" t="str">
        <f>IF(P$1=$C40,"0",IF($E40=P$1,MAX(P$1:P39)+1,""))</f>
        <v/>
      </c>
      <c r="Q40" s="24" t="str">
        <f>IF(Q$1=$C40,"0",IF($E40=Q$1,MAX(Q$1:Q39)+1,""))</f>
        <v/>
      </c>
      <c r="R40" s="24" t="str">
        <f>IF(R$1=$C40,"0",IF($E40=R$1,MAX(R$1:R39)+1,""))</f>
        <v/>
      </c>
      <c r="S40" s="24" t="str">
        <f>IF(S$1=$C40,"0",IF($E40=S$1,MAX(S$1:S39)+1,""))</f>
        <v/>
      </c>
      <c r="T40" s="24" t="str">
        <f>IF(T$1=$C40,"0",IF($E40=T$1,MAX(T$1:T39)+1,""))</f>
        <v/>
      </c>
      <c r="U40" s="24" t="str">
        <f>IF(U$1=$C40,"0",IF($E40=U$1,MAX(U$1:U39)+1,""))</f>
        <v/>
      </c>
      <c r="V40" s="24" t="str">
        <f>IF(V$1=$C40,"0",IF($E40=V$1,MAX(V$1:V39)+1,""))</f>
        <v/>
      </c>
      <c r="W40" s="24" t="str">
        <f>IF(W$1=$C40,"0",IF($E40=W$1,MAX(W$1:W39)+1,""))</f>
        <v/>
      </c>
      <c r="X40" s="24" t="str">
        <f>IF(X$1=$C40,"0",IF($E40=X$1,MAX(X$1:X39)+1,""))</f>
        <v/>
      </c>
      <c r="Y40" s="24" t="str">
        <f>IF(Y$1=$C40,"0",IF($E40=Y$1,MAX(Y$1:Y39)+1,""))</f>
        <v/>
      </c>
      <c r="Z40" s="5"/>
      <c r="AA40" s="7">
        <v>609</v>
      </c>
      <c r="AB40" s="7" t="str">
        <f>RIGHT("0"&amp;_xlfn.XLOOKUP(E40,'System Rank'!A:A,'System Rank'!B:B,"NOT FOUND",0),2)&amp;"-"&amp;IF(AND(LEN(AA40)=3,RIGHT(AA40,2)="99"),AA40-99,AA40)</f>
        <v>08-609</v>
      </c>
      <c r="AC40" s="6">
        <f>_xlfn.RANK.EQ(F40,F:F)</f>
        <v>46</v>
      </c>
    </row>
    <row r="41" spans="1:31">
      <c r="A41" s="6">
        <f>A40+1</f>
        <v>39</v>
      </c>
      <c r="B41" s="6" t="str">
        <f>IF(OR(E41="Mars",AC41&lt;=$AF$3-2),"Yes","No")</f>
        <v>No</v>
      </c>
      <c r="C41" s="9" t="s">
        <v>30</v>
      </c>
      <c r="D41" s="9" t="s">
        <v>181</v>
      </c>
      <c r="E41" s="11" t="s">
        <v>5</v>
      </c>
      <c r="F41" s="5">
        <v>179</v>
      </c>
      <c r="G41" s="12">
        <v>151500</v>
      </c>
      <c r="H41" s="24" t="str">
        <f>IF(H$1=$C41,"0",IF($E41=H$1,MAX(H$1:H40)+1,""))</f>
        <v/>
      </c>
      <c r="I41" s="24" t="str">
        <f>IF(I$1=$C41,"0",IF($E41=I$1,MAX(I$1:I40)+1,""))</f>
        <v/>
      </c>
      <c r="J41" s="24" t="str">
        <f>IF(J$1=$C41,"0",IF($E41=J$1,MAX(J$1:J40)+1,""))</f>
        <v/>
      </c>
      <c r="K41" s="24" t="str">
        <f>IF(K$1=$C41,"0",IF($E41=K$1,MAX(K$1:K40)+1,""))</f>
        <v/>
      </c>
      <c r="L41" s="24" t="str">
        <f>IF(L$1=$C41,"0",IF($E41=L$1,MAX(L$1:L40)+1,""))</f>
        <v/>
      </c>
      <c r="M41" s="24" t="str">
        <f>IF(M$1=$C41,"0",IF($E41=M$1,MAX(M$1:M40)+1,""))</f>
        <v/>
      </c>
      <c r="N41" s="24">
        <f>IF(N$1=$C41,"0",IF($E41=N$1,MAX(N$1:N40)+1,""))</f>
        <v>10</v>
      </c>
      <c r="O41" s="24" t="str">
        <f>IF(O$1=$C41,"0",IF($E41=O$1,MAX(O$1:O40)+1,""))</f>
        <v/>
      </c>
      <c r="P41" s="24" t="str">
        <f>IF(P$1=$C41,"0",IF($E41=P$1,MAX(P$1:P40)+1,""))</f>
        <v/>
      </c>
      <c r="Q41" s="24" t="str">
        <f>IF(Q$1=$C41,"0",IF($E41=Q$1,MAX(Q$1:Q40)+1,""))</f>
        <v/>
      </c>
      <c r="R41" s="24" t="str">
        <f>IF(R$1=$C41,"0",IF($E41=R$1,MAX(R$1:R40)+1,""))</f>
        <v/>
      </c>
      <c r="S41" s="24" t="str">
        <f>IF(S$1=$C41,"0",IF($E41=S$1,MAX(S$1:S40)+1,""))</f>
        <v/>
      </c>
      <c r="T41" s="24" t="str">
        <f>IF(T$1=$C41,"0",IF($E41=T$1,MAX(T$1:T40)+1,""))</f>
        <v/>
      </c>
      <c r="U41" s="24" t="str">
        <f>IF(U$1=$C41,"0",IF($E41=U$1,MAX(U$1:U40)+1,""))</f>
        <v/>
      </c>
      <c r="V41" s="24" t="str">
        <f>IF(V$1=$C41,"0",IF($E41=V$1,MAX(V$1:V40)+1,""))</f>
        <v/>
      </c>
      <c r="W41" s="24" t="str">
        <f>IF(W$1=$C41,"0",IF($E41=W$1,MAX(W$1:W40)+1,""))</f>
        <v/>
      </c>
      <c r="X41" s="24" t="str">
        <f>IF(X$1=$C41,"0",IF($E41=X$1,MAX(X$1:X40)+1,""))</f>
        <v/>
      </c>
      <c r="Y41" s="24" t="str">
        <f>IF(Y$1=$C41,"0",IF($E41=Y$1,MAX(Y$1:Y40)+1,""))</f>
        <v/>
      </c>
      <c r="Z41" s="5"/>
      <c r="AA41" s="7">
        <v>610</v>
      </c>
      <c r="AB41" s="7" t="str">
        <f>RIGHT("0"&amp;_xlfn.XLOOKUP(E41,'System Rank'!A:A,'System Rank'!B:B,"NOT FOUND",0),2)&amp;"-"&amp;IF(AND(LEN(AA41)=3,RIGHT(AA41,2)="99"),AA41-99,AA41)</f>
        <v>08-610</v>
      </c>
      <c r="AC41" s="6">
        <f>_xlfn.RANK.EQ(F41,F:F)</f>
        <v>48</v>
      </c>
    </row>
    <row r="42" spans="1:31">
      <c r="A42" s="6">
        <f>A41+1</f>
        <v>40</v>
      </c>
      <c r="B42" s="6" t="str">
        <f>IF(OR(E42="Mars",AC42&lt;=$AF$3-2),"Yes","No")</f>
        <v>No</v>
      </c>
      <c r="C42" s="9" t="s">
        <v>38</v>
      </c>
      <c r="D42" s="9" t="s">
        <v>181</v>
      </c>
      <c r="E42" s="11" t="s">
        <v>5</v>
      </c>
      <c r="F42" s="5">
        <v>115</v>
      </c>
      <c r="G42" s="12">
        <v>151400</v>
      </c>
      <c r="H42" s="24" t="str">
        <f>IF(H$1=$C42,"0",IF($E42=H$1,MAX(H$1:H41)+1,""))</f>
        <v/>
      </c>
      <c r="I42" s="24" t="str">
        <f>IF(I$1=$C42,"0",IF($E42=I$1,MAX(I$1:I41)+1,""))</f>
        <v/>
      </c>
      <c r="J42" s="24" t="str">
        <f>IF(J$1=$C42,"0",IF($E42=J$1,MAX(J$1:J41)+1,""))</f>
        <v/>
      </c>
      <c r="K42" s="24" t="str">
        <f>IF(K$1=$C42,"0",IF($E42=K$1,MAX(K$1:K41)+1,""))</f>
        <v/>
      </c>
      <c r="L42" s="24" t="str">
        <f>IF(L$1=$C42,"0",IF($E42=L$1,MAX(L$1:L41)+1,""))</f>
        <v/>
      </c>
      <c r="M42" s="24" t="str">
        <f>IF(M$1=$C42,"0",IF($E42=M$1,MAX(M$1:M41)+1,""))</f>
        <v/>
      </c>
      <c r="N42" s="24">
        <f>IF(N$1=$C42,"0",IF($E42=N$1,MAX(N$1:N41)+1,""))</f>
        <v>11</v>
      </c>
      <c r="O42" s="24" t="str">
        <f>IF(O$1=$C42,"0",IF($E42=O$1,MAX(O$1:O41)+1,""))</f>
        <v/>
      </c>
      <c r="P42" s="24" t="str">
        <f>IF(P$1=$C42,"0",IF($E42=P$1,MAX(P$1:P41)+1,""))</f>
        <v/>
      </c>
      <c r="Q42" s="24" t="str">
        <f>IF(Q$1=$C42,"0",IF($E42=Q$1,MAX(Q$1:Q41)+1,""))</f>
        <v/>
      </c>
      <c r="R42" s="24" t="str">
        <f>IF(R$1=$C42,"0",IF($E42=R$1,MAX(R$1:R41)+1,""))</f>
        <v/>
      </c>
      <c r="S42" s="24" t="str">
        <f>IF(S$1=$C42,"0",IF($E42=S$1,MAX(S$1:S41)+1,""))</f>
        <v/>
      </c>
      <c r="T42" s="24" t="str">
        <f>IF(T$1=$C42,"0",IF($E42=T$1,MAX(T$1:T41)+1,""))</f>
        <v/>
      </c>
      <c r="U42" s="24" t="str">
        <f>IF(U$1=$C42,"0",IF($E42=U$1,MAX(U$1:U41)+1,""))</f>
        <v/>
      </c>
      <c r="V42" s="24" t="str">
        <f>IF(V$1=$C42,"0",IF($E42=V$1,MAX(V$1:V41)+1,""))</f>
        <v/>
      </c>
      <c r="W42" s="24" t="str">
        <f>IF(W$1=$C42,"0",IF($E42=W$1,MAX(W$1:W41)+1,""))</f>
        <v/>
      </c>
      <c r="X42" s="24" t="str">
        <f>IF(X$1=$C42,"0",IF($E42=X$1,MAX(X$1:X41)+1,""))</f>
        <v/>
      </c>
      <c r="Y42" s="24" t="str">
        <f>IF(Y$1=$C42,"0",IF($E42=Y$1,MAX(Y$1:Y41)+1,""))</f>
        <v/>
      </c>
      <c r="Z42" s="5" t="s">
        <v>168</v>
      </c>
      <c r="AA42" s="7">
        <v>611</v>
      </c>
      <c r="AB42" s="7" t="str">
        <f>RIGHT("0"&amp;_xlfn.XLOOKUP(E42,'System Rank'!A:A,'System Rank'!B:B,"NOT FOUND",0),2)&amp;"-"&amp;IF(AND(LEN(AA42)=3,RIGHT(AA42,2)="99"),AA42-99,AA42)</f>
        <v>08-611</v>
      </c>
      <c r="AC42" s="6">
        <f>_xlfn.RANK.EQ(F42,F:F)</f>
        <v>59</v>
      </c>
    </row>
    <row r="43" spans="1:31">
      <c r="A43" s="6">
        <f>A42+1</f>
        <v>41</v>
      </c>
      <c r="B43" s="6" t="str">
        <f>IF(OR(E43="Mars",AC43&lt;=$AF$3-2),"Yes","No")</f>
        <v>No</v>
      </c>
      <c r="C43" s="9" t="s">
        <v>47</v>
      </c>
      <c r="D43" s="9" t="s">
        <v>181</v>
      </c>
      <c r="E43" s="5" t="s">
        <v>5</v>
      </c>
      <c r="F43" s="5">
        <v>36</v>
      </c>
      <c r="G43" s="12">
        <v>377400</v>
      </c>
      <c r="H43" s="24" t="str">
        <f>IF(H$1=$C43,"0",IF($E43=H$1,MAX(H$1:H42)+1,""))</f>
        <v/>
      </c>
      <c r="I43" s="24" t="str">
        <f>IF(I$1=$C43,"0",IF($E43=I$1,MAX(I$1:I42)+1,""))</f>
        <v/>
      </c>
      <c r="J43" s="24" t="str">
        <f>IF(J$1=$C43,"0",IF($E43=J$1,MAX(J$1:J42)+1,""))</f>
        <v/>
      </c>
      <c r="K43" s="24" t="str">
        <f>IF(K$1=$C43,"0",IF($E43=K$1,MAX(K$1:K42)+1,""))</f>
        <v/>
      </c>
      <c r="L43" s="24" t="str">
        <f>IF(L$1=$C43,"0",IF($E43=L$1,MAX(L$1:L42)+1,""))</f>
        <v/>
      </c>
      <c r="M43" s="24" t="str">
        <f>IF(M$1=$C43,"0",IF($E43=M$1,MAX(M$1:M42)+1,""))</f>
        <v/>
      </c>
      <c r="N43" s="24">
        <f>IF(N$1=$C43,"0",IF($E43=N$1,MAX(N$1:N42)+1,""))</f>
        <v>12</v>
      </c>
      <c r="O43" s="24" t="str">
        <f>IF(O$1=$C43,"0",IF($E43=O$1,MAX(O$1:O42)+1,""))</f>
        <v/>
      </c>
      <c r="P43" s="24" t="str">
        <f>IF(P$1=$C43,"0",IF($E43=P$1,MAX(P$1:P42)+1,""))</f>
        <v/>
      </c>
      <c r="Q43" s="24" t="str">
        <f>IF(Q$1=$C43,"0",IF($E43=Q$1,MAX(Q$1:Q42)+1,""))</f>
        <v/>
      </c>
      <c r="R43" s="24" t="str">
        <f>IF(R$1=$C43,"0",IF($E43=R$1,MAX(R$1:R42)+1,""))</f>
        <v/>
      </c>
      <c r="S43" s="24" t="str">
        <f>IF(S$1=$C43,"0",IF($E43=S$1,MAX(S$1:S42)+1,""))</f>
        <v/>
      </c>
      <c r="T43" s="24" t="str">
        <f>IF(T$1=$C43,"0",IF($E43=T$1,MAX(T$1:T42)+1,""))</f>
        <v/>
      </c>
      <c r="U43" s="24" t="str">
        <f>IF(U$1=$C43,"0",IF($E43=U$1,MAX(U$1:U42)+1,""))</f>
        <v/>
      </c>
      <c r="V43" s="24" t="str">
        <f>IF(V$1=$C43,"0",IF($E43=V$1,MAX(V$1:V42)+1,""))</f>
        <v/>
      </c>
      <c r="W43" s="24" t="str">
        <f>IF(W$1=$C43,"0",IF($E43=W$1,MAX(W$1:W42)+1,""))</f>
        <v/>
      </c>
      <c r="X43" s="24" t="str">
        <f>IF(X$1=$C43,"0",IF($E43=X$1,MAX(X$1:X42)+1,""))</f>
        <v/>
      </c>
      <c r="Y43" s="24" t="str">
        <f>IF(Y$1=$C43,"0",IF($E43=Y$1,MAX(Y$1:Y42)+1,""))</f>
        <v/>
      </c>
      <c r="Z43" s="5" t="s">
        <v>170</v>
      </c>
      <c r="AA43" s="7">
        <v>612</v>
      </c>
      <c r="AB43" s="7" t="str">
        <f>RIGHT("0"&amp;_xlfn.XLOOKUP(E43,'System Rank'!A:A,'System Rank'!B:B,"NOT FOUND",0),2)&amp;"-"&amp;IF(AND(LEN(AA43)=3,RIGHT(AA43,2)="99"),AA43-99,AA43)</f>
        <v>08-612</v>
      </c>
      <c r="AC43" s="6">
        <f>_xlfn.RANK.EQ(F43,F:F)</f>
        <v>88</v>
      </c>
    </row>
    <row r="44" spans="1:31">
      <c r="A44" s="6">
        <f>A43+1</f>
        <v>42</v>
      </c>
      <c r="B44" s="6" t="str">
        <f>IF(OR(E44="Mars",AC44&lt;=$AF$3-2),"Yes","No")</f>
        <v>No</v>
      </c>
      <c r="C44" s="9" t="s">
        <v>50</v>
      </c>
      <c r="D44" s="9" t="s">
        <v>181</v>
      </c>
      <c r="E44" s="5" t="s">
        <v>5</v>
      </c>
      <c r="F44" s="5">
        <v>24</v>
      </c>
      <c r="G44" s="12">
        <v>294700</v>
      </c>
      <c r="H44" s="24" t="str">
        <f>IF(H$1=$C44,"0",IF($E44=H$1,MAX(H$1:H43)+1,""))</f>
        <v/>
      </c>
      <c r="I44" s="24" t="str">
        <f>IF(I$1=$C44,"0",IF($E44=I$1,MAX(I$1:I43)+1,""))</f>
        <v/>
      </c>
      <c r="J44" s="24" t="str">
        <f>IF(J$1=$C44,"0",IF($E44=J$1,MAX(J$1:J43)+1,""))</f>
        <v/>
      </c>
      <c r="K44" s="24" t="str">
        <f>IF(K$1=$C44,"0",IF($E44=K$1,MAX(K$1:K43)+1,""))</f>
        <v/>
      </c>
      <c r="L44" s="24" t="str">
        <f>IF(L$1=$C44,"0",IF($E44=L$1,MAX(L$1:L43)+1,""))</f>
        <v/>
      </c>
      <c r="M44" s="24" t="str">
        <f>IF(M$1=$C44,"0",IF($E44=M$1,MAX(M$1:M43)+1,""))</f>
        <v/>
      </c>
      <c r="N44" s="24">
        <f>IF(N$1=$C44,"0",IF($E44=N$1,MAX(N$1:N43)+1,""))</f>
        <v>13</v>
      </c>
      <c r="O44" s="24" t="str">
        <f>IF(O$1=$C44,"0",IF($E44=O$1,MAX(O$1:O43)+1,""))</f>
        <v/>
      </c>
      <c r="P44" s="24" t="str">
        <f>IF(P$1=$C44,"0",IF($E44=P$1,MAX(P$1:P43)+1,""))</f>
        <v/>
      </c>
      <c r="Q44" s="24" t="str">
        <f>IF(Q$1=$C44,"0",IF($E44=Q$1,MAX(Q$1:Q43)+1,""))</f>
        <v/>
      </c>
      <c r="R44" s="24" t="str">
        <f>IF(R$1=$C44,"0",IF($E44=R$1,MAX(R$1:R43)+1,""))</f>
        <v/>
      </c>
      <c r="S44" s="24" t="str">
        <f>IF(S$1=$C44,"0",IF($E44=S$1,MAX(S$1:S43)+1,""))</f>
        <v/>
      </c>
      <c r="T44" s="24" t="str">
        <f>IF(T$1=$C44,"0",IF($E44=T$1,MAX(T$1:T43)+1,""))</f>
        <v/>
      </c>
      <c r="U44" s="24" t="str">
        <f>IF(U$1=$C44,"0",IF($E44=U$1,MAX(U$1:U43)+1,""))</f>
        <v/>
      </c>
      <c r="V44" s="24" t="str">
        <f>IF(V$1=$C44,"0",IF($E44=V$1,MAX(V$1:V43)+1,""))</f>
        <v/>
      </c>
      <c r="W44" s="24" t="str">
        <f>IF(W$1=$C44,"0",IF($E44=W$1,MAX(W$1:W43)+1,""))</f>
        <v/>
      </c>
      <c r="X44" s="24" t="str">
        <f>IF(X$1=$C44,"0",IF($E44=X$1,MAX(X$1:X43)+1,""))</f>
        <v/>
      </c>
      <c r="Y44" s="24" t="str">
        <f>IF(Y$1=$C44,"0",IF($E44=Y$1,MAX(Y$1:Y43)+1,""))</f>
        <v/>
      </c>
      <c r="Z44" s="5" t="s">
        <v>171</v>
      </c>
      <c r="AA44" s="7">
        <v>613</v>
      </c>
      <c r="AB44" s="7" t="str">
        <f>RIGHT("0"&amp;_xlfn.XLOOKUP(E44,'System Rank'!A:A,'System Rank'!B:B,"NOT FOUND",0),2)&amp;"-"&amp;IF(AND(LEN(AA44)=3,RIGHT(AA44,2)="99"),AA44-99,AA44)</f>
        <v>08-613</v>
      </c>
      <c r="AC44" s="6">
        <f>_xlfn.RANK.EQ(F44,F:F)</f>
        <v>98</v>
      </c>
    </row>
    <row r="45" spans="1:31">
      <c r="A45" s="6">
        <f>A44+1</f>
        <v>43</v>
      </c>
      <c r="B45" s="6" t="str">
        <f>IF(OR(E45="Mars",AC45&lt;=$AF$3-2),"Yes","No")</f>
        <v>No</v>
      </c>
      <c r="C45" s="9" t="s">
        <v>53</v>
      </c>
      <c r="D45" s="9" t="s">
        <v>181</v>
      </c>
      <c r="E45" s="5" t="s">
        <v>5</v>
      </c>
      <c r="F45" s="5">
        <v>21</v>
      </c>
      <c r="G45" s="12">
        <v>294700</v>
      </c>
      <c r="H45" s="24" t="str">
        <f>IF(H$1=$C45,"0",IF($E45=H$1,MAX(H$1:H44)+1,""))</f>
        <v/>
      </c>
      <c r="I45" s="24" t="str">
        <f>IF(I$1=$C45,"0",IF($E45=I$1,MAX(I$1:I44)+1,""))</f>
        <v/>
      </c>
      <c r="J45" s="24" t="str">
        <f>IF(J$1=$C45,"0",IF($E45=J$1,MAX(J$1:J44)+1,""))</f>
        <v/>
      </c>
      <c r="K45" s="24" t="str">
        <f>IF(K$1=$C45,"0",IF($E45=K$1,MAX(K$1:K44)+1,""))</f>
        <v/>
      </c>
      <c r="L45" s="24" t="str">
        <f>IF(L$1=$C45,"0",IF($E45=L$1,MAX(L$1:L44)+1,""))</f>
        <v/>
      </c>
      <c r="M45" s="24" t="str">
        <f>IF(M$1=$C45,"0",IF($E45=M$1,MAX(M$1:M44)+1,""))</f>
        <v/>
      </c>
      <c r="N45" s="24">
        <f>IF(N$1=$C45,"0",IF($E45=N$1,MAX(N$1:N44)+1,""))</f>
        <v>14</v>
      </c>
      <c r="O45" s="24" t="str">
        <f>IF(O$1=$C45,"0",IF($E45=O$1,MAX(O$1:O44)+1,""))</f>
        <v/>
      </c>
      <c r="P45" s="24" t="str">
        <f>IF(P$1=$C45,"0",IF($E45=P$1,MAX(P$1:P44)+1,""))</f>
        <v/>
      </c>
      <c r="Q45" s="24" t="str">
        <f>IF(Q$1=$C45,"0",IF($E45=Q$1,MAX(Q$1:Q44)+1,""))</f>
        <v/>
      </c>
      <c r="R45" s="24" t="str">
        <f>IF(R$1=$C45,"0",IF($E45=R$1,MAX(R$1:R44)+1,""))</f>
        <v/>
      </c>
      <c r="S45" s="24" t="str">
        <f>IF(S$1=$C45,"0",IF($E45=S$1,MAX(S$1:S44)+1,""))</f>
        <v/>
      </c>
      <c r="T45" s="24" t="str">
        <f>IF(T$1=$C45,"0",IF($E45=T$1,MAX(T$1:T44)+1,""))</f>
        <v/>
      </c>
      <c r="U45" s="24" t="str">
        <f>IF(U$1=$C45,"0",IF($E45=U$1,MAX(U$1:U44)+1,""))</f>
        <v/>
      </c>
      <c r="V45" s="24" t="str">
        <f>IF(V$1=$C45,"0",IF($E45=V$1,MAX(V$1:V44)+1,""))</f>
        <v/>
      </c>
      <c r="W45" s="24" t="str">
        <f>IF(W$1=$C45,"0",IF($E45=W$1,MAX(W$1:W44)+1,""))</f>
        <v/>
      </c>
      <c r="X45" s="24" t="str">
        <f>IF(X$1=$C45,"0",IF($E45=X$1,MAX(X$1:X44)+1,""))</f>
        <v/>
      </c>
      <c r="Y45" s="24" t="str">
        <f>IF(Y$1=$C45,"0",IF($E45=Y$1,MAX(Y$1:Y44)+1,""))</f>
        <v/>
      </c>
      <c r="Z45" s="5" t="s">
        <v>171</v>
      </c>
      <c r="AA45" s="7">
        <v>614</v>
      </c>
      <c r="AB45" s="7" t="str">
        <f>RIGHT("0"&amp;_xlfn.XLOOKUP(E45,'System Rank'!A:A,'System Rank'!B:B,"NOT FOUND",0),2)&amp;"-"&amp;IF(AND(LEN(AA45)=3,RIGHT(AA45,2)="99"),AA45-99,AA45)</f>
        <v>08-614</v>
      </c>
      <c r="AC45" s="6">
        <f>_xlfn.RANK.EQ(F45,F:F)</f>
        <v>101</v>
      </c>
    </row>
    <row r="46" spans="1:31">
      <c r="A46" s="6">
        <f>A45+1</f>
        <v>44</v>
      </c>
      <c r="B46" s="6" t="str">
        <f>IF(OR(E46="Mars",AC46&lt;=$AF$3-2),"Yes","No")</f>
        <v>No</v>
      </c>
      <c r="C46" s="9" t="s">
        <v>48</v>
      </c>
      <c r="D46" s="9" t="s">
        <v>181</v>
      </c>
      <c r="E46" s="5" t="s">
        <v>5</v>
      </c>
      <c r="F46" s="5">
        <v>32</v>
      </c>
      <c r="G46" s="12">
        <v>137700</v>
      </c>
      <c r="H46" s="24" t="str">
        <f>IF(H$1=$C46,"0",IF($E46=H$1,MAX(H$1:H45)+1,""))</f>
        <v/>
      </c>
      <c r="I46" s="24" t="str">
        <f>IF(I$1=$C46,"0",IF($E46=I$1,MAX(I$1:I45)+1,""))</f>
        <v/>
      </c>
      <c r="J46" s="24" t="str">
        <f>IF(J$1=$C46,"0",IF($E46=J$1,MAX(J$1:J45)+1,""))</f>
        <v/>
      </c>
      <c r="K46" s="24" t="str">
        <f>IF(K$1=$C46,"0",IF($E46=K$1,MAX(K$1:K45)+1,""))</f>
        <v/>
      </c>
      <c r="L46" s="24" t="str">
        <f>IF(L$1=$C46,"0",IF($E46=L$1,MAX(L$1:L45)+1,""))</f>
        <v/>
      </c>
      <c r="M46" s="24" t="str">
        <f>IF(M$1=$C46,"0",IF($E46=M$1,MAX(M$1:M45)+1,""))</f>
        <v/>
      </c>
      <c r="N46" s="24">
        <f>IF(N$1=$C46,"0",IF($E46=N$1,MAX(N$1:N45)+1,""))</f>
        <v>15</v>
      </c>
      <c r="O46" s="24" t="str">
        <f>IF(O$1=$C46,"0",IF($E46=O$1,MAX(O$1:O45)+1,""))</f>
        <v/>
      </c>
      <c r="P46" s="24" t="str">
        <f>IF(P$1=$C46,"0",IF($E46=P$1,MAX(P$1:P45)+1,""))</f>
        <v/>
      </c>
      <c r="Q46" s="24" t="str">
        <f>IF(Q$1=$C46,"0",IF($E46=Q$1,MAX(Q$1:Q45)+1,""))</f>
        <v/>
      </c>
      <c r="R46" s="24" t="str">
        <f>IF(R$1=$C46,"0",IF($E46=R$1,MAX(R$1:R45)+1,""))</f>
        <v/>
      </c>
      <c r="S46" s="24" t="str">
        <f>IF(S$1=$C46,"0",IF($E46=S$1,MAX(S$1:S45)+1,""))</f>
        <v/>
      </c>
      <c r="T46" s="24" t="str">
        <f>IF(T$1=$C46,"0",IF($E46=T$1,MAX(T$1:T45)+1,""))</f>
        <v/>
      </c>
      <c r="U46" s="24" t="str">
        <f>IF(U$1=$C46,"0",IF($E46=U$1,MAX(U$1:U45)+1,""))</f>
        <v/>
      </c>
      <c r="V46" s="24" t="str">
        <f>IF(V$1=$C46,"0",IF($E46=V$1,MAX(V$1:V45)+1,""))</f>
        <v/>
      </c>
      <c r="W46" s="24" t="str">
        <f>IF(W$1=$C46,"0",IF($E46=W$1,MAX(W$1:W45)+1,""))</f>
        <v/>
      </c>
      <c r="X46" s="24" t="str">
        <f>IF(X$1=$C46,"0",IF($E46=X$1,MAX(X$1:X45)+1,""))</f>
        <v/>
      </c>
      <c r="Y46" s="24" t="str">
        <f>IF(Y$1=$C46,"0",IF($E46=Y$1,MAX(Y$1:Y45)+1,""))</f>
        <v/>
      </c>
      <c r="Z46" s="5"/>
      <c r="AA46" s="7">
        <v>615</v>
      </c>
      <c r="AB46" s="7" t="str">
        <f>RIGHT("0"&amp;_xlfn.XLOOKUP(E46,'System Rank'!A:A,'System Rank'!B:B,"NOT FOUND",0),2)&amp;"-"&amp;IF(AND(LEN(AA46)=3,RIGHT(AA46,2)="99"),AA46-99,AA46)</f>
        <v>08-615</v>
      </c>
      <c r="AC46" s="6">
        <f>_xlfn.RANK.EQ(F46,F:F)</f>
        <v>91</v>
      </c>
    </row>
    <row r="47" spans="1:31">
      <c r="A47" s="6">
        <f>A46+1</f>
        <v>45</v>
      </c>
      <c r="B47" s="6" t="str">
        <f>IF(OR(E47="Mars",AC47&lt;=$AF$3-2),"Yes","No")</f>
        <v>No</v>
      </c>
      <c r="C47" s="9" t="s">
        <v>40</v>
      </c>
      <c r="D47" s="9" t="s">
        <v>181</v>
      </c>
      <c r="E47" s="5" t="s">
        <v>5</v>
      </c>
      <c r="F47" s="5">
        <v>86</v>
      </c>
      <c r="G47" s="12">
        <v>139400</v>
      </c>
      <c r="H47" s="24" t="str">
        <f>IF(H$1=$C47,"0",IF($E47=H$1,MAX(H$1:H46)+1,""))</f>
        <v/>
      </c>
      <c r="I47" s="24" t="str">
        <f>IF(I$1=$C47,"0",IF($E47=I$1,MAX(I$1:I46)+1,""))</f>
        <v/>
      </c>
      <c r="J47" s="24" t="str">
        <f>IF(J$1=$C47,"0",IF($E47=J$1,MAX(J$1:J46)+1,""))</f>
        <v/>
      </c>
      <c r="K47" s="24" t="str">
        <f>IF(K$1=$C47,"0",IF($E47=K$1,MAX(K$1:K46)+1,""))</f>
        <v/>
      </c>
      <c r="L47" s="24" t="str">
        <f>IF(L$1=$C47,"0",IF($E47=L$1,MAX(L$1:L46)+1,""))</f>
        <v/>
      </c>
      <c r="M47" s="24" t="str">
        <f>IF(M$1=$C47,"0",IF($E47=M$1,MAX(M$1:M46)+1,""))</f>
        <v/>
      </c>
      <c r="N47" s="24">
        <f>IF(N$1=$C47,"0",IF($E47=N$1,MAX(N$1:N46)+1,""))</f>
        <v>16</v>
      </c>
      <c r="O47" s="24" t="str">
        <f>IF(O$1=$C47,"0",IF($E47=O$1,MAX(O$1:O46)+1,""))</f>
        <v/>
      </c>
      <c r="P47" s="24" t="str">
        <f>IF(P$1=$C47,"0",IF($E47=P$1,MAX(P$1:P46)+1,""))</f>
        <v/>
      </c>
      <c r="Q47" s="24" t="str">
        <f>IF(Q$1=$C47,"0",IF($E47=Q$1,MAX(Q$1:Q46)+1,""))</f>
        <v/>
      </c>
      <c r="R47" s="24" t="str">
        <f>IF(R$1=$C47,"0",IF($E47=R$1,MAX(R$1:R46)+1,""))</f>
        <v/>
      </c>
      <c r="S47" s="24" t="str">
        <f>IF(S$1=$C47,"0",IF($E47=S$1,MAX(S$1:S46)+1,""))</f>
        <v/>
      </c>
      <c r="T47" s="24" t="str">
        <f>IF(T$1=$C47,"0",IF($E47=T$1,MAX(T$1:T46)+1,""))</f>
        <v/>
      </c>
      <c r="U47" s="24" t="str">
        <f>IF(U$1=$C47,"0",IF($E47=U$1,MAX(U$1:U46)+1,""))</f>
        <v/>
      </c>
      <c r="V47" s="24" t="str">
        <f>IF(V$1=$C47,"0",IF($E47=V$1,MAX(V$1:V46)+1,""))</f>
        <v/>
      </c>
      <c r="W47" s="24" t="str">
        <f>IF(W$1=$C47,"0",IF($E47=W$1,MAX(W$1:W46)+1,""))</f>
        <v/>
      </c>
      <c r="X47" s="24" t="str">
        <f>IF(X$1=$C47,"0",IF($E47=X$1,MAX(X$1:X46)+1,""))</f>
        <v/>
      </c>
      <c r="Y47" s="24" t="str">
        <f>IF(Y$1=$C47,"0",IF($E47=Y$1,MAX(Y$1:Y46)+1,""))</f>
        <v/>
      </c>
      <c r="Z47" s="5"/>
      <c r="AA47" s="7">
        <v>616</v>
      </c>
      <c r="AB47" s="7" t="str">
        <f>RIGHT("0"&amp;_xlfn.XLOOKUP(E47,'System Rank'!A:A,'System Rank'!B:B,"NOT FOUND",0),2)&amp;"-"&amp;IF(AND(LEN(AA47)=3,RIGHT(AA47,2)="99"),AA47-99,AA47)</f>
        <v>08-616</v>
      </c>
      <c r="AC47" s="6">
        <f>_xlfn.RANK.EQ(F47,F:F)</f>
        <v>62</v>
      </c>
    </row>
    <row r="48" spans="1:31">
      <c r="A48" s="6">
        <f>A47+1</f>
        <v>46</v>
      </c>
      <c r="B48" s="6" t="str">
        <f>IF(OR(E48="Mars",AC48&lt;=$AF$3-2),"Yes","No")</f>
        <v>No</v>
      </c>
      <c r="C48" s="9" t="s">
        <v>41</v>
      </c>
      <c r="D48" s="9" t="s">
        <v>181</v>
      </c>
      <c r="E48" s="5" t="s">
        <v>5</v>
      </c>
      <c r="F48" s="5">
        <v>81</v>
      </c>
      <c r="G48" s="12">
        <v>141700</v>
      </c>
      <c r="H48" s="24" t="str">
        <f>IF(H$1=$C48,"0",IF($E48=H$1,MAX(H$1:H47)+1,""))</f>
        <v/>
      </c>
      <c r="I48" s="24" t="str">
        <f>IF(I$1=$C48,"0",IF($E48=I$1,MAX(I$1:I47)+1,""))</f>
        <v/>
      </c>
      <c r="J48" s="24" t="str">
        <f>IF(J$1=$C48,"0",IF($E48=J$1,MAX(J$1:J47)+1,""))</f>
        <v/>
      </c>
      <c r="K48" s="24" t="str">
        <f>IF(K$1=$C48,"0",IF($E48=K$1,MAX(K$1:K47)+1,""))</f>
        <v/>
      </c>
      <c r="L48" s="24" t="str">
        <f>IF(L$1=$C48,"0",IF($E48=L$1,MAX(L$1:L47)+1,""))</f>
        <v/>
      </c>
      <c r="M48" s="24" t="str">
        <f>IF(M$1=$C48,"0",IF($E48=M$1,MAX(M$1:M47)+1,""))</f>
        <v/>
      </c>
      <c r="N48" s="24">
        <f>IF(N$1=$C48,"0",IF($E48=N$1,MAX(N$1:N47)+1,""))</f>
        <v>17</v>
      </c>
      <c r="O48" s="24" t="str">
        <f>IF(O$1=$C48,"0",IF($E48=O$1,MAX(O$1:O47)+1,""))</f>
        <v/>
      </c>
      <c r="P48" s="24" t="str">
        <f>IF(P$1=$C48,"0",IF($E48=P$1,MAX(P$1:P47)+1,""))</f>
        <v/>
      </c>
      <c r="Q48" s="24" t="str">
        <f>IF(Q$1=$C48,"0",IF($E48=Q$1,MAX(Q$1:Q47)+1,""))</f>
        <v/>
      </c>
      <c r="R48" s="24" t="str">
        <f>IF(R$1=$C48,"0",IF($E48=R$1,MAX(R$1:R47)+1,""))</f>
        <v/>
      </c>
      <c r="S48" s="24" t="str">
        <f>IF(S$1=$C48,"0",IF($E48=S$1,MAX(S$1:S47)+1,""))</f>
        <v/>
      </c>
      <c r="T48" s="24" t="str">
        <f>IF(T$1=$C48,"0",IF($E48=T$1,MAX(T$1:T47)+1,""))</f>
        <v/>
      </c>
      <c r="U48" s="24" t="str">
        <f>IF(U$1=$C48,"0",IF($E48=U$1,MAX(U$1:U47)+1,""))</f>
        <v/>
      </c>
      <c r="V48" s="24" t="str">
        <f>IF(V$1=$C48,"0",IF($E48=V$1,MAX(V$1:V47)+1,""))</f>
        <v/>
      </c>
      <c r="W48" s="24" t="str">
        <f>IF(W$1=$C48,"0",IF($E48=W$1,MAX(W$1:W47)+1,""))</f>
        <v/>
      </c>
      <c r="X48" s="24" t="str">
        <f>IF(X$1=$C48,"0",IF($E48=X$1,MAX(X$1:X47)+1,""))</f>
        <v/>
      </c>
      <c r="Y48" s="24" t="str">
        <f>IF(Y$1=$C48,"0",IF($E48=Y$1,MAX(Y$1:Y47)+1,""))</f>
        <v/>
      </c>
      <c r="Z48" s="5"/>
      <c r="AA48" s="7">
        <v>617</v>
      </c>
      <c r="AB48" s="7" t="str">
        <f>RIGHT("0"&amp;_xlfn.XLOOKUP(E48,'System Rank'!A:A,'System Rank'!B:B,"NOT FOUND",0),2)&amp;"-"&amp;IF(AND(LEN(AA48)=3,RIGHT(AA48,2)="99"),AA48-99,AA48)</f>
        <v>08-617</v>
      </c>
      <c r="AC48" s="6">
        <f>_xlfn.RANK.EQ(F48,F:F)</f>
        <v>64</v>
      </c>
    </row>
    <row r="49" spans="1:29">
      <c r="A49" s="6">
        <f>A48+1</f>
        <v>47</v>
      </c>
      <c r="B49" s="6" t="str">
        <f>IF(OR(E49="Mars",AC49&lt;=$AF$3-2),"Yes","No")</f>
        <v>No</v>
      </c>
      <c r="C49" s="9" t="s">
        <v>49</v>
      </c>
      <c r="D49" s="9" t="s">
        <v>181</v>
      </c>
      <c r="E49" s="5" t="s">
        <v>5</v>
      </c>
      <c r="F49" s="5">
        <v>28</v>
      </c>
      <c r="G49" s="12">
        <v>134000</v>
      </c>
      <c r="H49" s="24" t="str">
        <f>IF(H$1=$C49,"0",IF($E49=H$1,MAX(H$1:H48)+1,""))</f>
        <v/>
      </c>
      <c r="I49" s="24" t="str">
        <f>IF(I$1=$C49,"0",IF($E49=I$1,MAX(I$1:I48)+1,""))</f>
        <v/>
      </c>
      <c r="J49" s="24" t="str">
        <f>IF(J$1=$C49,"0",IF($E49=J$1,MAX(J$1:J48)+1,""))</f>
        <v/>
      </c>
      <c r="K49" s="24" t="str">
        <f>IF(K$1=$C49,"0",IF($E49=K$1,MAX(K$1:K48)+1,""))</f>
        <v/>
      </c>
      <c r="L49" s="24" t="str">
        <f>IF(L$1=$C49,"0",IF($E49=L$1,MAX(L$1:L48)+1,""))</f>
        <v/>
      </c>
      <c r="M49" s="24" t="str">
        <f>IF(M$1=$C49,"0",IF($E49=M$1,MAX(M$1:M48)+1,""))</f>
        <v/>
      </c>
      <c r="N49" s="24">
        <f>IF(N$1=$C49,"0",IF($E49=N$1,MAX(N$1:N48)+1,""))</f>
        <v>18</v>
      </c>
      <c r="O49" s="24" t="str">
        <f>IF(O$1=$C49,"0",IF($E49=O$1,MAX(O$1:O48)+1,""))</f>
        <v/>
      </c>
      <c r="P49" s="24" t="str">
        <f>IF(P$1=$C49,"0",IF($E49=P$1,MAX(P$1:P48)+1,""))</f>
        <v/>
      </c>
      <c r="Q49" s="24" t="str">
        <f>IF(Q$1=$C49,"0",IF($E49=Q$1,MAX(Q$1:Q48)+1,""))</f>
        <v/>
      </c>
      <c r="R49" s="24" t="str">
        <f>IF(R$1=$C49,"0",IF($E49=R$1,MAX(R$1:R48)+1,""))</f>
        <v/>
      </c>
      <c r="S49" s="24" t="str">
        <f>IF(S$1=$C49,"0",IF($E49=S$1,MAX(S$1:S48)+1,""))</f>
        <v/>
      </c>
      <c r="T49" s="24" t="str">
        <f>IF(T$1=$C49,"0",IF($E49=T$1,MAX(T$1:T48)+1,""))</f>
        <v/>
      </c>
      <c r="U49" s="24" t="str">
        <f>IF(U$1=$C49,"0",IF($E49=U$1,MAX(U$1:U48)+1,""))</f>
        <v/>
      </c>
      <c r="V49" s="24" t="str">
        <f>IF(V$1=$C49,"0",IF($E49=V$1,MAX(V$1:V48)+1,""))</f>
        <v/>
      </c>
      <c r="W49" s="24" t="str">
        <f>IF(W$1=$C49,"0",IF($E49=W$1,MAX(W$1:W48)+1,""))</f>
        <v/>
      </c>
      <c r="X49" s="24" t="str">
        <f>IF(X$1=$C49,"0",IF($E49=X$1,MAX(X$1:X48)+1,""))</f>
        <v/>
      </c>
      <c r="Y49" s="24" t="str">
        <f>IF(Y$1=$C49,"0",IF($E49=Y$1,MAX(Y$1:Y48)+1,""))</f>
        <v/>
      </c>
      <c r="Z49" s="5"/>
      <c r="AA49" s="7">
        <v>618</v>
      </c>
      <c r="AB49" s="7" t="str">
        <f>RIGHT("0"&amp;_xlfn.XLOOKUP(E49,'System Rank'!A:A,'System Rank'!B:B,"NOT FOUND",0),2)&amp;"-"&amp;IF(AND(LEN(AA49)=3,RIGHT(AA49,2)="99"),AA49-99,AA49)</f>
        <v>08-618</v>
      </c>
      <c r="AC49" s="6">
        <f>_xlfn.RANK.EQ(F49,F:F)</f>
        <v>95</v>
      </c>
    </row>
    <row r="50" spans="1:29">
      <c r="A50" s="6">
        <f>A49+1</f>
        <v>48</v>
      </c>
      <c r="B50" s="6" t="str">
        <f>IF(OR(E50="Mars",AC50&lt;=$AF$3-2),"Yes","No")</f>
        <v>No</v>
      </c>
      <c r="C50" s="9" t="s">
        <v>220</v>
      </c>
      <c r="D50" s="9" t="s">
        <v>181</v>
      </c>
      <c r="E50" s="5" t="s">
        <v>5</v>
      </c>
      <c r="F50" s="5">
        <v>19</v>
      </c>
      <c r="G50" s="12">
        <v>22954500</v>
      </c>
      <c r="H50" s="24" t="str">
        <f>IF(H$1=$C50,"0",IF($E50=H$1,MAX(H$1:H49)+1,""))</f>
        <v/>
      </c>
      <c r="I50" s="24" t="str">
        <f>IF(I$1=$C50,"0",IF($E50=I$1,MAX(I$1:I49)+1,""))</f>
        <v/>
      </c>
      <c r="J50" s="24" t="str">
        <f>IF(J$1=$C50,"0",IF($E50=J$1,MAX(J$1:J49)+1,""))</f>
        <v/>
      </c>
      <c r="K50" s="24" t="str">
        <f>IF(K$1=$C50,"0",IF($E50=K$1,MAX(K$1:K49)+1,""))</f>
        <v/>
      </c>
      <c r="L50" s="24" t="str">
        <f>IF(L$1=$C50,"0",IF($E50=L$1,MAX(L$1:L49)+1,""))</f>
        <v/>
      </c>
      <c r="M50" s="24" t="str">
        <f>IF(M$1=$C50,"0",IF($E50=M$1,MAX(M$1:M49)+1,""))</f>
        <v/>
      </c>
      <c r="N50" s="24">
        <f>IF(N$1=$C50,"0",IF($E50=N$1,MAX(N$1:N49)+1,""))</f>
        <v>19</v>
      </c>
      <c r="O50" s="24" t="str">
        <f>IF(O$1=$C50,"0",IF($E50=O$1,MAX(O$1:O49)+1,""))</f>
        <v/>
      </c>
      <c r="P50" s="24" t="str">
        <f>IF(P$1=$C50,"0",IF($E50=P$1,MAX(P$1:P49)+1,""))</f>
        <v/>
      </c>
      <c r="Q50" s="24" t="str">
        <f>IF(Q$1=$C50,"0",IF($E50=Q$1,MAX(Q$1:Q49)+1,""))</f>
        <v/>
      </c>
      <c r="R50" s="24" t="str">
        <f>IF(R$1=$C50,"0",IF($E50=R$1,MAX(R$1:R49)+1,""))</f>
        <v/>
      </c>
      <c r="S50" s="24" t="str">
        <f>IF(S$1=$C50,"0",IF($E50=S$1,MAX(S$1:S49)+1,""))</f>
        <v/>
      </c>
      <c r="T50" s="24" t="str">
        <f>IF(T$1=$C50,"0",IF($E50=T$1,MAX(T$1:T49)+1,""))</f>
        <v/>
      </c>
      <c r="U50" s="24" t="str">
        <f>IF(U$1=$C50,"0",IF($E50=U$1,MAX(U$1:U49)+1,""))</f>
        <v/>
      </c>
      <c r="V50" s="24" t="str">
        <f>IF(V$1=$C50,"0",IF($E50=V$1,MAX(V$1:V49)+1,""))</f>
        <v/>
      </c>
      <c r="W50" s="24" t="str">
        <f>IF(W$1=$C50,"0",IF($E50=W$1,MAX(W$1:W49)+1,""))</f>
        <v/>
      </c>
      <c r="X50" s="24" t="str">
        <f>IF(X$1=$C50,"0",IF($E50=X$1,MAX(X$1:X49)+1,""))</f>
        <v/>
      </c>
      <c r="Y50" s="24" t="str">
        <f>IF(Y$1=$C50,"0",IF($E50=Y$1,MAX(Y$1:Y49)+1,""))</f>
        <v/>
      </c>
      <c r="Z50" s="5"/>
      <c r="AA50" s="7">
        <v>619</v>
      </c>
      <c r="AB50" s="7" t="str">
        <f>RIGHT("0"&amp;_xlfn.XLOOKUP(E50,'System Rank'!A:A,'System Rank'!B:B,"NOT FOUND",0),2)&amp;"-"&amp;IF(AND(LEN(AA50)=3,RIGHT(AA50,2)="99"),AA50-99,AA50)</f>
        <v>08-619</v>
      </c>
      <c r="AC50" s="6">
        <f>_xlfn.RANK.EQ(F50,F:F)</f>
        <v>104</v>
      </c>
    </row>
    <row r="51" spans="1:29">
      <c r="A51" s="6">
        <f>A50+1</f>
        <v>49</v>
      </c>
      <c r="B51" s="6" t="str">
        <f>IF(OR(E51="Mars",AC51&lt;=$AF$3-2),"Yes","No")</f>
        <v>No</v>
      </c>
      <c r="C51" s="9" t="s">
        <v>219</v>
      </c>
      <c r="D51" s="9" t="s">
        <v>181</v>
      </c>
      <c r="E51" s="5" t="s">
        <v>5</v>
      </c>
      <c r="F51" s="5">
        <v>25</v>
      </c>
      <c r="G51" s="12">
        <v>14997900</v>
      </c>
      <c r="H51" s="24" t="str">
        <f>IF(H$1=$C51,"0",IF($E51=H$1,MAX(H$1:H50)+1,""))</f>
        <v/>
      </c>
      <c r="I51" s="24" t="str">
        <f>IF(I$1=$C51,"0",IF($E51=I$1,MAX(I$1:I50)+1,""))</f>
        <v/>
      </c>
      <c r="J51" s="24" t="str">
        <f>IF(J$1=$C51,"0",IF($E51=J$1,MAX(J$1:J50)+1,""))</f>
        <v/>
      </c>
      <c r="K51" s="24" t="str">
        <f>IF(K$1=$C51,"0",IF($E51=K$1,MAX(K$1:K50)+1,""))</f>
        <v/>
      </c>
      <c r="L51" s="24" t="str">
        <f>IF(L$1=$C51,"0",IF($E51=L$1,MAX(L$1:L50)+1,""))</f>
        <v/>
      </c>
      <c r="M51" s="24" t="str">
        <f>IF(M$1=$C51,"0",IF($E51=M$1,MAX(M$1:M50)+1,""))</f>
        <v/>
      </c>
      <c r="N51" s="24">
        <f>IF(N$1=$C51,"0",IF($E51=N$1,MAX(N$1:N50)+1,""))</f>
        <v>20</v>
      </c>
      <c r="O51" s="24" t="str">
        <f>IF(O$1=$C51,"0",IF($E51=O$1,MAX(O$1:O50)+1,""))</f>
        <v/>
      </c>
      <c r="P51" s="24" t="str">
        <f>IF(P$1=$C51,"0",IF($E51=P$1,MAX(P$1:P50)+1,""))</f>
        <v/>
      </c>
      <c r="Q51" s="24" t="str">
        <f>IF(Q$1=$C51,"0",IF($E51=Q$1,MAX(Q$1:Q50)+1,""))</f>
        <v/>
      </c>
      <c r="R51" s="24" t="str">
        <f>IF(R$1=$C51,"0",IF($E51=R$1,MAX(R$1:R50)+1,""))</f>
        <v/>
      </c>
      <c r="S51" s="24" t="str">
        <f>IF(S$1=$C51,"0",IF($E51=S$1,MAX(S$1:S50)+1,""))</f>
        <v/>
      </c>
      <c r="T51" s="24" t="str">
        <f>IF(T$1=$C51,"0",IF($E51=T$1,MAX(T$1:T50)+1,""))</f>
        <v/>
      </c>
      <c r="U51" s="24" t="str">
        <f>IF(U$1=$C51,"0",IF($E51=U$1,MAX(U$1:U50)+1,""))</f>
        <v/>
      </c>
      <c r="V51" s="24" t="str">
        <f>IF(V$1=$C51,"0",IF($E51=V$1,MAX(V$1:V50)+1,""))</f>
        <v/>
      </c>
      <c r="W51" s="24" t="str">
        <f>IF(W$1=$C51,"0",IF($E51=W$1,MAX(W$1:W50)+1,""))</f>
        <v/>
      </c>
      <c r="X51" s="24" t="str">
        <f>IF(X$1=$C51,"0",IF($E51=X$1,MAX(X$1:X50)+1,""))</f>
        <v/>
      </c>
      <c r="Y51" s="24" t="str">
        <f>IF(Y$1=$C51,"0",IF($E51=Y$1,MAX(Y$1:Y50)+1,""))</f>
        <v/>
      </c>
      <c r="Z51" s="5"/>
      <c r="AA51" s="7">
        <v>620</v>
      </c>
      <c r="AB51" s="7" t="str">
        <f>RIGHT("0"&amp;_xlfn.XLOOKUP(E51,'System Rank'!A:A,'System Rank'!B:B,"NOT FOUND",0),2)&amp;"-"&amp;IF(AND(LEN(AA51)=3,RIGHT(AA51,2)="99"),AA51-99,AA51)</f>
        <v>08-620</v>
      </c>
      <c r="AC51" s="6">
        <f>_xlfn.RANK.EQ(F51,F:F)</f>
        <v>96</v>
      </c>
    </row>
    <row r="52" spans="1:29">
      <c r="A52" s="6">
        <f>A51+1</f>
        <v>50</v>
      </c>
      <c r="B52" s="6" t="str">
        <f>IF(OR(E52="Mars",AC52&lt;=$AF$3-2),"Yes","No")</f>
        <v>Yes</v>
      </c>
      <c r="C52" s="8" t="s">
        <v>13</v>
      </c>
      <c r="D52" s="8" t="s">
        <v>163</v>
      </c>
      <c r="E52" s="5" t="s">
        <v>13</v>
      </c>
      <c r="F52" s="5">
        <v>50724</v>
      </c>
      <c r="G52" s="12">
        <v>2871000000</v>
      </c>
      <c r="H52" s="24" t="str">
        <f>IF(H$1=$C52,"0",IF($E52=H$1,MAX(H$1:H51)+1,""))</f>
        <v/>
      </c>
      <c r="I52" s="24" t="str">
        <f>IF(I$1=$C52,"0",IF($E52=I$1,MAX(I$1:I51)+1,""))</f>
        <v/>
      </c>
      <c r="J52" s="24" t="str">
        <f>IF(J$1=$C52,"0",IF($E52=J$1,MAX(J$1:J51)+1,""))</f>
        <v/>
      </c>
      <c r="K52" s="24" t="str">
        <f>IF(K$1=$C52,"0",IF($E52=K$1,MAX(K$1:K51)+1,""))</f>
        <v/>
      </c>
      <c r="L52" s="24" t="str">
        <f>IF(L$1=$C52,"0",IF($E52=L$1,MAX(L$1:L51)+1,""))</f>
        <v/>
      </c>
      <c r="M52" s="24" t="str">
        <f>IF(M$1=$C52,"0",IF($E52=M$1,MAX(M$1:M51)+1,""))</f>
        <v/>
      </c>
      <c r="N52" s="24" t="str">
        <f>IF(N$1=$C52,"0",IF($E52=N$1,MAX(N$1:N51)+1,""))</f>
        <v/>
      </c>
      <c r="O52" s="24" t="str">
        <f>IF(O$1=$C52,"0",IF($E52=O$1,MAX(O$1:O51)+1,""))</f>
        <v>0</v>
      </c>
      <c r="P52" s="24" t="str">
        <f>IF(P$1=$C52,"0",IF($E52=P$1,MAX(P$1:P51)+1,""))</f>
        <v/>
      </c>
      <c r="Q52" s="24" t="str">
        <f>IF(Q$1=$C52,"0",IF($E52=Q$1,MAX(Q$1:Q51)+1,""))</f>
        <v/>
      </c>
      <c r="R52" s="24" t="str">
        <f>IF(R$1=$C52,"0",IF($E52=R$1,MAX(R$1:R51)+1,""))</f>
        <v/>
      </c>
      <c r="S52" s="24" t="str">
        <f>IF(S$1=$C52,"0",IF($E52=S$1,MAX(S$1:S51)+1,""))</f>
        <v/>
      </c>
      <c r="T52" s="24" t="str">
        <f>IF(T$1=$C52,"0",IF($E52=T$1,MAX(T$1:T51)+1,""))</f>
        <v/>
      </c>
      <c r="U52" s="24" t="str">
        <f>IF(U$1=$C52,"0",IF($E52=U$1,MAX(U$1:U51)+1,""))</f>
        <v/>
      </c>
      <c r="V52" s="24" t="str">
        <f>IF(V$1=$C52,"0",IF($E52=V$1,MAX(V$1:V51)+1,""))</f>
        <v/>
      </c>
      <c r="W52" s="24" t="str">
        <f>IF(W$1=$C52,"0",IF($E52=W$1,MAX(W$1:W51)+1,""))</f>
        <v/>
      </c>
      <c r="X52" s="24" t="str">
        <f>IF(X$1=$C52,"0",IF($E52=X$1,MAX(X$1:X51)+1,""))</f>
        <v/>
      </c>
      <c r="Y52" s="24" t="str">
        <f>IF(Y$1=$C52,"0",IF($E52=Y$1,MAX(Y$1:Y51)+1,""))</f>
        <v/>
      </c>
      <c r="Z52" s="5"/>
      <c r="AA52" s="7">
        <v>799</v>
      </c>
      <c r="AB52" s="7" t="str">
        <f>RIGHT("0"&amp;_xlfn.XLOOKUP(E52,'System Rank'!A:A,'System Rank'!B:B,"NOT FOUND",0),2)&amp;"-"&amp;IF(AND(LEN(AA52)=3,RIGHT(AA52,2)="99"),AA52-99,AA52)</f>
        <v>09-700</v>
      </c>
      <c r="AC52" s="6">
        <f>_xlfn.RANK.EQ(F52,F:F)</f>
        <v>4</v>
      </c>
    </row>
    <row r="53" spans="1:29">
      <c r="A53" s="6">
        <f>A52+1</f>
        <v>51</v>
      </c>
      <c r="B53" s="6" t="str">
        <f>IF(OR(E53="Mars",AC53&lt;=$AF$3-2),"Yes","No")</f>
        <v>Yes</v>
      </c>
      <c r="C53" s="9" t="s">
        <v>20</v>
      </c>
      <c r="D53" s="9" t="s">
        <v>181</v>
      </c>
      <c r="E53" s="5" t="s">
        <v>13</v>
      </c>
      <c r="F53" s="5">
        <v>1158</v>
      </c>
      <c r="G53" s="12">
        <v>190900</v>
      </c>
      <c r="H53" s="24" t="str">
        <f>IF(H$1=$C53,"0",IF($E53=H$1,MAX(H$1:H52)+1,""))</f>
        <v/>
      </c>
      <c r="I53" s="24" t="str">
        <f>IF(I$1=$C53,"0",IF($E53=I$1,MAX(I$1:I52)+1,""))</f>
        <v/>
      </c>
      <c r="J53" s="24" t="str">
        <f>IF(J$1=$C53,"0",IF($E53=J$1,MAX(J$1:J52)+1,""))</f>
        <v/>
      </c>
      <c r="K53" s="24" t="str">
        <f>IF(K$1=$C53,"0",IF($E53=K$1,MAX(K$1:K52)+1,""))</f>
        <v/>
      </c>
      <c r="L53" s="24" t="str">
        <f>IF(L$1=$C53,"0",IF($E53=L$1,MAX(L$1:L52)+1,""))</f>
        <v/>
      </c>
      <c r="M53" s="24" t="str">
        <f>IF(M$1=$C53,"0",IF($E53=M$1,MAX(M$1:M52)+1,""))</f>
        <v/>
      </c>
      <c r="N53" s="24" t="str">
        <f>IF(N$1=$C53,"0",IF($E53=N$1,MAX(N$1:N52)+1,""))</f>
        <v/>
      </c>
      <c r="O53" s="24">
        <f>IF(O$1=$C53,"0",IF($E53=O$1,MAX(O$1:O52)+1,""))</f>
        <v>1</v>
      </c>
      <c r="P53" s="24" t="str">
        <f>IF(P$1=$C53,"0",IF($E53=P$1,MAX(P$1:P52)+1,""))</f>
        <v/>
      </c>
      <c r="Q53" s="24" t="str">
        <f>IF(Q$1=$C53,"0",IF($E53=Q$1,MAX(Q$1:Q52)+1,""))</f>
        <v/>
      </c>
      <c r="R53" s="24" t="str">
        <f>IF(R$1=$C53,"0",IF($E53=R$1,MAX(R$1:R52)+1,""))</f>
        <v/>
      </c>
      <c r="S53" s="24" t="str">
        <f>IF(S$1=$C53,"0",IF($E53=S$1,MAX(S$1:S52)+1,""))</f>
        <v/>
      </c>
      <c r="T53" s="24" t="str">
        <f>IF(T$1=$C53,"0",IF($E53=T$1,MAX(T$1:T52)+1,""))</f>
        <v/>
      </c>
      <c r="U53" s="24" t="str">
        <f>IF(U$1=$C53,"0",IF($E53=U$1,MAX(U$1:U52)+1,""))</f>
        <v/>
      </c>
      <c r="V53" s="24" t="str">
        <f>IF(V$1=$C53,"0",IF($E53=V$1,MAX(V$1:V52)+1,""))</f>
        <v/>
      </c>
      <c r="W53" s="24" t="str">
        <f>IF(W$1=$C53,"0",IF($E53=W$1,MAX(W$1:W52)+1,""))</f>
        <v/>
      </c>
      <c r="X53" s="24" t="str">
        <f>IF(X$1=$C53,"0",IF($E53=X$1,MAX(X$1:X52)+1,""))</f>
        <v/>
      </c>
      <c r="Y53" s="24" t="str">
        <f>IF(Y$1=$C53,"0",IF($E53=Y$1,MAX(Y$1:Y52)+1,""))</f>
        <v/>
      </c>
      <c r="Z53" s="5"/>
      <c r="AA53" s="7">
        <v>701</v>
      </c>
      <c r="AB53" s="7" t="str">
        <f>RIGHT("0"&amp;_xlfn.XLOOKUP(E53,'System Rank'!A:A,'System Rank'!B:B,"NOT FOUND",0),2)&amp;"-"&amp;IF(AND(LEN(AA53)=3,RIGHT(AA53,2)="99"),AA53-99,AA53)</f>
        <v>09-701</v>
      </c>
      <c r="AC53" s="6">
        <f>_xlfn.RANK.EQ(F53,F:F)</f>
        <v>28</v>
      </c>
    </row>
    <row r="54" spans="1:29">
      <c r="A54" s="6">
        <f>A53+1</f>
        <v>52</v>
      </c>
      <c r="B54" s="6" t="str">
        <f>IF(OR(E54="Mars",AC54&lt;=$AF$3-2),"Yes","No")</f>
        <v>Yes</v>
      </c>
      <c r="C54" s="9" t="s">
        <v>19</v>
      </c>
      <c r="D54" s="9" t="s">
        <v>181</v>
      </c>
      <c r="E54" s="5" t="s">
        <v>13</v>
      </c>
      <c r="F54" s="5">
        <v>1169</v>
      </c>
      <c r="G54" s="12">
        <v>266000</v>
      </c>
      <c r="H54" s="24" t="str">
        <f>IF(H$1=$C54,"0",IF($E54=H$1,MAX(H$1:H53)+1,""))</f>
        <v/>
      </c>
      <c r="I54" s="24" t="str">
        <f>IF(I$1=$C54,"0",IF($E54=I$1,MAX(I$1:I53)+1,""))</f>
        <v/>
      </c>
      <c r="J54" s="24" t="str">
        <f>IF(J$1=$C54,"0",IF($E54=J$1,MAX(J$1:J53)+1,""))</f>
        <v/>
      </c>
      <c r="K54" s="24" t="str">
        <f>IF(K$1=$C54,"0",IF($E54=K$1,MAX(K$1:K53)+1,""))</f>
        <v/>
      </c>
      <c r="L54" s="24" t="str">
        <f>IF(L$1=$C54,"0",IF($E54=L$1,MAX(L$1:L53)+1,""))</f>
        <v/>
      </c>
      <c r="M54" s="24" t="str">
        <f>IF(M$1=$C54,"0",IF($E54=M$1,MAX(M$1:M53)+1,""))</f>
        <v/>
      </c>
      <c r="N54" s="24" t="str">
        <f>IF(N$1=$C54,"0",IF($E54=N$1,MAX(N$1:N53)+1,""))</f>
        <v/>
      </c>
      <c r="O54" s="24">
        <f>IF(O$1=$C54,"0",IF($E54=O$1,MAX(O$1:O53)+1,""))</f>
        <v>2</v>
      </c>
      <c r="P54" s="24" t="str">
        <f>IF(P$1=$C54,"0",IF($E54=P$1,MAX(P$1:P53)+1,""))</f>
        <v/>
      </c>
      <c r="Q54" s="24" t="str">
        <f>IF(Q$1=$C54,"0",IF($E54=Q$1,MAX(Q$1:Q53)+1,""))</f>
        <v/>
      </c>
      <c r="R54" s="24" t="str">
        <f>IF(R$1=$C54,"0",IF($E54=R$1,MAX(R$1:R53)+1,""))</f>
        <v/>
      </c>
      <c r="S54" s="24" t="str">
        <f>IF(S$1=$C54,"0",IF($E54=S$1,MAX(S$1:S53)+1,""))</f>
        <v/>
      </c>
      <c r="T54" s="24" t="str">
        <f>IF(T$1=$C54,"0",IF($E54=T$1,MAX(T$1:T53)+1,""))</f>
        <v/>
      </c>
      <c r="U54" s="24" t="str">
        <f>IF(U$1=$C54,"0",IF($E54=U$1,MAX(U$1:U53)+1,""))</f>
        <v/>
      </c>
      <c r="V54" s="24" t="str">
        <f>IF(V$1=$C54,"0",IF($E54=V$1,MAX(V$1:V53)+1,""))</f>
        <v/>
      </c>
      <c r="W54" s="24" t="str">
        <f>IF(W$1=$C54,"0",IF($E54=W$1,MAX(W$1:W53)+1,""))</f>
        <v/>
      </c>
      <c r="X54" s="24" t="str">
        <f>IF(X$1=$C54,"0",IF($E54=X$1,MAX(X$1:X53)+1,""))</f>
        <v/>
      </c>
      <c r="Y54" s="24" t="str">
        <f>IF(Y$1=$C54,"0",IF($E54=Y$1,MAX(Y$1:Y53)+1,""))</f>
        <v/>
      </c>
      <c r="Z54" s="5"/>
      <c r="AA54" s="7">
        <v>702</v>
      </c>
      <c r="AB54" s="7" t="str">
        <f>RIGHT("0"&amp;_xlfn.XLOOKUP(E54,'System Rank'!A:A,'System Rank'!B:B,"NOT FOUND",0),2)&amp;"-"&amp;IF(AND(LEN(AA54)=3,RIGHT(AA54,2)="99"),AA54-99,AA54)</f>
        <v>09-702</v>
      </c>
      <c r="AC54" s="6">
        <f>_xlfn.RANK.EQ(F54,F:F)</f>
        <v>27</v>
      </c>
    </row>
    <row r="55" spans="1:29">
      <c r="A55" s="6">
        <f>A54+1</f>
        <v>53</v>
      </c>
      <c r="B55" s="6" t="str">
        <f>IF(OR(E55="Mars",AC55&lt;=$AF$3-2),"Yes","No")</f>
        <v>Yes</v>
      </c>
      <c r="C55" s="9" t="s">
        <v>12</v>
      </c>
      <c r="D55" s="9" t="s">
        <v>181</v>
      </c>
      <c r="E55" s="5" t="s">
        <v>13</v>
      </c>
      <c r="F55" s="5">
        <v>1578</v>
      </c>
      <c r="G55" s="12">
        <v>435800</v>
      </c>
      <c r="H55" s="24" t="str">
        <f>IF(H$1=$C55,"0",IF($E55=H$1,MAX(H$1:H54)+1,""))</f>
        <v/>
      </c>
      <c r="I55" s="24" t="str">
        <f>IF(I$1=$C55,"0",IF($E55=I$1,MAX(I$1:I54)+1,""))</f>
        <v/>
      </c>
      <c r="J55" s="24" t="str">
        <f>IF(J$1=$C55,"0",IF($E55=J$1,MAX(J$1:J54)+1,""))</f>
        <v/>
      </c>
      <c r="K55" s="24" t="str">
        <f>IF(K$1=$C55,"0",IF($E55=K$1,MAX(K$1:K54)+1,""))</f>
        <v/>
      </c>
      <c r="L55" s="24" t="str">
        <f>IF(L$1=$C55,"0",IF($E55=L$1,MAX(L$1:L54)+1,""))</f>
        <v/>
      </c>
      <c r="M55" s="24" t="str">
        <f>IF(M$1=$C55,"0",IF($E55=M$1,MAX(M$1:M54)+1,""))</f>
        <v/>
      </c>
      <c r="N55" s="24" t="str">
        <f>IF(N$1=$C55,"0",IF($E55=N$1,MAX(N$1:N54)+1,""))</f>
        <v/>
      </c>
      <c r="O55" s="24">
        <f>IF(O$1=$C55,"0",IF($E55=O$1,MAX(O$1:O54)+1,""))</f>
        <v>3</v>
      </c>
      <c r="P55" s="24" t="str">
        <f>IF(P$1=$C55,"0",IF($E55=P$1,MAX(P$1:P54)+1,""))</f>
        <v/>
      </c>
      <c r="Q55" s="24" t="str">
        <f>IF(Q$1=$C55,"0",IF($E55=Q$1,MAX(Q$1:Q54)+1,""))</f>
        <v/>
      </c>
      <c r="R55" s="24" t="str">
        <f>IF(R$1=$C55,"0",IF($E55=R$1,MAX(R$1:R54)+1,""))</f>
        <v/>
      </c>
      <c r="S55" s="24" t="str">
        <f>IF(S$1=$C55,"0",IF($E55=S$1,MAX(S$1:S54)+1,""))</f>
        <v/>
      </c>
      <c r="T55" s="24" t="str">
        <f>IF(T$1=$C55,"0",IF($E55=T$1,MAX(T$1:T54)+1,""))</f>
        <v/>
      </c>
      <c r="U55" s="24" t="str">
        <f>IF(U$1=$C55,"0",IF($E55=U$1,MAX(U$1:U54)+1,""))</f>
        <v/>
      </c>
      <c r="V55" s="24" t="str">
        <f>IF(V$1=$C55,"0",IF($E55=V$1,MAX(V$1:V54)+1,""))</f>
        <v/>
      </c>
      <c r="W55" s="24" t="str">
        <f>IF(W$1=$C55,"0",IF($E55=W$1,MAX(W$1:W54)+1,""))</f>
        <v/>
      </c>
      <c r="X55" s="24" t="str">
        <f>IF(X$1=$C55,"0",IF($E55=X$1,MAX(X$1:X54)+1,""))</f>
        <v/>
      </c>
      <c r="Y55" s="24" t="str">
        <f>IF(Y$1=$C55,"0",IF($E55=Y$1,MAX(Y$1:Y54)+1,""))</f>
        <v/>
      </c>
      <c r="Z55" s="5"/>
      <c r="AA55" s="7">
        <v>703</v>
      </c>
      <c r="AB55" s="7" t="str">
        <f>RIGHT("0"&amp;_xlfn.XLOOKUP(E55,'System Rank'!A:A,'System Rank'!B:B,"NOT FOUND",0),2)&amp;"-"&amp;IF(AND(LEN(AA55)=3,RIGHT(AA55,2)="99"),AA55-99,AA55)</f>
        <v>09-703</v>
      </c>
      <c r="AC55" s="6">
        <f>_xlfn.RANK.EQ(F55,F:F)</f>
        <v>19</v>
      </c>
    </row>
    <row r="56" spans="1:29">
      <c r="A56" s="6">
        <f>A55+1</f>
        <v>54</v>
      </c>
      <c r="B56" s="6" t="str">
        <f>IF(OR(E56="Mars",AC56&lt;=$AF$3-2),"Yes","No")</f>
        <v>Yes</v>
      </c>
      <c r="C56" s="9" t="s">
        <v>15</v>
      </c>
      <c r="D56" s="9" t="s">
        <v>181</v>
      </c>
      <c r="E56" s="5" t="s">
        <v>13</v>
      </c>
      <c r="F56" s="5">
        <v>1523</v>
      </c>
      <c r="G56" s="12">
        <v>583500</v>
      </c>
      <c r="H56" s="24" t="str">
        <f>IF(H$1=$C56,"0",IF($E56=H$1,MAX(H$1:H55)+1,""))</f>
        <v/>
      </c>
      <c r="I56" s="24" t="str">
        <f>IF(I$1=$C56,"0",IF($E56=I$1,MAX(I$1:I55)+1,""))</f>
        <v/>
      </c>
      <c r="J56" s="24" t="str">
        <f>IF(J$1=$C56,"0",IF($E56=J$1,MAX(J$1:J55)+1,""))</f>
        <v/>
      </c>
      <c r="K56" s="24" t="str">
        <f>IF(K$1=$C56,"0",IF($E56=K$1,MAX(K$1:K55)+1,""))</f>
        <v/>
      </c>
      <c r="L56" s="24" t="str">
        <f>IF(L$1=$C56,"0",IF($E56=L$1,MAX(L$1:L55)+1,""))</f>
        <v/>
      </c>
      <c r="M56" s="24" t="str">
        <f>IF(M$1=$C56,"0",IF($E56=M$1,MAX(M$1:M55)+1,""))</f>
        <v/>
      </c>
      <c r="N56" s="24" t="str">
        <f>IF(N$1=$C56,"0",IF($E56=N$1,MAX(N$1:N55)+1,""))</f>
        <v/>
      </c>
      <c r="O56" s="24">
        <f>IF(O$1=$C56,"0",IF($E56=O$1,MAX(O$1:O55)+1,""))</f>
        <v>4</v>
      </c>
      <c r="P56" s="24" t="str">
        <f>IF(P$1=$C56,"0",IF($E56=P$1,MAX(P$1:P55)+1,""))</f>
        <v/>
      </c>
      <c r="Q56" s="24" t="str">
        <f>IF(Q$1=$C56,"0",IF($E56=Q$1,MAX(Q$1:Q55)+1,""))</f>
        <v/>
      </c>
      <c r="R56" s="24" t="str">
        <f>IF(R$1=$C56,"0",IF($E56=R$1,MAX(R$1:R55)+1,""))</f>
        <v/>
      </c>
      <c r="S56" s="24" t="str">
        <f>IF(S$1=$C56,"0",IF($E56=S$1,MAX(S$1:S55)+1,""))</f>
        <v/>
      </c>
      <c r="T56" s="24" t="str">
        <f>IF(T$1=$C56,"0",IF($E56=T$1,MAX(T$1:T55)+1,""))</f>
        <v/>
      </c>
      <c r="U56" s="24" t="str">
        <f>IF(U$1=$C56,"0",IF($E56=U$1,MAX(U$1:U55)+1,""))</f>
        <v/>
      </c>
      <c r="V56" s="24" t="str">
        <f>IF(V$1=$C56,"0",IF($E56=V$1,MAX(V$1:V55)+1,""))</f>
        <v/>
      </c>
      <c r="W56" s="24" t="str">
        <f>IF(W$1=$C56,"0",IF($E56=W$1,MAX(W$1:W55)+1,""))</f>
        <v/>
      </c>
      <c r="X56" s="24" t="str">
        <f>IF(X$1=$C56,"0",IF($E56=X$1,MAX(X$1:X55)+1,""))</f>
        <v/>
      </c>
      <c r="Y56" s="24" t="str">
        <f>IF(Y$1=$C56,"0",IF($E56=Y$1,MAX(Y$1:Y55)+1,""))</f>
        <v/>
      </c>
      <c r="Z56" s="5"/>
      <c r="AA56" s="7">
        <v>704</v>
      </c>
      <c r="AB56" s="7" t="str">
        <f>RIGHT("0"&amp;_xlfn.XLOOKUP(E56,'System Rank'!A:A,'System Rank'!B:B,"NOT FOUND",0),2)&amp;"-"&amp;IF(AND(LEN(AA56)=3,RIGHT(AA56,2)="99"),AA56-99,AA56)</f>
        <v>09-704</v>
      </c>
      <c r="AC56" s="6">
        <f>_xlfn.RANK.EQ(F56,F:F)</f>
        <v>22</v>
      </c>
    </row>
    <row r="57" spans="1:29">
      <c r="A57" s="6">
        <f>A56+1</f>
        <v>55</v>
      </c>
      <c r="B57" s="6" t="str">
        <f>IF(OR(E57="Mars",AC57&lt;=$AF$3-2),"Yes","No")</f>
        <v>Yes</v>
      </c>
      <c r="C57" s="9" t="s">
        <v>24</v>
      </c>
      <c r="D57" s="9" t="s">
        <v>181</v>
      </c>
      <c r="E57" s="5" t="s">
        <v>13</v>
      </c>
      <c r="F57" s="5">
        <v>470</v>
      </c>
      <c r="G57" s="12">
        <v>129400</v>
      </c>
      <c r="H57" s="24" t="str">
        <f>IF(H$1=$C57,"0",IF($E57=H$1,MAX(H$1:H56)+1,""))</f>
        <v/>
      </c>
      <c r="I57" s="24" t="str">
        <f>IF(I$1=$C57,"0",IF($E57=I$1,MAX(I$1:I56)+1,""))</f>
        <v/>
      </c>
      <c r="J57" s="24" t="str">
        <f>IF(J$1=$C57,"0",IF($E57=J$1,MAX(J$1:J56)+1,""))</f>
        <v/>
      </c>
      <c r="K57" s="24" t="str">
        <f>IF(K$1=$C57,"0",IF($E57=K$1,MAX(K$1:K56)+1,""))</f>
        <v/>
      </c>
      <c r="L57" s="24" t="str">
        <f>IF(L$1=$C57,"0",IF($E57=L$1,MAX(L$1:L56)+1,""))</f>
        <v/>
      </c>
      <c r="M57" s="24" t="str">
        <f>IF(M$1=$C57,"0",IF($E57=M$1,MAX(M$1:M56)+1,""))</f>
        <v/>
      </c>
      <c r="N57" s="24" t="str">
        <f>IF(N$1=$C57,"0",IF($E57=N$1,MAX(N$1:N56)+1,""))</f>
        <v/>
      </c>
      <c r="O57" s="24">
        <f>IF(O$1=$C57,"0",IF($E57=O$1,MAX(O$1:O56)+1,""))</f>
        <v>5</v>
      </c>
      <c r="P57" s="24" t="str">
        <f>IF(P$1=$C57,"0",IF($E57=P$1,MAX(P$1:P56)+1,""))</f>
        <v/>
      </c>
      <c r="Q57" s="24" t="str">
        <f>IF(Q$1=$C57,"0",IF($E57=Q$1,MAX(Q$1:Q56)+1,""))</f>
        <v/>
      </c>
      <c r="R57" s="24" t="str">
        <f>IF(R$1=$C57,"0",IF($E57=R$1,MAX(R$1:R56)+1,""))</f>
        <v/>
      </c>
      <c r="S57" s="24" t="str">
        <f>IF(S$1=$C57,"0",IF($E57=S$1,MAX(S$1:S56)+1,""))</f>
        <v/>
      </c>
      <c r="T57" s="24" t="str">
        <f>IF(T$1=$C57,"0",IF($E57=T$1,MAX(T$1:T56)+1,""))</f>
        <v/>
      </c>
      <c r="U57" s="24" t="str">
        <f>IF(U$1=$C57,"0",IF($E57=U$1,MAX(U$1:U56)+1,""))</f>
        <v/>
      </c>
      <c r="V57" s="24" t="str">
        <f>IF(V$1=$C57,"0",IF($E57=V$1,MAX(V$1:V56)+1,""))</f>
        <v/>
      </c>
      <c r="W57" s="24" t="str">
        <f>IF(W$1=$C57,"0",IF($E57=W$1,MAX(W$1:W56)+1,""))</f>
        <v/>
      </c>
      <c r="X57" s="24" t="str">
        <f>IF(X$1=$C57,"0",IF($E57=X$1,MAX(X$1:X56)+1,""))</f>
        <v/>
      </c>
      <c r="Y57" s="24" t="str">
        <f>IF(Y$1=$C57,"0",IF($E57=Y$1,MAX(Y$1:Y56)+1,""))</f>
        <v/>
      </c>
      <c r="Z57" s="5"/>
      <c r="AA57" s="7">
        <v>705</v>
      </c>
      <c r="AB57" s="7" t="str">
        <f>RIGHT("0"&amp;_xlfn.XLOOKUP(E57,'System Rank'!A:A,'System Rank'!B:B,"NOT FOUND",0),2)&amp;"-"&amp;IF(AND(LEN(AA57)=3,RIGHT(AA57,2)="99"),AA57-99,AA57)</f>
        <v>09-705</v>
      </c>
      <c r="AC57" s="6">
        <f>_xlfn.RANK.EQ(F57,F:F)</f>
        <v>38</v>
      </c>
    </row>
    <row r="58" spans="1:29">
      <c r="A58" s="6">
        <f>A57+1</f>
        <v>56</v>
      </c>
      <c r="B58" s="6" t="str">
        <f>IF(OR(E58="Mars",AC58&lt;=$AF$3-2),"Yes","No")</f>
        <v>No</v>
      </c>
      <c r="C58" s="9" t="s">
        <v>45</v>
      </c>
      <c r="D58" s="9" t="s">
        <v>181</v>
      </c>
      <c r="E58" s="5" t="s">
        <v>13</v>
      </c>
      <c r="F58" s="5">
        <v>40</v>
      </c>
      <c r="G58" s="12">
        <v>50200</v>
      </c>
      <c r="H58" s="24" t="str">
        <f>IF(H$1=$C58,"0",IF($E58=H$1,MAX(H$1:H57)+1,""))</f>
        <v/>
      </c>
      <c r="I58" s="24" t="str">
        <f>IF(I$1=$C58,"0",IF($E58=I$1,MAX(I$1:I57)+1,""))</f>
        <v/>
      </c>
      <c r="J58" s="24" t="str">
        <f>IF(J$1=$C58,"0",IF($E58=J$1,MAX(J$1:J57)+1,""))</f>
        <v/>
      </c>
      <c r="K58" s="24" t="str">
        <f>IF(K$1=$C58,"0",IF($E58=K$1,MAX(K$1:K57)+1,""))</f>
        <v/>
      </c>
      <c r="L58" s="24" t="str">
        <f>IF(L$1=$C58,"0",IF($E58=L$1,MAX(L$1:L57)+1,""))</f>
        <v/>
      </c>
      <c r="M58" s="24" t="str">
        <f>IF(M$1=$C58,"0",IF($E58=M$1,MAX(M$1:M57)+1,""))</f>
        <v/>
      </c>
      <c r="N58" s="24" t="str">
        <f>IF(N$1=$C58,"0",IF($E58=N$1,MAX(N$1:N57)+1,""))</f>
        <v/>
      </c>
      <c r="O58" s="24">
        <f>IF(O$1=$C58,"0",IF($E58=O$1,MAX(O$1:O57)+1,""))</f>
        <v>6</v>
      </c>
      <c r="P58" s="24" t="str">
        <f>IF(P$1=$C58,"0",IF($E58=P$1,MAX(P$1:P57)+1,""))</f>
        <v/>
      </c>
      <c r="Q58" s="24" t="str">
        <f>IF(Q$1=$C58,"0",IF($E58=Q$1,MAX(Q$1:Q57)+1,""))</f>
        <v/>
      </c>
      <c r="R58" s="24" t="str">
        <f>IF(R$1=$C58,"0",IF($E58=R$1,MAX(R$1:R57)+1,""))</f>
        <v/>
      </c>
      <c r="S58" s="24" t="str">
        <f>IF(S$1=$C58,"0",IF($E58=S$1,MAX(S$1:S57)+1,""))</f>
        <v/>
      </c>
      <c r="T58" s="24" t="str">
        <f>IF(T$1=$C58,"0",IF($E58=T$1,MAX(T$1:T57)+1,""))</f>
        <v/>
      </c>
      <c r="U58" s="24" t="str">
        <f>IF(U$1=$C58,"0",IF($E58=U$1,MAX(U$1:U57)+1,""))</f>
        <v/>
      </c>
      <c r="V58" s="24" t="str">
        <f>IF(V$1=$C58,"0",IF($E58=V$1,MAX(V$1:V57)+1,""))</f>
        <v/>
      </c>
      <c r="W58" s="24" t="str">
        <f>IF(W$1=$C58,"0",IF($E58=W$1,MAX(W$1:W57)+1,""))</f>
        <v/>
      </c>
      <c r="X58" s="24" t="str">
        <f>IF(X$1=$C58,"0",IF($E58=X$1,MAX(X$1:X57)+1,""))</f>
        <v/>
      </c>
      <c r="Y58" s="24" t="str">
        <f>IF(Y$1=$C58,"0",IF($E58=Y$1,MAX(Y$1:Y57)+1,""))</f>
        <v/>
      </c>
      <c r="Z58" s="5"/>
      <c r="AA58" s="7">
        <v>706</v>
      </c>
      <c r="AB58" s="7" t="str">
        <f>RIGHT("0"&amp;_xlfn.XLOOKUP(E58,'System Rank'!A:A,'System Rank'!B:B,"NOT FOUND",0),2)&amp;"-"&amp;IF(AND(LEN(AA58)=3,RIGHT(AA58,2)="99"),AA58-99,AA58)</f>
        <v>09-706</v>
      </c>
      <c r="AC58" s="6">
        <f>_xlfn.RANK.EQ(F58,F:F)</f>
        <v>82</v>
      </c>
    </row>
    <row r="59" spans="1:29">
      <c r="A59" s="6">
        <f>A58+1</f>
        <v>57</v>
      </c>
      <c r="B59" s="6" t="str">
        <f>IF(OR(E59="Mars",AC59&lt;=$AF$3-2),"Yes","No")</f>
        <v>No</v>
      </c>
      <c r="C59" s="9" t="s">
        <v>44</v>
      </c>
      <c r="D59" s="9" t="s">
        <v>181</v>
      </c>
      <c r="E59" s="5" t="s">
        <v>13</v>
      </c>
      <c r="F59" s="5">
        <v>42</v>
      </c>
      <c r="G59" s="12">
        <v>53800</v>
      </c>
      <c r="H59" s="24" t="str">
        <f>IF(H$1=$C59,"0",IF($E59=H$1,MAX(H$1:H58)+1,""))</f>
        <v/>
      </c>
      <c r="I59" s="24" t="str">
        <f>IF(I$1=$C59,"0",IF($E59=I$1,MAX(I$1:I58)+1,""))</f>
        <v/>
      </c>
      <c r="J59" s="24" t="str">
        <f>IF(J$1=$C59,"0",IF($E59=J$1,MAX(J$1:J58)+1,""))</f>
        <v/>
      </c>
      <c r="K59" s="24" t="str">
        <f>IF(K$1=$C59,"0",IF($E59=K$1,MAX(K$1:K58)+1,""))</f>
        <v/>
      </c>
      <c r="L59" s="24" t="str">
        <f>IF(L$1=$C59,"0",IF($E59=L$1,MAX(L$1:L58)+1,""))</f>
        <v/>
      </c>
      <c r="M59" s="24" t="str">
        <f>IF(M$1=$C59,"0",IF($E59=M$1,MAX(M$1:M58)+1,""))</f>
        <v/>
      </c>
      <c r="N59" s="24" t="str">
        <f>IF(N$1=$C59,"0",IF($E59=N$1,MAX(N$1:N58)+1,""))</f>
        <v/>
      </c>
      <c r="O59" s="24">
        <f>IF(O$1=$C59,"0",IF($E59=O$1,MAX(O$1:O58)+1,""))</f>
        <v>7</v>
      </c>
      <c r="P59" s="24" t="str">
        <f>IF(P$1=$C59,"0",IF($E59=P$1,MAX(P$1:P58)+1,""))</f>
        <v/>
      </c>
      <c r="Q59" s="24" t="str">
        <f>IF(Q$1=$C59,"0",IF($E59=Q$1,MAX(Q$1:Q58)+1,""))</f>
        <v/>
      </c>
      <c r="R59" s="24" t="str">
        <f>IF(R$1=$C59,"0",IF($E59=R$1,MAX(R$1:R58)+1,""))</f>
        <v/>
      </c>
      <c r="S59" s="24" t="str">
        <f>IF(S$1=$C59,"0",IF($E59=S$1,MAX(S$1:S58)+1,""))</f>
        <v/>
      </c>
      <c r="T59" s="24" t="str">
        <f>IF(T$1=$C59,"0",IF($E59=T$1,MAX(T$1:T58)+1,""))</f>
        <v/>
      </c>
      <c r="U59" s="24" t="str">
        <f>IF(U$1=$C59,"0",IF($E59=U$1,MAX(U$1:U58)+1,""))</f>
        <v/>
      </c>
      <c r="V59" s="24" t="str">
        <f>IF(V$1=$C59,"0",IF($E59=V$1,MAX(V$1:V58)+1,""))</f>
        <v/>
      </c>
      <c r="W59" s="24" t="str">
        <f>IF(W$1=$C59,"0",IF($E59=W$1,MAX(W$1:W58)+1,""))</f>
        <v/>
      </c>
      <c r="X59" s="24" t="str">
        <f>IF(X$1=$C59,"0",IF($E59=X$1,MAX(X$1:X58)+1,""))</f>
        <v/>
      </c>
      <c r="Y59" s="24" t="str">
        <f>IF(Y$1=$C59,"0",IF($E59=Y$1,MAX(Y$1:Y58)+1,""))</f>
        <v/>
      </c>
      <c r="Z59" s="5"/>
      <c r="AA59" s="7">
        <v>707</v>
      </c>
      <c r="AB59" s="7" t="str">
        <f>RIGHT("0"&amp;_xlfn.XLOOKUP(E59,'System Rank'!A:A,'System Rank'!B:B,"NOT FOUND",0),2)&amp;"-"&amp;IF(AND(LEN(AA59)=3,RIGHT(AA59,2)="99"),AA59-99,AA59)</f>
        <v>09-707</v>
      </c>
      <c r="AC59" s="6">
        <f>_xlfn.RANK.EQ(F59,F:F)</f>
        <v>80</v>
      </c>
    </row>
    <row r="60" spans="1:29">
      <c r="A60" s="6">
        <f>A59+1</f>
        <v>58</v>
      </c>
      <c r="B60" s="6" t="str">
        <f>IF(OR(E60="Mars",AC60&lt;=$AF$3-2),"Yes","No")</f>
        <v>No</v>
      </c>
      <c r="C60" s="9" t="s">
        <v>199</v>
      </c>
      <c r="D60" s="9" t="s">
        <v>181</v>
      </c>
      <c r="E60" s="5" t="s">
        <v>13</v>
      </c>
      <c r="F60" s="5">
        <v>51</v>
      </c>
      <c r="G60" s="12">
        <v>59200</v>
      </c>
      <c r="H60" s="24" t="str">
        <f>IF(H$1=$C60,"0",IF($E60=H$1,MAX(H$1:H59)+1,""))</f>
        <v/>
      </c>
      <c r="I60" s="24" t="str">
        <f>IF(I$1=$C60,"0",IF($E60=I$1,MAX(I$1:I59)+1,""))</f>
        <v/>
      </c>
      <c r="J60" s="24" t="str">
        <f>IF(J$1=$C60,"0",IF($E60=J$1,MAX(J$1:J59)+1,""))</f>
        <v/>
      </c>
      <c r="K60" s="24" t="str">
        <f>IF(K$1=$C60,"0",IF($E60=K$1,MAX(K$1:K59)+1,""))</f>
        <v/>
      </c>
      <c r="L60" s="24" t="str">
        <f>IF(L$1=$C60,"0",IF($E60=L$1,MAX(L$1:L59)+1,""))</f>
        <v/>
      </c>
      <c r="M60" s="24" t="str">
        <f>IF(M$1=$C60,"0",IF($E60=M$1,MAX(M$1:M59)+1,""))</f>
        <v/>
      </c>
      <c r="N60" s="24" t="str">
        <f>IF(N$1=$C60,"0",IF($E60=N$1,MAX(N$1:N59)+1,""))</f>
        <v/>
      </c>
      <c r="O60" s="24">
        <f>IF(O$1=$C60,"0",IF($E60=O$1,MAX(O$1:O59)+1,""))</f>
        <v>8</v>
      </c>
      <c r="P60" s="24" t="str">
        <f>IF(P$1=$C60,"0",IF($E60=P$1,MAX(P$1:P59)+1,""))</f>
        <v/>
      </c>
      <c r="Q60" s="24" t="str">
        <f>IF(Q$1=$C60,"0",IF($E60=Q$1,MAX(Q$1:Q59)+1,""))</f>
        <v/>
      </c>
      <c r="R60" s="24" t="str">
        <f>IF(R$1=$C60,"0",IF($E60=R$1,MAX(R$1:R59)+1,""))</f>
        <v/>
      </c>
      <c r="S60" s="24" t="str">
        <f>IF(S$1=$C60,"0",IF($E60=S$1,MAX(S$1:S59)+1,""))</f>
        <v/>
      </c>
      <c r="T60" s="24" t="str">
        <f>IF(T$1=$C60,"0",IF($E60=T$1,MAX(T$1:T59)+1,""))</f>
        <v/>
      </c>
      <c r="U60" s="24" t="str">
        <f>IF(U$1=$C60,"0",IF($E60=U$1,MAX(U$1:U59)+1,""))</f>
        <v/>
      </c>
      <c r="V60" s="24" t="str">
        <f>IF(V$1=$C60,"0",IF($E60=V$1,MAX(V$1:V59)+1,""))</f>
        <v/>
      </c>
      <c r="W60" s="24" t="str">
        <f>IF(W$1=$C60,"0",IF($E60=W$1,MAX(W$1:W59)+1,""))</f>
        <v/>
      </c>
      <c r="X60" s="24" t="str">
        <f>IF(X$1=$C60,"0",IF($E60=X$1,MAX(X$1:X59)+1,""))</f>
        <v/>
      </c>
      <c r="Y60" s="24" t="str">
        <f>IF(Y$1=$C60,"0",IF($E60=Y$1,MAX(Y$1:Y59)+1,""))</f>
        <v/>
      </c>
      <c r="Z60" s="5"/>
      <c r="AA60" s="7">
        <v>708</v>
      </c>
      <c r="AB60" s="7" t="str">
        <f>RIGHT("0"&amp;_xlfn.XLOOKUP(E60,'System Rank'!A:A,'System Rank'!B:B,"NOT FOUND",0),2)&amp;"-"&amp;IF(AND(LEN(AA60)=3,RIGHT(AA60,2)="99"),AA60-99,AA60)</f>
        <v>09-708</v>
      </c>
      <c r="AC60" s="6">
        <f>_xlfn.RANK.EQ(F60,F:F)</f>
        <v>75</v>
      </c>
    </row>
    <row r="61" spans="1:29">
      <c r="A61" s="6">
        <f>A60+1</f>
        <v>59</v>
      </c>
      <c r="B61" s="6" t="str">
        <f>IF(OR(E61="Mars",AC61&lt;=$AF$3-2),"Yes","No")</f>
        <v>No</v>
      </c>
      <c r="C61" s="9" t="s">
        <v>200</v>
      </c>
      <c r="D61" s="9" t="s">
        <v>181</v>
      </c>
      <c r="E61" s="5" t="s">
        <v>13</v>
      </c>
      <c r="F61" s="5">
        <v>79</v>
      </c>
      <c r="G61" s="12">
        <v>61800</v>
      </c>
      <c r="H61" s="24" t="str">
        <f>IF(H$1=$C61,"0",IF($E61=H$1,MAX(H$1:H60)+1,""))</f>
        <v/>
      </c>
      <c r="I61" s="24" t="str">
        <f>IF(I$1=$C61,"0",IF($E61=I$1,MAX(I$1:I60)+1,""))</f>
        <v/>
      </c>
      <c r="J61" s="24" t="str">
        <f>IF(J$1=$C61,"0",IF($E61=J$1,MAX(J$1:J60)+1,""))</f>
        <v/>
      </c>
      <c r="K61" s="24" t="str">
        <f>IF(K$1=$C61,"0",IF($E61=K$1,MAX(K$1:K60)+1,""))</f>
        <v/>
      </c>
      <c r="L61" s="24" t="str">
        <f>IF(L$1=$C61,"0",IF($E61=L$1,MAX(L$1:L60)+1,""))</f>
        <v/>
      </c>
      <c r="M61" s="24" t="str">
        <f>IF(M$1=$C61,"0",IF($E61=M$1,MAX(M$1:M60)+1,""))</f>
        <v/>
      </c>
      <c r="N61" s="24" t="str">
        <f>IF(N$1=$C61,"0",IF($E61=N$1,MAX(N$1:N60)+1,""))</f>
        <v/>
      </c>
      <c r="O61" s="24">
        <f>IF(O$1=$C61,"0",IF($E61=O$1,MAX(O$1:O60)+1,""))</f>
        <v>9</v>
      </c>
      <c r="P61" s="24" t="str">
        <f>IF(P$1=$C61,"0",IF($E61=P$1,MAX(P$1:P60)+1,""))</f>
        <v/>
      </c>
      <c r="Q61" s="24" t="str">
        <f>IF(Q$1=$C61,"0",IF($E61=Q$1,MAX(Q$1:Q60)+1,""))</f>
        <v/>
      </c>
      <c r="R61" s="24" t="str">
        <f>IF(R$1=$C61,"0",IF($E61=R$1,MAX(R$1:R60)+1,""))</f>
        <v/>
      </c>
      <c r="S61" s="24" t="str">
        <f>IF(S$1=$C61,"0",IF($E61=S$1,MAX(S$1:S60)+1,""))</f>
        <v/>
      </c>
      <c r="T61" s="24" t="str">
        <f>IF(T$1=$C61,"0",IF($E61=T$1,MAX(T$1:T60)+1,""))</f>
        <v/>
      </c>
      <c r="U61" s="24" t="str">
        <f>IF(U$1=$C61,"0",IF($E61=U$1,MAX(U$1:U60)+1,""))</f>
        <v/>
      </c>
      <c r="V61" s="24" t="str">
        <f>IF(V$1=$C61,"0",IF($E61=V$1,MAX(V$1:V60)+1,""))</f>
        <v/>
      </c>
      <c r="W61" s="24" t="str">
        <f>IF(W$1=$C61,"0",IF($E61=W$1,MAX(W$1:W60)+1,""))</f>
        <v/>
      </c>
      <c r="X61" s="24" t="str">
        <f>IF(X$1=$C61,"0",IF($E61=X$1,MAX(X$1:X60)+1,""))</f>
        <v/>
      </c>
      <c r="Y61" s="24" t="str">
        <f>IF(Y$1=$C61,"0",IF($E61=Y$1,MAX(Y$1:Y60)+1,""))</f>
        <v/>
      </c>
      <c r="Z61" s="5"/>
      <c r="AA61" s="7">
        <v>709</v>
      </c>
      <c r="AB61" s="7" t="str">
        <f>RIGHT("0"&amp;_xlfn.XLOOKUP(E61,'System Rank'!A:A,'System Rank'!B:B,"NOT FOUND",0),2)&amp;"-"&amp;IF(AND(LEN(AA61)=3,RIGHT(AA61,2)="99"),AA61-99,AA61)</f>
        <v>09-709</v>
      </c>
      <c r="AC61" s="6">
        <f>_xlfn.RANK.EQ(F61,F:F)</f>
        <v>66</v>
      </c>
    </row>
    <row r="62" spans="1:29">
      <c r="A62" s="6">
        <f>A61+1</f>
        <v>60</v>
      </c>
      <c r="B62" s="6" t="str">
        <f>IF(OR(E62="Mars",AC62&lt;=$AF$3-2),"Yes","No")</f>
        <v>No</v>
      </c>
      <c r="C62" s="9" t="s">
        <v>201</v>
      </c>
      <c r="D62" s="9" t="s">
        <v>181</v>
      </c>
      <c r="E62" s="5" t="s">
        <v>13</v>
      </c>
      <c r="F62" s="5">
        <v>64</v>
      </c>
      <c r="G62" s="12">
        <v>62700</v>
      </c>
      <c r="H62" s="24" t="str">
        <f>IF(H$1=$C62,"0",IF($E62=H$1,MAX(H$1:H61)+1,""))</f>
        <v/>
      </c>
      <c r="I62" s="24" t="str">
        <f>IF(I$1=$C62,"0",IF($E62=I$1,MAX(I$1:I61)+1,""))</f>
        <v/>
      </c>
      <c r="J62" s="24" t="str">
        <f>IF(J$1=$C62,"0",IF($E62=J$1,MAX(J$1:J61)+1,""))</f>
        <v/>
      </c>
      <c r="K62" s="24" t="str">
        <f>IF(K$1=$C62,"0",IF($E62=K$1,MAX(K$1:K61)+1,""))</f>
        <v/>
      </c>
      <c r="L62" s="24" t="str">
        <f>IF(L$1=$C62,"0",IF($E62=L$1,MAX(L$1:L61)+1,""))</f>
        <v/>
      </c>
      <c r="M62" s="24" t="str">
        <f>IF(M$1=$C62,"0",IF($E62=M$1,MAX(M$1:M61)+1,""))</f>
        <v/>
      </c>
      <c r="N62" s="24" t="str">
        <f>IF(N$1=$C62,"0",IF($E62=N$1,MAX(N$1:N61)+1,""))</f>
        <v/>
      </c>
      <c r="O62" s="24">
        <f>IF(O$1=$C62,"0",IF($E62=O$1,MAX(O$1:O61)+1,""))</f>
        <v>10</v>
      </c>
      <c r="P62" s="24" t="str">
        <f>IF(P$1=$C62,"0",IF($E62=P$1,MAX(P$1:P61)+1,""))</f>
        <v/>
      </c>
      <c r="Q62" s="24" t="str">
        <f>IF(Q$1=$C62,"0",IF($E62=Q$1,MAX(Q$1:Q61)+1,""))</f>
        <v/>
      </c>
      <c r="R62" s="24" t="str">
        <f>IF(R$1=$C62,"0",IF($E62=R$1,MAX(R$1:R61)+1,""))</f>
        <v/>
      </c>
      <c r="S62" s="24" t="str">
        <f>IF(S$1=$C62,"0",IF($E62=S$1,MAX(S$1:S61)+1,""))</f>
        <v/>
      </c>
      <c r="T62" s="24" t="str">
        <f>IF(T$1=$C62,"0",IF($E62=T$1,MAX(T$1:T61)+1,""))</f>
        <v/>
      </c>
      <c r="U62" s="24" t="str">
        <f>IF(U$1=$C62,"0",IF($E62=U$1,MAX(U$1:U61)+1,""))</f>
        <v/>
      </c>
      <c r="V62" s="24" t="str">
        <f>IF(V$1=$C62,"0",IF($E62=V$1,MAX(V$1:V61)+1,""))</f>
        <v/>
      </c>
      <c r="W62" s="24" t="str">
        <f>IF(W$1=$C62,"0",IF($E62=W$1,MAX(W$1:W61)+1,""))</f>
        <v/>
      </c>
      <c r="X62" s="24" t="str">
        <f>IF(X$1=$C62,"0",IF($E62=X$1,MAX(X$1:X61)+1,""))</f>
        <v/>
      </c>
      <c r="Y62" s="24" t="str">
        <f>IF(Y$1=$C62,"0",IF($E62=Y$1,MAX(Y$1:Y61)+1,""))</f>
        <v/>
      </c>
      <c r="Z62" s="5"/>
      <c r="AA62" s="7">
        <v>710</v>
      </c>
      <c r="AB62" s="7" t="str">
        <f>RIGHT("0"&amp;_xlfn.XLOOKUP(E62,'System Rank'!A:A,'System Rank'!B:B,"NOT FOUND",0),2)&amp;"-"&amp;IF(AND(LEN(AA62)=3,RIGHT(AA62,2)="99"),AA62-99,AA62)</f>
        <v>09-710</v>
      </c>
      <c r="AC62" s="6">
        <f>_xlfn.RANK.EQ(F62,F:F)</f>
        <v>70</v>
      </c>
    </row>
    <row r="63" spans="1:29">
      <c r="A63" s="6">
        <f>A62+1</f>
        <v>61</v>
      </c>
      <c r="B63" s="6" t="str">
        <f>IF(OR(E63="Mars",AC63&lt;=$AF$3-2),"Yes","No")</f>
        <v>No</v>
      </c>
      <c r="C63" s="9" t="s">
        <v>202</v>
      </c>
      <c r="D63" s="9" t="s">
        <v>181</v>
      </c>
      <c r="E63" s="5" t="s">
        <v>13</v>
      </c>
      <c r="F63" s="5">
        <v>94</v>
      </c>
      <c r="G63" s="12">
        <v>64400</v>
      </c>
      <c r="H63" s="24" t="str">
        <f>IF(H$1=$C63,"0",IF($E63=H$1,MAX(H$1:H62)+1,""))</f>
        <v/>
      </c>
      <c r="I63" s="24" t="str">
        <f>IF(I$1=$C63,"0",IF($E63=I$1,MAX(I$1:I62)+1,""))</f>
        <v/>
      </c>
      <c r="J63" s="24" t="str">
        <f>IF(J$1=$C63,"0",IF($E63=J$1,MAX(J$1:J62)+1,""))</f>
        <v/>
      </c>
      <c r="K63" s="24" t="str">
        <f>IF(K$1=$C63,"0",IF($E63=K$1,MAX(K$1:K62)+1,""))</f>
        <v/>
      </c>
      <c r="L63" s="24" t="str">
        <f>IF(L$1=$C63,"0",IF($E63=L$1,MAX(L$1:L62)+1,""))</f>
        <v/>
      </c>
      <c r="M63" s="24" t="str">
        <f>IF(M$1=$C63,"0",IF($E63=M$1,MAX(M$1:M62)+1,""))</f>
        <v/>
      </c>
      <c r="N63" s="24" t="str">
        <f>IF(N$1=$C63,"0",IF($E63=N$1,MAX(N$1:N62)+1,""))</f>
        <v/>
      </c>
      <c r="O63" s="24">
        <f>IF(O$1=$C63,"0",IF($E63=O$1,MAX(O$1:O62)+1,""))</f>
        <v>11</v>
      </c>
      <c r="P63" s="24" t="str">
        <f>IF(P$1=$C63,"0",IF($E63=P$1,MAX(P$1:P62)+1,""))</f>
        <v/>
      </c>
      <c r="Q63" s="24" t="str">
        <f>IF(Q$1=$C63,"0",IF($E63=Q$1,MAX(Q$1:Q62)+1,""))</f>
        <v/>
      </c>
      <c r="R63" s="24" t="str">
        <f>IF(R$1=$C63,"0",IF($E63=R$1,MAX(R$1:R62)+1,""))</f>
        <v/>
      </c>
      <c r="S63" s="24" t="str">
        <f>IF(S$1=$C63,"0",IF($E63=S$1,MAX(S$1:S62)+1,""))</f>
        <v/>
      </c>
      <c r="T63" s="24" t="str">
        <f>IF(T$1=$C63,"0",IF($E63=T$1,MAX(T$1:T62)+1,""))</f>
        <v/>
      </c>
      <c r="U63" s="24" t="str">
        <f>IF(U$1=$C63,"0",IF($E63=U$1,MAX(U$1:U62)+1,""))</f>
        <v/>
      </c>
      <c r="V63" s="24" t="str">
        <f>IF(V$1=$C63,"0",IF($E63=V$1,MAX(V$1:V62)+1,""))</f>
        <v/>
      </c>
      <c r="W63" s="24" t="str">
        <f>IF(W$1=$C63,"0",IF($E63=W$1,MAX(W$1:W62)+1,""))</f>
        <v/>
      </c>
      <c r="X63" s="24" t="str">
        <f>IF(X$1=$C63,"0",IF($E63=X$1,MAX(X$1:X62)+1,""))</f>
        <v/>
      </c>
      <c r="Y63" s="24" t="str">
        <f>IF(Y$1=$C63,"0",IF($E63=Y$1,MAX(Y$1:Y62)+1,""))</f>
        <v/>
      </c>
      <c r="Z63" s="5"/>
      <c r="AA63" s="7">
        <v>711</v>
      </c>
      <c r="AB63" s="7" t="str">
        <f>RIGHT("0"&amp;_xlfn.XLOOKUP(E63,'System Rank'!A:A,'System Rank'!B:B,"NOT FOUND",0),2)&amp;"-"&amp;IF(AND(LEN(AA63)=3,RIGHT(AA63,2)="99"),AA63-99,AA63)</f>
        <v>09-711</v>
      </c>
      <c r="AC63" s="6">
        <f>_xlfn.RANK.EQ(F63,F:F)</f>
        <v>61</v>
      </c>
    </row>
    <row r="64" spans="1:29">
      <c r="A64" s="6">
        <f>A63+1</f>
        <v>62</v>
      </c>
      <c r="B64" s="6" t="str">
        <f>IF(OR(E64="Mars",AC64&lt;=$AF$3-2),"Yes","No")</f>
        <v>No</v>
      </c>
      <c r="C64" s="9" t="s">
        <v>203</v>
      </c>
      <c r="D64" s="9" t="s">
        <v>181</v>
      </c>
      <c r="E64" s="5" t="s">
        <v>13</v>
      </c>
      <c r="F64" s="5">
        <v>135</v>
      </c>
      <c r="G64" s="12">
        <v>66100</v>
      </c>
      <c r="H64" s="24" t="str">
        <f>IF(H$1=$C64,"0",IF($E64=H$1,MAX(H$1:H63)+1,""))</f>
        <v/>
      </c>
      <c r="I64" s="24" t="str">
        <f>IF(I$1=$C64,"0",IF($E64=I$1,MAX(I$1:I63)+1,""))</f>
        <v/>
      </c>
      <c r="J64" s="24" t="str">
        <f>IF(J$1=$C64,"0",IF($E64=J$1,MAX(J$1:J63)+1,""))</f>
        <v/>
      </c>
      <c r="K64" s="24" t="str">
        <f>IF(K$1=$C64,"0",IF($E64=K$1,MAX(K$1:K63)+1,""))</f>
        <v/>
      </c>
      <c r="L64" s="24" t="str">
        <f>IF(L$1=$C64,"0",IF($E64=L$1,MAX(L$1:L63)+1,""))</f>
        <v/>
      </c>
      <c r="M64" s="24" t="str">
        <f>IF(M$1=$C64,"0",IF($E64=M$1,MAX(M$1:M63)+1,""))</f>
        <v/>
      </c>
      <c r="N64" s="24" t="str">
        <f>IF(N$1=$C64,"0",IF($E64=N$1,MAX(N$1:N63)+1,""))</f>
        <v/>
      </c>
      <c r="O64" s="24">
        <f>IF(O$1=$C64,"0",IF($E64=O$1,MAX(O$1:O63)+1,""))</f>
        <v>12</v>
      </c>
      <c r="P64" s="24" t="str">
        <f>IF(P$1=$C64,"0",IF($E64=P$1,MAX(P$1:P63)+1,""))</f>
        <v/>
      </c>
      <c r="Q64" s="24" t="str">
        <f>IF(Q$1=$C64,"0",IF($E64=Q$1,MAX(Q$1:Q63)+1,""))</f>
        <v/>
      </c>
      <c r="R64" s="24" t="str">
        <f>IF(R$1=$C64,"0",IF($E64=R$1,MAX(R$1:R63)+1,""))</f>
        <v/>
      </c>
      <c r="S64" s="24" t="str">
        <f>IF(S$1=$C64,"0",IF($E64=S$1,MAX(S$1:S63)+1,""))</f>
        <v/>
      </c>
      <c r="T64" s="24" t="str">
        <f>IF(T$1=$C64,"0",IF($E64=T$1,MAX(T$1:T63)+1,""))</f>
        <v/>
      </c>
      <c r="U64" s="24" t="str">
        <f>IF(U$1=$C64,"0",IF($E64=U$1,MAX(U$1:U63)+1,""))</f>
        <v/>
      </c>
      <c r="V64" s="24" t="str">
        <f>IF(V$1=$C64,"0",IF($E64=V$1,MAX(V$1:V63)+1,""))</f>
        <v/>
      </c>
      <c r="W64" s="24" t="str">
        <f>IF(W$1=$C64,"0",IF($E64=W$1,MAX(W$1:W63)+1,""))</f>
        <v/>
      </c>
      <c r="X64" s="24" t="str">
        <f>IF(X$1=$C64,"0",IF($E64=X$1,MAX(X$1:X63)+1,""))</f>
        <v/>
      </c>
      <c r="Y64" s="24" t="str">
        <f>IF(Y$1=$C64,"0",IF($E64=Y$1,MAX(Y$1:Y63)+1,""))</f>
        <v/>
      </c>
      <c r="Z64" s="5"/>
      <c r="AA64" s="7">
        <v>712</v>
      </c>
      <c r="AB64" s="7" t="str">
        <f>RIGHT("0"&amp;_xlfn.XLOOKUP(E64,'System Rank'!A:A,'System Rank'!B:B,"NOT FOUND",0),2)&amp;"-"&amp;IF(AND(LEN(AA64)=3,RIGHT(AA64,2)="99"),AA64-99,AA64)</f>
        <v>09-712</v>
      </c>
      <c r="AC64" s="6">
        <f>_xlfn.RANK.EQ(F64,F:F)</f>
        <v>58</v>
      </c>
    </row>
    <row r="65" spans="1:29">
      <c r="A65" s="6">
        <f>A64+1</f>
        <v>63</v>
      </c>
      <c r="B65" s="6" t="str">
        <f>IF(OR(E65="Mars",AC65&lt;=$AF$3-2),"Yes","No")</f>
        <v>No</v>
      </c>
      <c r="C65" s="9" t="s">
        <v>204</v>
      </c>
      <c r="D65" s="9" t="s">
        <v>181</v>
      </c>
      <c r="E65" s="5" t="s">
        <v>13</v>
      </c>
      <c r="F65" s="5">
        <v>72</v>
      </c>
      <c r="G65" s="12">
        <v>69900</v>
      </c>
      <c r="H65" s="24" t="str">
        <f>IF(H$1=$C65,"0",IF($E65=H$1,MAX(H$1:H64)+1,""))</f>
        <v/>
      </c>
      <c r="I65" s="24" t="str">
        <f>IF(I$1=$C65,"0",IF($E65=I$1,MAX(I$1:I64)+1,""))</f>
        <v/>
      </c>
      <c r="J65" s="24" t="str">
        <f>IF(J$1=$C65,"0",IF($E65=J$1,MAX(J$1:J64)+1,""))</f>
        <v/>
      </c>
      <c r="K65" s="24" t="str">
        <f>IF(K$1=$C65,"0",IF($E65=K$1,MAX(K$1:K64)+1,""))</f>
        <v/>
      </c>
      <c r="L65" s="24" t="str">
        <f>IF(L$1=$C65,"0",IF($E65=L$1,MAX(L$1:L64)+1,""))</f>
        <v/>
      </c>
      <c r="M65" s="24" t="str">
        <f>IF(M$1=$C65,"0",IF($E65=M$1,MAX(M$1:M64)+1,""))</f>
        <v/>
      </c>
      <c r="N65" s="24" t="str">
        <f>IF(N$1=$C65,"0",IF($E65=N$1,MAX(N$1:N64)+1,""))</f>
        <v/>
      </c>
      <c r="O65" s="24">
        <f>IF(O$1=$C65,"0",IF($E65=O$1,MAX(O$1:O64)+1,""))</f>
        <v>13</v>
      </c>
      <c r="P65" s="24" t="str">
        <f>IF(P$1=$C65,"0",IF($E65=P$1,MAX(P$1:P64)+1,""))</f>
        <v/>
      </c>
      <c r="Q65" s="24" t="str">
        <f>IF(Q$1=$C65,"0",IF($E65=Q$1,MAX(Q$1:Q64)+1,""))</f>
        <v/>
      </c>
      <c r="R65" s="24" t="str">
        <f>IF(R$1=$C65,"0",IF($E65=R$1,MAX(R$1:R64)+1,""))</f>
        <v/>
      </c>
      <c r="S65" s="24" t="str">
        <f>IF(S$1=$C65,"0",IF($E65=S$1,MAX(S$1:S64)+1,""))</f>
        <v/>
      </c>
      <c r="T65" s="24" t="str">
        <f>IF(T$1=$C65,"0",IF($E65=T$1,MAX(T$1:T64)+1,""))</f>
        <v/>
      </c>
      <c r="U65" s="24" t="str">
        <f>IF(U$1=$C65,"0",IF($E65=U$1,MAX(U$1:U64)+1,""))</f>
        <v/>
      </c>
      <c r="V65" s="24" t="str">
        <f>IF(V$1=$C65,"0",IF($E65=V$1,MAX(V$1:V64)+1,""))</f>
        <v/>
      </c>
      <c r="W65" s="24" t="str">
        <f>IF(W$1=$C65,"0",IF($E65=W$1,MAX(W$1:W64)+1,""))</f>
        <v/>
      </c>
      <c r="X65" s="24" t="str">
        <f>IF(X$1=$C65,"0",IF($E65=X$1,MAX(X$1:X64)+1,""))</f>
        <v/>
      </c>
      <c r="Y65" s="24" t="str">
        <f>IF(Y$1=$C65,"0",IF($E65=Y$1,MAX(Y$1:Y64)+1,""))</f>
        <v/>
      </c>
      <c r="Z65" s="5"/>
      <c r="AA65" s="7">
        <v>713</v>
      </c>
      <c r="AB65" s="7" t="str">
        <f>RIGHT("0"&amp;_xlfn.XLOOKUP(E65,'System Rank'!A:A,'System Rank'!B:B,"NOT FOUND",0),2)&amp;"-"&amp;IF(AND(LEN(AA65)=3,RIGHT(AA65,2)="99"),AA65-99,AA65)</f>
        <v>09-713</v>
      </c>
      <c r="AC65" s="6">
        <f>_xlfn.RANK.EQ(F65,F:F)</f>
        <v>68</v>
      </c>
    </row>
    <row r="66" spans="1:29">
      <c r="A66" s="6">
        <f>A65+1</f>
        <v>64</v>
      </c>
      <c r="B66" s="6" t="str">
        <f>IF(OR(E66="Mars",AC66&lt;=$AF$3-2),"Yes","No")</f>
        <v>No</v>
      </c>
      <c r="C66" s="9" t="s">
        <v>206</v>
      </c>
      <c r="D66" s="9" t="s">
        <v>181</v>
      </c>
      <c r="E66" s="5" t="s">
        <v>13</v>
      </c>
      <c r="F66" s="5">
        <v>80</v>
      </c>
      <c r="G66" s="12">
        <v>75300</v>
      </c>
      <c r="H66" s="24" t="str">
        <f>IF(H$1=$C66,"0",IF($E66=H$1,MAX(H$1:H65)+1,""))</f>
        <v/>
      </c>
      <c r="I66" s="24" t="str">
        <f>IF(I$1=$C66,"0",IF($E66=I$1,MAX(I$1:I65)+1,""))</f>
        <v/>
      </c>
      <c r="J66" s="24" t="str">
        <f>IF(J$1=$C66,"0",IF($E66=J$1,MAX(J$1:J65)+1,""))</f>
        <v/>
      </c>
      <c r="K66" s="24" t="str">
        <f>IF(K$1=$C66,"0",IF($E66=K$1,MAX(K$1:K65)+1,""))</f>
        <v/>
      </c>
      <c r="L66" s="24" t="str">
        <f>IF(L$1=$C66,"0",IF($E66=L$1,MAX(L$1:L65)+1,""))</f>
        <v/>
      </c>
      <c r="M66" s="24" t="str">
        <f>IF(M$1=$C66,"0",IF($E66=M$1,MAX(M$1:M65)+1,""))</f>
        <v/>
      </c>
      <c r="N66" s="24" t="str">
        <f>IF(N$1=$C66,"0",IF($E66=N$1,MAX(N$1:N65)+1,""))</f>
        <v/>
      </c>
      <c r="O66" s="24">
        <f>IF(O$1=$C66,"0",IF($E66=O$1,MAX(O$1:O65)+1,""))</f>
        <v>14</v>
      </c>
      <c r="P66" s="24" t="str">
        <f>IF(P$1=$C66,"0",IF($E66=P$1,MAX(P$1:P65)+1,""))</f>
        <v/>
      </c>
      <c r="Q66" s="24" t="str">
        <f>IF(Q$1=$C66,"0",IF($E66=Q$1,MAX(Q$1:Q65)+1,""))</f>
        <v/>
      </c>
      <c r="R66" s="24" t="str">
        <f>IF(R$1=$C66,"0",IF($E66=R$1,MAX(R$1:R65)+1,""))</f>
        <v/>
      </c>
      <c r="S66" s="24" t="str">
        <f>IF(S$1=$C66,"0",IF($E66=S$1,MAX(S$1:S65)+1,""))</f>
        <v/>
      </c>
      <c r="T66" s="24" t="str">
        <f>IF(T$1=$C66,"0",IF($E66=T$1,MAX(T$1:T65)+1,""))</f>
        <v/>
      </c>
      <c r="U66" s="24" t="str">
        <f>IF(U$1=$C66,"0",IF($E66=U$1,MAX(U$1:U65)+1,""))</f>
        <v/>
      </c>
      <c r="V66" s="24" t="str">
        <f>IF(V$1=$C66,"0",IF($E66=V$1,MAX(V$1:V65)+1,""))</f>
        <v/>
      </c>
      <c r="W66" s="24" t="str">
        <f>IF(W$1=$C66,"0",IF($E66=W$1,MAX(W$1:W65)+1,""))</f>
        <v/>
      </c>
      <c r="X66" s="24" t="str">
        <f>IF(X$1=$C66,"0",IF($E66=X$1,MAX(X$1:X65)+1,""))</f>
        <v/>
      </c>
      <c r="Y66" s="24" t="str">
        <f>IF(Y$1=$C66,"0",IF($E66=Y$1,MAX(Y$1:Y65)+1,""))</f>
        <v/>
      </c>
      <c r="Z66" s="5"/>
      <c r="AA66" s="7">
        <v>714</v>
      </c>
      <c r="AB66" s="7" t="str">
        <f>RIGHT("0"&amp;_xlfn.XLOOKUP(E66,'System Rank'!A:A,'System Rank'!B:B,"NOT FOUND",0),2)&amp;"-"&amp;IF(AND(LEN(AA66)=3,RIGHT(AA66,2)="99"),AA66-99,AA66)</f>
        <v>09-714</v>
      </c>
      <c r="AC66" s="6">
        <f>_xlfn.RANK.EQ(F66,F:F)</f>
        <v>65</v>
      </c>
    </row>
    <row r="67" spans="1:29">
      <c r="A67" s="6">
        <f>A66+1</f>
        <v>65</v>
      </c>
      <c r="B67" s="6" t="str">
        <f>IF(OR(E67="Mars",AC67&lt;=$AF$3-2),"Yes","No")</f>
        <v>No</v>
      </c>
      <c r="C67" s="9" t="s">
        <v>34</v>
      </c>
      <c r="D67" s="9" t="s">
        <v>181</v>
      </c>
      <c r="E67" s="5" t="s">
        <v>13</v>
      </c>
      <c r="F67" s="5">
        <v>162</v>
      </c>
      <c r="G67" s="12">
        <v>86000</v>
      </c>
      <c r="H67" s="24" t="str">
        <f>IF(H$1=$C67,"0",IF($E67=H$1,MAX(H$1:H66)+1,""))</f>
        <v/>
      </c>
      <c r="I67" s="24" t="str">
        <f>IF(I$1=$C67,"0",IF($E67=I$1,MAX(I$1:I66)+1,""))</f>
        <v/>
      </c>
      <c r="J67" s="24" t="str">
        <f>IF(J$1=$C67,"0",IF($E67=J$1,MAX(J$1:J66)+1,""))</f>
        <v/>
      </c>
      <c r="K67" s="24" t="str">
        <f>IF(K$1=$C67,"0",IF($E67=K$1,MAX(K$1:K66)+1,""))</f>
        <v/>
      </c>
      <c r="L67" s="24" t="str">
        <f>IF(L$1=$C67,"0",IF($E67=L$1,MAX(L$1:L66)+1,""))</f>
        <v/>
      </c>
      <c r="M67" s="24" t="str">
        <f>IF(M$1=$C67,"0",IF($E67=M$1,MAX(M$1:M66)+1,""))</f>
        <v/>
      </c>
      <c r="N67" s="24" t="str">
        <f>IF(N$1=$C67,"0",IF($E67=N$1,MAX(N$1:N66)+1,""))</f>
        <v/>
      </c>
      <c r="O67" s="24">
        <f>IF(O$1=$C67,"0",IF($E67=O$1,MAX(O$1:O66)+1,""))</f>
        <v>15</v>
      </c>
      <c r="P67" s="24" t="str">
        <f>IF(P$1=$C67,"0",IF($E67=P$1,MAX(P$1:P66)+1,""))</f>
        <v/>
      </c>
      <c r="Q67" s="24" t="str">
        <f>IF(Q$1=$C67,"0",IF($E67=Q$1,MAX(Q$1:Q66)+1,""))</f>
        <v/>
      </c>
      <c r="R67" s="24" t="str">
        <f>IF(R$1=$C67,"0",IF($E67=R$1,MAX(R$1:R66)+1,""))</f>
        <v/>
      </c>
      <c r="S67" s="24" t="str">
        <f>IF(S$1=$C67,"0",IF($E67=S$1,MAX(S$1:S66)+1,""))</f>
        <v/>
      </c>
      <c r="T67" s="24" t="str">
        <f>IF(T$1=$C67,"0",IF($E67=T$1,MAX(T$1:T66)+1,""))</f>
        <v/>
      </c>
      <c r="U67" s="24" t="str">
        <f>IF(U$1=$C67,"0",IF($E67=U$1,MAX(U$1:U66)+1,""))</f>
        <v/>
      </c>
      <c r="V67" s="24" t="str">
        <f>IF(V$1=$C67,"0",IF($E67=V$1,MAX(V$1:V66)+1,""))</f>
        <v/>
      </c>
      <c r="W67" s="24" t="str">
        <f>IF(W$1=$C67,"0",IF($E67=W$1,MAX(W$1:W66)+1,""))</f>
        <v/>
      </c>
      <c r="X67" s="24" t="str">
        <f>IF(X$1=$C67,"0",IF($E67=X$1,MAX(X$1:X66)+1,""))</f>
        <v/>
      </c>
      <c r="Y67" s="24" t="str">
        <f>IF(Y$1=$C67,"0",IF($E67=Y$1,MAX(Y$1:Y66)+1,""))</f>
        <v/>
      </c>
      <c r="Z67" s="5"/>
      <c r="AA67" s="7">
        <v>715</v>
      </c>
      <c r="AB67" s="7" t="str">
        <f>RIGHT("0"&amp;_xlfn.XLOOKUP(E67,'System Rank'!A:A,'System Rank'!B:B,"NOT FOUND",0),2)&amp;"-"&amp;IF(AND(LEN(AA67)=3,RIGHT(AA67,2)="99"),AA67-99,AA67)</f>
        <v>09-715</v>
      </c>
      <c r="AC67" s="6">
        <f>_xlfn.RANK.EQ(F67,F:F)</f>
        <v>54</v>
      </c>
    </row>
    <row r="68" spans="1:29">
      <c r="A68" s="6">
        <f>A67+1</f>
        <v>66</v>
      </c>
      <c r="B68" s="6" t="str">
        <f>IF(OR(E68="Mars",AC68&lt;=$AF$3-2),"Yes","No")</f>
        <v>No</v>
      </c>
      <c r="C68" s="9" t="s">
        <v>210</v>
      </c>
      <c r="D68" s="9" t="s">
        <v>181</v>
      </c>
      <c r="E68" s="5" t="s">
        <v>13</v>
      </c>
      <c r="F68" s="5">
        <v>72</v>
      </c>
      <c r="G68" s="12">
        <v>7168000</v>
      </c>
      <c r="H68" s="24" t="str">
        <f>IF(H$1=$C68,"0",IF($E68=H$1,MAX(H$1:H67)+1,""))</f>
        <v/>
      </c>
      <c r="I68" s="24" t="str">
        <f>IF(I$1=$C68,"0",IF($E68=I$1,MAX(I$1:I67)+1,""))</f>
        <v/>
      </c>
      <c r="J68" s="24" t="str">
        <f>IF(J$1=$C68,"0",IF($E68=J$1,MAX(J$1:J67)+1,""))</f>
        <v/>
      </c>
      <c r="K68" s="24" t="str">
        <f>IF(K$1=$C68,"0",IF($E68=K$1,MAX(K$1:K67)+1,""))</f>
        <v/>
      </c>
      <c r="L68" s="24" t="str">
        <f>IF(L$1=$C68,"0",IF($E68=L$1,MAX(L$1:L67)+1,""))</f>
        <v/>
      </c>
      <c r="M68" s="24" t="str">
        <f>IF(M$1=$C68,"0",IF($E68=M$1,MAX(M$1:M67)+1,""))</f>
        <v/>
      </c>
      <c r="N68" s="24" t="str">
        <f>IF(N$1=$C68,"0",IF($E68=N$1,MAX(N$1:N67)+1,""))</f>
        <v/>
      </c>
      <c r="O68" s="24">
        <f>IF(O$1=$C68,"0",IF($E68=O$1,MAX(O$1:O67)+1,""))</f>
        <v>16</v>
      </c>
      <c r="P68" s="24" t="str">
        <f>IF(P$1=$C68,"0",IF($E68=P$1,MAX(P$1:P67)+1,""))</f>
        <v/>
      </c>
      <c r="Q68" s="24" t="str">
        <f>IF(Q$1=$C68,"0",IF($E68=Q$1,MAX(Q$1:Q67)+1,""))</f>
        <v/>
      </c>
      <c r="R68" s="24" t="str">
        <f>IF(R$1=$C68,"0",IF($E68=R$1,MAX(R$1:R67)+1,""))</f>
        <v/>
      </c>
      <c r="S68" s="24" t="str">
        <f>IF(S$1=$C68,"0",IF($E68=S$1,MAX(S$1:S67)+1,""))</f>
        <v/>
      </c>
      <c r="T68" s="24" t="str">
        <f>IF(T$1=$C68,"0",IF($E68=T$1,MAX(T$1:T67)+1,""))</f>
        <v/>
      </c>
      <c r="U68" s="24" t="str">
        <f>IF(U$1=$C68,"0",IF($E68=U$1,MAX(U$1:U67)+1,""))</f>
        <v/>
      </c>
      <c r="V68" s="24" t="str">
        <f>IF(V$1=$C68,"0",IF($E68=V$1,MAX(V$1:V67)+1,""))</f>
        <v/>
      </c>
      <c r="W68" s="24" t="str">
        <f>IF(W$1=$C68,"0",IF($E68=W$1,MAX(W$1:W67)+1,""))</f>
        <v/>
      </c>
      <c r="X68" s="24" t="str">
        <f>IF(X$1=$C68,"0",IF($E68=X$1,MAX(X$1:X67)+1,""))</f>
        <v/>
      </c>
      <c r="Y68" s="24" t="str">
        <f>IF(Y$1=$C68,"0",IF($E68=Y$1,MAX(Y$1:Y67)+1,""))</f>
        <v/>
      </c>
      <c r="Z68" s="5"/>
      <c r="AA68" s="7">
        <v>716</v>
      </c>
      <c r="AB68" s="7" t="str">
        <f>RIGHT("0"&amp;_xlfn.XLOOKUP(E68,'System Rank'!A:A,'System Rank'!B:B,"NOT FOUND",0),2)&amp;"-"&amp;IF(AND(LEN(AA68)=3,RIGHT(AA68,2)="99"),AA68-99,AA68)</f>
        <v>09-716</v>
      </c>
      <c r="AC68" s="6">
        <f>_xlfn.RANK.EQ(F68,F:F)</f>
        <v>68</v>
      </c>
    </row>
    <row r="69" spans="1:29">
      <c r="A69" s="6">
        <f>A68+1</f>
        <v>67</v>
      </c>
      <c r="B69" s="6" t="str">
        <f>IF(OR(E69="Mars",AC69&lt;=$AF$3-2),"Yes","No")</f>
        <v>No</v>
      </c>
      <c r="C69" s="9" t="s">
        <v>36</v>
      </c>
      <c r="D69" s="9" t="s">
        <v>181</v>
      </c>
      <c r="E69" s="5" t="s">
        <v>13</v>
      </c>
      <c r="F69" s="5">
        <v>150</v>
      </c>
      <c r="G69" s="12">
        <v>12180000</v>
      </c>
      <c r="H69" s="24" t="str">
        <f>IF(H$1=$C69,"0",IF($E69=H$1,MAX(H$1:H68)+1,""))</f>
        <v/>
      </c>
      <c r="I69" s="24" t="str">
        <f>IF(I$1=$C69,"0",IF($E69=I$1,MAX(I$1:I68)+1,""))</f>
        <v/>
      </c>
      <c r="J69" s="24" t="str">
        <f>IF(J$1=$C69,"0",IF($E69=J$1,MAX(J$1:J68)+1,""))</f>
        <v/>
      </c>
      <c r="K69" s="24" t="str">
        <f>IF(K$1=$C69,"0",IF($E69=K$1,MAX(K$1:K68)+1,""))</f>
        <v/>
      </c>
      <c r="L69" s="24" t="str">
        <f>IF(L$1=$C69,"0",IF($E69=L$1,MAX(L$1:L68)+1,""))</f>
        <v/>
      </c>
      <c r="M69" s="24" t="str">
        <f>IF(M$1=$C69,"0",IF($E69=M$1,MAX(M$1:M68)+1,""))</f>
        <v/>
      </c>
      <c r="N69" s="24" t="str">
        <f>IF(N$1=$C69,"0",IF($E69=N$1,MAX(N$1:N68)+1,""))</f>
        <v/>
      </c>
      <c r="O69" s="24">
        <f>IF(O$1=$C69,"0",IF($E69=O$1,MAX(O$1:O68)+1,""))</f>
        <v>17</v>
      </c>
      <c r="P69" s="24" t="str">
        <f>IF(P$1=$C69,"0",IF($E69=P$1,MAX(P$1:P68)+1,""))</f>
        <v/>
      </c>
      <c r="Q69" s="24" t="str">
        <f>IF(Q$1=$C69,"0",IF($E69=Q$1,MAX(Q$1:Q68)+1,""))</f>
        <v/>
      </c>
      <c r="R69" s="24" t="str">
        <f>IF(R$1=$C69,"0",IF($E69=R$1,MAX(R$1:R68)+1,""))</f>
        <v/>
      </c>
      <c r="S69" s="24" t="str">
        <f>IF(S$1=$C69,"0",IF($E69=S$1,MAX(S$1:S68)+1,""))</f>
        <v/>
      </c>
      <c r="T69" s="24" t="str">
        <f>IF(T$1=$C69,"0",IF($E69=T$1,MAX(T$1:T68)+1,""))</f>
        <v/>
      </c>
      <c r="U69" s="24" t="str">
        <f>IF(U$1=$C69,"0",IF($E69=U$1,MAX(U$1:U68)+1,""))</f>
        <v/>
      </c>
      <c r="V69" s="24" t="str">
        <f>IF(V$1=$C69,"0",IF($E69=V$1,MAX(V$1:V68)+1,""))</f>
        <v/>
      </c>
      <c r="W69" s="24" t="str">
        <f>IF(W$1=$C69,"0",IF($E69=W$1,MAX(W$1:W68)+1,""))</f>
        <v/>
      </c>
      <c r="X69" s="24" t="str">
        <f>IF(X$1=$C69,"0",IF($E69=X$1,MAX(X$1:X68)+1,""))</f>
        <v/>
      </c>
      <c r="Y69" s="24" t="str">
        <f>IF(Y$1=$C69,"0",IF($E69=Y$1,MAX(Y$1:Y68)+1,""))</f>
        <v/>
      </c>
      <c r="Z69" s="5"/>
      <c r="AA69" s="7">
        <v>717</v>
      </c>
      <c r="AB69" s="7" t="str">
        <f>RIGHT("0"&amp;_xlfn.XLOOKUP(E69,'System Rank'!A:A,'System Rank'!B:B,"NOT FOUND",0),2)&amp;"-"&amp;IF(AND(LEN(AA69)=3,RIGHT(AA69,2)="99"),AA69-99,AA69)</f>
        <v>09-717</v>
      </c>
      <c r="AC69" s="6">
        <f>_xlfn.RANK.EQ(F69,F:F)</f>
        <v>56</v>
      </c>
    </row>
    <row r="70" spans="1:29">
      <c r="A70" s="6">
        <f>A69+1</f>
        <v>68</v>
      </c>
      <c r="B70" s="6" t="str">
        <f>IF(OR(E70="Mars",AC70&lt;=$AF$3-2),"Yes","No")</f>
        <v>No</v>
      </c>
      <c r="C70" s="9" t="s">
        <v>224</v>
      </c>
      <c r="D70" s="9" t="s">
        <v>181</v>
      </c>
      <c r="E70" s="5" t="s">
        <v>13</v>
      </c>
      <c r="F70" s="5">
        <v>50</v>
      </c>
      <c r="G70" s="12">
        <v>16221000</v>
      </c>
      <c r="H70" s="24" t="str">
        <f>IF(H$1=$C70,"0",IF($E70=H$1,MAX(H$1:H69)+1,""))</f>
        <v/>
      </c>
      <c r="I70" s="24" t="str">
        <f>IF(I$1=$C70,"0",IF($E70=I$1,MAX(I$1:I69)+1,""))</f>
        <v/>
      </c>
      <c r="J70" s="24" t="str">
        <f>IF(J$1=$C70,"0",IF($E70=J$1,MAX(J$1:J69)+1,""))</f>
        <v/>
      </c>
      <c r="K70" s="24" t="str">
        <f>IF(K$1=$C70,"0",IF($E70=K$1,MAX(K$1:K69)+1,""))</f>
        <v/>
      </c>
      <c r="L70" s="24" t="str">
        <f>IF(L$1=$C70,"0",IF($E70=L$1,MAX(L$1:L69)+1,""))</f>
        <v/>
      </c>
      <c r="M70" s="24" t="str">
        <f>IF(M$1=$C70,"0",IF($E70=M$1,MAX(M$1:M69)+1,""))</f>
        <v/>
      </c>
      <c r="N70" s="24" t="str">
        <f>IF(N$1=$C70,"0",IF($E70=N$1,MAX(N$1:N69)+1,""))</f>
        <v/>
      </c>
      <c r="O70" s="24">
        <f>IF(O$1=$C70,"0",IF($E70=O$1,MAX(O$1:O69)+1,""))</f>
        <v>18</v>
      </c>
      <c r="P70" s="24" t="str">
        <f>IF(P$1=$C70,"0",IF($E70=P$1,MAX(P$1:P69)+1,""))</f>
        <v/>
      </c>
      <c r="Q70" s="24" t="str">
        <f>IF(Q$1=$C70,"0",IF($E70=Q$1,MAX(Q$1:Q69)+1,""))</f>
        <v/>
      </c>
      <c r="R70" s="24" t="str">
        <f>IF(R$1=$C70,"0",IF($E70=R$1,MAX(R$1:R69)+1,""))</f>
        <v/>
      </c>
      <c r="S70" s="24" t="str">
        <f>IF(S$1=$C70,"0",IF($E70=S$1,MAX(S$1:S69)+1,""))</f>
        <v/>
      </c>
      <c r="T70" s="24" t="str">
        <f>IF(T$1=$C70,"0",IF($E70=T$1,MAX(T$1:T69)+1,""))</f>
        <v/>
      </c>
      <c r="U70" s="24" t="str">
        <f>IF(U$1=$C70,"0",IF($E70=U$1,MAX(U$1:U69)+1,""))</f>
        <v/>
      </c>
      <c r="V70" s="24" t="str">
        <f>IF(V$1=$C70,"0",IF($E70=V$1,MAX(V$1:V69)+1,""))</f>
        <v/>
      </c>
      <c r="W70" s="24" t="str">
        <f>IF(W$1=$C70,"0",IF($E70=W$1,MAX(W$1:W69)+1,""))</f>
        <v/>
      </c>
      <c r="X70" s="24" t="str">
        <f>IF(X$1=$C70,"0",IF($E70=X$1,MAX(X$1:X69)+1,""))</f>
        <v/>
      </c>
      <c r="Y70" s="24" t="str">
        <f>IF(Y$1=$C70,"0",IF($E70=Y$1,MAX(Y$1:Y69)+1,""))</f>
        <v/>
      </c>
      <c r="Z70" s="5"/>
      <c r="AA70" s="7">
        <v>718</v>
      </c>
      <c r="AB70" s="7" t="str">
        <f>RIGHT("0"&amp;_xlfn.XLOOKUP(E70,'System Rank'!A:A,'System Rank'!B:B,"NOT FOUND",0),2)&amp;"-"&amp;IF(AND(LEN(AA70)=3,RIGHT(AA70,2)="99"),AA70-99,AA70)</f>
        <v>09-718</v>
      </c>
      <c r="AC70" s="6">
        <f>_xlfn.RANK.EQ(F70,F:F)</f>
        <v>76</v>
      </c>
    </row>
    <row r="71" spans="1:29">
      <c r="A71" s="6">
        <f>A70+1</f>
        <v>69</v>
      </c>
      <c r="B71" s="6" t="str">
        <f>IF(OR(E71="Mars",AC71&lt;=$AF$3-2),"Yes","No")</f>
        <v>No</v>
      </c>
      <c r="C71" s="9" t="s">
        <v>225</v>
      </c>
      <c r="D71" s="9" t="s">
        <v>181</v>
      </c>
      <c r="E71" s="5" t="s">
        <v>13</v>
      </c>
      <c r="F71" s="5">
        <v>47</v>
      </c>
      <c r="G71" s="12">
        <v>17519800</v>
      </c>
      <c r="H71" s="24" t="str">
        <f>IF(H$1=$C71,"0",IF($E71=H$1,MAX(H$1:H70)+1,""))</f>
        <v/>
      </c>
      <c r="I71" s="24" t="str">
        <f>IF(I$1=$C71,"0",IF($E71=I$1,MAX(I$1:I70)+1,""))</f>
        <v/>
      </c>
      <c r="J71" s="24" t="str">
        <f>IF(J$1=$C71,"0",IF($E71=J$1,MAX(J$1:J70)+1,""))</f>
        <v/>
      </c>
      <c r="K71" s="24" t="str">
        <f>IF(K$1=$C71,"0",IF($E71=K$1,MAX(K$1:K70)+1,""))</f>
        <v/>
      </c>
      <c r="L71" s="24" t="str">
        <f>IF(L$1=$C71,"0",IF($E71=L$1,MAX(L$1:L70)+1,""))</f>
        <v/>
      </c>
      <c r="M71" s="24" t="str">
        <f>IF(M$1=$C71,"0",IF($E71=M$1,MAX(M$1:M70)+1,""))</f>
        <v/>
      </c>
      <c r="N71" s="24" t="str">
        <f>IF(N$1=$C71,"0",IF($E71=N$1,MAX(N$1:N70)+1,""))</f>
        <v/>
      </c>
      <c r="O71" s="24">
        <f>IF(O$1=$C71,"0",IF($E71=O$1,MAX(O$1:O70)+1,""))</f>
        <v>19</v>
      </c>
      <c r="P71" s="24" t="str">
        <f>IF(P$1=$C71,"0",IF($E71=P$1,MAX(P$1:P70)+1,""))</f>
        <v/>
      </c>
      <c r="Q71" s="24" t="str">
        <f>IF(Q$1=$C71,"0",IF($E71=Q$1,MAX(Q$1:Q70)+1,""))</f>
        <v/>
      </c>
      <c r="R71" s="24" t="str">
        <f>IF(R$1=$C71,"0",IF($E71=R$1,MAX(R$1:R70)+1,""))</f>
        <v/>
      </c>
      <c r="S71" s="24" t="str">
        <f>IF(S$1=$C71,"0",IF($E71=S$1,MAX(S$1:S70)+1,""))</f>
        <v/>
      </c>
      <c r="T71" s="24" t="str">
        <f>IF(T$1=$C71,"0",IF($E71=T$1,MAX(T$1:T70)+1,""))</f>
        <v/>
      </c>
      <c r="U71" s="24" t="str">
        <f>IF(U$1=$C71,"0",IF($E71=U$1,MAX(U$1:U70)+1,""))</f>
        <v/>
      </c>
      <c r="V71" s="24" t="str">
        <f>IF(V$1=$C71,"0",IF($E71=V$1,MAX(V$1:V70)+1,""))</f>
        <v/>
      </c>
      <c r="W71" s="24" t="str">
        <f>IF(W$1=$C71,"0",IF($E71=W$1,MAX(W$1:W70)+1,""))</f>
        <v/>
      </c>
      <c r="X71" s="24" t="str">
        <f>IF(X$1=$C71,"0",IF($E71=X$1,MAX(X$1:X70)+1,""))</f>
        <v/>
      </c>
      <c r="Y71" s="24" t="str">
        <f>IF(Y$1=$C71,"0",IF($E71=Y$1,MAX(Y$1:Y70)+1,""))</f>
        <v/>
      </c>
      <c r="Z71" s="5"/>
      <c r="AA71" s="7">
        <v>719</v>
      </c>
      <c r="AB71" s="7" t="str">
        <f>RIGHT("0"&amp;_xlfn.XLOOKUP(E71,'System Rank'!A:A,'System Rank'!B:B,"NOT FOUND",0),2)&amp;"-"&amp;IF(AND(LEN(AA71)=3,RIGHT(AA71,2)="99"),AA71-99,AA71)</f>
        <v>09-719</v>
      </c>
      <c r="AC71" s="6">
        <f>_xlfn.RANK.EQ(F71,F:F)</f>
        <v>77</v>
      </c>
    </row>
    <row r="72" spans="1:29">
      <c r="A72" s="6">
        <f>A71+1</f>
        <v>70</v>
      </c>
      <c r="B72" s="6" t="str">
        <f>IF(OR(E72="Mars",AC72&lt;=$AF$3-2),"Yes","No")</f>
        <v>No</v>
      </c>
      <c r="C72" s="9" t="s">
        <v>226</v>
      </c>
      <c r="D72" s="9" t="s">
        <v>181</v>
      </c>
      <c r="E72" s="5" t="s">
        <v>13</v>
      </c>
      <c r="F72" s="5">
        <v>32</v>
      </c>
      <c r="G72" s="12">
        <v>7951400</v>
      </c>
      <c r="H72" s="24" t="str">
        <f>IF(H$1=$C72,"0",IF($E72=H$1,MAX(H$1:H71)+1,""))</f>
        <v/>
      </c>
      <c r="I72" s="24" t="str">
        <f>IF(I$1=$C72,"0",IF($E72=I$1,MAX(I$1:I71)+1,""))</f>
        <v/>
      </c>
      <c r="J72" s="24" t="str">
        <f>IF(J$1=$C72,"0",IF($E72=J$1,MAX(J$1:J71)+1,""))</f>
        <v/>
      </c>
      <c r="K72" s="24" t="str">
        <f>IF(K$1=$C72,"0",IF($E72=K$1,MAX(K$1:K71)+1,""))</f>
        <v/>
      </c>
      <c r="L72" s="24" t="str">
        <f>IF(L$1=$C72,"0",IF($E72=L$1,MAX(L$1:L71)+1,""))</f>
        <v/>
      </c>
      <c r="M72" s="24" t="str">
        <f>IF(M$1=$C72,"0",IF($E72=M$1,MAX(M$1:M71)+1,""))</f>
        <v/>
      </c>
      <c r="N72" s="24" t="str">
        <f>IF(N$1=$C72,"0",IF($E72=N$1,MAX(N$1:N71)+1,""))</f>
        <v/>
      </c>
      <c r="O72" s="24">
        <f>IF(O$1=$C72,"0",IF($E72=O$1,MAX(O$1:O71)+1,""))</f>
        <v>20</v>
      </c>
      <c r="P72" s="24" t="str">
        <f>IF(P$1=$C72,"0",IF($E72=P$1,MAX(P$1:P71)+1,""))</f>
        <v/>
      </c>
      <c r="Q72" s="24" t="str">
        <f>IF(Q$1=$C72,"0",IF($E72=Q$1,MAX(Q$1:Q71)+1,""))</f>
        <v/>
      </c>
      <c r="R72" s="24" t="str">
        <f>IF(R$1=$C72,"0",IF($E72=R$1,MAX(R$1:R71)+1,""))</f>
        <v/>
      </c>
      <c r="S72" s="24" t="str">
        <f>IF(S$1=$C72,"0",IF($E72=S$1,MAX(S$1:S71)+1,""))</f>
        <v/>
      </c>
      <c r="T72" s="24" t="str">
        <f>IF(T$1=$C72,"0",IF($E72=T$1,MAX(T$1:T71)+1,""))</f>
        <v/>
      </c>
      <c r="U72" s="24" t="str">
        <f>IF(U$1=$C72,"0",IF($E72=U$1,MAX(U$1:U71)+1,""))</f>
        <v/>
      </c>
      <c r="V72" s="24" t="str">
        <f>IF(V$1=$C72,"0",IF($E72=V$1,MAX(V$1:V71)+1,""))</f>
        <v/>
      </c>
      <c r="W72" s="24" t="str">
        <f>IF(W$1=$C72,"0",IF($E72=W$1,MAX(W$1:W71)+1,""))</f>
        <v/>
      </c>
      <c r="X72" s="24" t="str">
        <f>IF(X$1=$C72,"0",IF($E72=X$1,MAX(X$1:X71)+1,""))</f>
        <v/>
      </c>
      <c r="Y72" s="24" t="str">
        <f>IF(Y$1=$C72,"0",IF($E72=Y$1,MAX(Y$1:Y71)+1,""))</f>
        <v/>
      </c>
      <c r="Z72" s="5"/>
      <c r="AA72" s="7">
        <v>720</v>
      </c>
      <c r="AB72" s="7" t="str">
        <f>RIGHT("0"&amp;_xlfn.XLOOKUP(E72,'System Rank'!A:A,'System Rank'!B:B,"NOT FOUND",0),2)&amp;"-"&amp;IF(AND(LEN(AA72)=3,RIGHT(AA72,2)="99"),AA72-99,AA72)</f>
        <v>09-720</v>
      </c>
      <c r="AC72" s="6">
        <f>_xlfn.RANK.EQ(F72,F:F)</f>
        <v>91</v>
      </c>
    </row>
    <row r="73" spans="1:29">
      <c r="A73" s="6">
        <f>A72+1</f>
        <v>71</v>
      </c>
      <c r="B73" s="6" t="str">
        <f>IF(OR(E73="Mars",AC73&lt;=$AF$3-2),"Yes","No")</f>
        <v>No</v>
      </c>
      <c r="C73" s="9" t="s">
        <v>227</v>
      </c>
      <c r="D73" s="9" t="s">
        <v>181</v>
      </c>
      <c r="E73" s="5" t="s">
        <v>13</v>
      </c>
      <c r="F73" s="5">
        <v>18</v>
      </c>
      <c r="G73" s="12">
        <v>8502600</v>
      </c>
      <c r="H73" s="24" t="str">
        <f>IF(H$1=$C73,"0",IF($E73=H$1,MAX(H$1:H72)+1,""))</f>
        <v/>
      </c>
      <c r="I73" s="24" t="str">
        <f>IF(I$1=$C73,"0",IF($E73=I$1,MAX(I$1:I72)+1,""))</f>
        <v/>
      </c>
      <c r="J73" s="24" t="str">
        <f>IF(J$1=$C73,"0",IF($E73=J$1,MAX(J$1:J72)+1,""))</f>
        <v/>
      </c>
      <c r="K73" s="24" t="str">
        <f>IF(K$1=$C73,"0",IF($E73=K$1,MAX(K$1:K72)+1,""))</f>
        <v/>
      </c>
      <c r="L73" s="24" t="str">
        <f>IF(L$1=$C73,"0",IF($E73=L$1,MAX(L$1:L72)+1,""))</f>
        <v/>
      </c>
      <c r="M73" s="24" t="str">
        <f>IF(M$1=$C73,"0",IF($E73=M$1,MAX(M$1:M72)+1,""))</f>
        <v/>
      </c>
      <c r="N73" s="24" t="str">
        <f>IF(N$1=$C73,"0",IF($E73=N$1,MAX(N$1:N72)+1,""))</f>
        <v/>
      </c>
      <c r="O73" s="24">
        <f>IF(O$1=$C73,"0",IF($E73=O$1,MAX(O$1:O72)+1,""))</f>
        <v>21</v>
      </c>
      <c r="P73" s="24" t="str">
        <f>IF(P$1=$C73,"0",IF($E73=P$1,MAX(P$1:P72)+1,""))</f>
        <v/>
      </c>
      <c r="Q73" s="24" t="str">
        <f>IF(Q$1=$C73,"0",IF($E73=Q$1,MAX(Q$1:Q72)+1,""))</f>
        <v/>
      </c>
      <c r="R73" s="24" t="str">
        <f>IF(R$1=$C73,"0",IF($E73=R$1,MAX(R$1:R72)+1,""))</f>
        <v/>
      </c>
      <c r="S73" s="24" t="str">
        <f>IF(S$1=$C73,"0",IF($E73=S$1,MAX(S$1:S72)+1,""))</f>
        <v/>
      </c>
      <c r="T73" s="24" t="str">
        <f>IF(T$1=$C73,"0",IF($E73=T$1,MAX(T$1:T72)+1,""))</f>
        <v/>
      </c>
      <c r="U73" s="24" t="str">
        <f>IF(U$1=$C73,"0",IF($E73=U$1,MAX(U$1:U72)+1,""))</f>
        <v/>
      </c>
      <c r="V73" s="24" t="str">
        <f>IF(V$1=$C73,"0",IF($E73=V$1,MAX(V$1:V72)+1,""))</f>
        <v/>
      </c>
      <c r="W73" s="24" t="str">
        <f>IF(W$1=$C73,"0",IF($E73=W$1,MAX(W$1:W72)+1,""))</f>
        <v/>
      </c>
      <c r="X73" s="24" t="str">
        <f>IF(X$1=$C73,"0",IF($E73=X$1,MAX(X$1:X72)+1,""))</f>
        <v/>
      </c>
      <c r="Y73" s="24" t="str">
        <f>IF(Y$1=$C73,"0",IF($E73=Y$1,MAX(Y$1:Y72)+1,""))</f>
        <v/>
      </c>
      <c r="Z73" s="5"/>
      <c r="AA73" s="7">
        <v>721</v>
      </c>
      <c r="AB73" s="7" t="str">
        <f>RIGHT("0"&amp;_xlfn.XLOOKUP(E73,'System Rank'!A:A,'System Rank'!B:B,"NOT FOUND",0),2)&amp;"-"&amp;IF(AND(LEN(AA73)=3,RIGHT(AA73,2)="99"),AA73-99,AA73)</f>
        <v>09-721</v>
      </c>
      <c r="AC73" s="6">
        <f>_xlfn.RANK.EQ(F73,F:F)</f>
        <v>105</v>
      </c>
    </row>
    <row r="74" spans="1:29">
      <c r="A74" s="6">
        <f>A73+1</f>
        <v>72</v>
      </c>
      <c r="B74" s="6" t="str">
        <f>IF(OR(E74="Mars",AC74&lt;=$AF$3-2),"Yes","No")</f>
        <v>No</v>
      </c>
      <c r="C74" s="9" t="s">
        <v>209</v>
      </c>
      <c r="D74" s="9" t="s">
        <v>181</v>
      </c>
      <c r="E74" s="5" t="s">
        <v>13</v>
      </c>
      <c r="F74" s="5">
        <v>22</v>
      </c>
      <c r="G74" s="12">
        <v>4276000</v>
      </c>
      <c r="H74" s="24" t="str">
        <f>IF(H$1=$C74,"0",IF($E74=H$1,MAX(H$1:H73)+1,""))</f>
        <v/>
      </c>
      <c r="I74" s="24" t="str">
        <f>IF(I$1=$C74,"0",IF($E74=I$1,MAX(I$1:I73)+1,""))</f>
        <v/>
      </c>
      <c r="J74" s="24" t="str">
        <f>IF(J$1=$C74,"0",IF($E74=J$1,MAX(J$1:J73)+1,""))</f>
        <v/>
      </c>
      <c r="K74" s="24" t="str">
        <f>IF(K$1=$C74,"0",IF($E74=K$1,MAX(K$1:K73)+1,""))</f>
        <v/>
      </c>
      <c r="L74" s="24" t="str">
        <f>IF(L$1=$C74,"0",IF($E74=L$1,MAX(L$1:L73)+1,""))</f>
        <v/>
      </c>
      <c r="M74" s="24" t="str">
        <f>IF(M$1=$C74,"0",IF($E74=M$1,MAX(M$1:M73)+1,""))</f>
        <v/>
      </c>
      <c r="N74" s="24" t="str">
        <f>IF(N$1=$C74,"0",IF($E74=N$1,MAX(N$1:N73)+1,""))</f>
        <v/>
      </c>
      <c r="O74" s="24">
        <f>IF(O$1=$C74,"0",IF($E74=O$1,MAX(O$1:O73)+1,""))</f>
        <v>22</v>
      </c>
      <c r="P74" s="24" t="str">
        <f>IF(P$1=$C74,"0",IF($E74=P$1,MAX(P$1:P73)+1,""))</f>
        <v/>
      </c>
      <c r="Q74" s="24" t="str">
        <f>IF(Q$1=$C74,"0",IF($E74=Q$1,MAX(Q$1:Q73)+1,""))</f>
        <v/>
      </c>
      <c r="R74" s="24" t="str">
        <f>IF(R$1=$C74,"0",IF($E74=R$1,MAX(R$1:R73)+1,""))</f>
        <v/>
      </c>
      <c r="S74" s="24" t="str">
        <f>IF(S$1=$C74,"0",IF($E74=S$1,MAX(S$1:S73)+1,""))</f>
        <v/>
      </c>
      <c r="T74" s="24" t="str">
        <f>IF(T$1=$C74,"0",IF($E74=T$1,MAX(T$1:T73)+1,""))</f>
        <v/>
      </c>
      <c r="U74" s="24" t="str">
        <f>IF(U$1=$C74,"0",IF($E74=U$1,MAX(U$1:U73)+1,""))</f>
        <v/>
      </c>
      <c r="V74" s="24" t="str">
        <f>IF(V$1=$C74,"0",IF($E74=V$1,MAX(V$1:V73)+1,""))</f>
        <v/>
      </c>
      <c r="W74" s="24" t="str">
        <f>IF(W$1=$C74,"0",IF($E74=W$1,MAX(W$1:W73)+1,""))</f>
        <v/>
      </c>
      <c r="X74" s="24" t="str">
        <f>IF(X$1=$C74,"0",IF($E74=X$1,MAX(X$1:X73)+1,""))</f>
        <v/>
      </c>
      <c r="Y74" s="24" t="str">
        <f>IF(Y$1=$C74,"0",IF($E74=Y$1,MAX(Y$1:Y73)+1,""))</f>
        <v/>
      </c>
      <c r="Z74" s="5"/>
      <c r="AA74" s="7">
        <v>722</v>
      </c>
      <c r="AB74" s="7" t="str">
        <f>RIGHT("0"&amp;_xlfn.XLOOKUP(E74,'System Rank'!A:A,'System Rank'!B:B,"NOT FOUND",0),2)&amp;"-"&amp;IF(AND(LEN(AA74)=3,RIGHT(AA74,2)="99"),AA74-99,AA74)</f>
        <v>09-722</v>
      </c>
      <c r="AC74" s="6">
        <f>_xlfn.RANK.EQ(F74,F:F)</f>
        <v>99</v>
      </c>
    </row>
    <row r="75" spans="1:29">
      <c r="A75" s="6">
        <f>A74+1</f>
        <v>73</v>
      </c>
      <c r="B75" s="6" t="str">
        <f>IF(OR(E75="Mars",AC75&lt;=$AF$3-2),"Yes","No")</f>
        <v>No</v>
      </c>
      <c r="C75" s="9" t="s">
        <v>228</v>
      </c>
      <c r="D75" s="9" t="s">
        <v>181</v>
      </c>
      <c r="E75" s="5" t="s">
        <v>13</v>
      </c>
      <c r="F75" s="5">
        <v>20</v>
      </c>
      <c r="G75" s="12">
        <v>14425000</v>
      </c>
      <c r="H75" s="24" t="str">
        <f>IF(H$1=$C75,"0",IF($E75=H$1,MAX(H$1:H74)+1,""))</f>
        <v/>
      </c>
      <c r="I75" s="24" t="str">
        <f>IF(I$1=$C75,"0",IF($E75=I$1,MAX(I$1:I74)+1,""))</f>
        <v/>
      </c>
      <c r="J75" s="24" t="str">
        <f>IF(J$1=$C75,"0",IF($E75=J$1,MAX(J$1:J74)+1,""))</f>
        <v/>
      </c>
      <c r="K75" s="24" t="str">
        <f>IF(K$1=$C75,"0",IF($E75=K$1,MAX(K$1:K74)+1,""))</f>
        <v/>
      </c>
      <c r="L75" s="24" t="str">
        <f>IF(L$1=$C75,"0",IF($E75=L$1,MAX(L$1:L74)+1,""))</f>
        <v/>
      </c>
      <c r="M75" s="24" t="str">
        <f>IF(M$1=$C75,"0",IF($E75=M$1,MAX(M$1:M74)+1,""))</f>
        <v/>
      </c>
      <c r="N75" s="24" t="str">
        <f>IF(N$1=$C75,"0",IF($E75=N$1,MAX(N$1:N74)+1,""))</f>
        <v/>
      </c>
      <c r="O75" s="24">
        <f>IF(O$1=$C75,"0",IF($E75=O$1,MAX(O$1:O74)+1,""))</f>
        <v>23</v>
      </c>
      <c r="P75" s="24" t="str">
        <f>IF(P$1=$C75,"0",IF($E75=P$1,MAX(P$1:P74)+1,""))</f>
        <v/>
      </c>
      <c r="Q75" s="24" t="str">
        <f>IF(Q$1=$C75,"0",IF($E75=Q$1,MAX(Q$1:Q74)+1,""))</f>
        <v/>
      </c>
      <c r="R75" s="24" t="str">
        <f>IF(R$1=$C75,"0",IF($E75=R$1,MAX(R$1:R74)+1,""))</f>
        <v/>
      </c>
      <c r="S75" s="24" t="str">
        <f>IF(S$1=$C75,"0",IF($E75=S$1,MAX(S$1:S74)+1,""))</f>
        <v/>
      </c>
      <c r="T75" s="24" t="str">
        <f>IF(T$1=$C75,"0",IF($E75=T$1,MAX(T$1:T74)+1,""))</f>
        <v/>
      </c>
      <c r="U75" s="24" t="str">
        <f>IF(U$1=$C75,"0",IF($E75=U$1,MAX(U$1:U74)+1,""))</f>
        <v/>
      </c>
      <c r="V75" s="24" t="str">
        <f>IF(V$1=$C75,"0",IF($E75=V$1,MAX(V$1:V74)+1,""))</f>
        <v/>
      </c>
      <c r="W75" s="24" t="str">
        <f>IF(W$1=$C75,"0",IF($E75=W$1,MAX(W$1:W74)+1,""))</f>
        <v/>
      </c>
      <c r="X75" s="24" t="str">
        <f>IF(X$1=$C75,"0",IF($E75=X$1,MAX(X$1:X74)+1,""))</f>
        <v/>
      </c>
      <c r="Y75" s="24" t="str">
        <f>IF(Y$1=$C75,"0",IF($E75=Y$1,MAX(Y$1:Y74)+1,""))</f>
        <v/>
      </c>
      <c r="Z75" s="5"/>
      <c r="AA75" s="7">
        <v>723</v>
      </c>
      <c r="AB75" s="7" t="str">
        <f>RIGHT("0"&amp;_xlfn.XLOOKUP(E75,'System Rank'!A:A,'System Rank'!B:B,"NOT FOUND",0),2)&amp;"-"&amp;IF(AND(LEN(AA75)=3,RIGHT(AA75,2)="99"),AA75-99,AA75)</f>
        <v>09-723</v>
      </c>
      <c r="AC75" s="6">
        <f>_xlfn.RANK.EQ(F75,F:F)</f>
        <v>103</v>
      </c>
    </row>
    <row r="76" spans="1:29">
      <c r="A76" s="6">
        <f>A75+1</f>
        <v>74</v>
      </c>
      <c r="B76" s="6" t="str">
        <f>IF(OR(E76="Mars",AC76&lt;=$AF$3-2),"Yes","No")</f>
        <v>No</v>
      </c>
      <c r="C76" s="9" t="s">
        <v>229</v>
      </c>
      <c r="D76" s="9" t="s">
        <v>181</v>
      </c>
      <c r="E76" s="5" t="s">
        <v>13</v>
      </c>
      <c r="F76" s="5">
        <v>21</v>
      </c>
      <c r="G76" s="12">
        <v>20421400</v>
      </c>
      <c r="H76" s="24" t="str">
        <f>IF(H$1=$C76,"0",IF($E76=H$1,MAX(H$1:H75)+1,""))</f>
        <v/>
      </c>
      <c r="I76" s="24" t="str">
        <f>IF(I$1=$C76,"0",IF($E76=I$1,MAX(I$1:I75)+1,""))</f>
        <v/>
      </c>
      <c r="J76" s="24" t="str">
        <f>IF(J$1=$C76,"0",IF($E76=J$1,MAX(J$1:J75)+1,""))</f>
        <v/>
      </c>
      <c r="K76" s="24" t="str">
        <f>IF(K$1=$C76,"0",IF($E76=K$1,MAX(K$1:K75)+1,""))</f>
        <v/>
      </c>
      <c r="L76" s="24" t="str">
        <f>IF(L$1=$C76,"0",IF($E76=L$1,MAX(L$1:L75)+1,""))</f>
        <v/>
      </c>
      <c r="M76" s="24" t="str">
        <f>IF(M$1=$C76,"0",IF($E76=M$1,MAX(M$1:M75)+1,""))</f>
        <v/>
      </c>
      <c r="N76" s="24" t="str">
        <f>IF(N$1=$C76,"0",IF($E76=N$1,MAX(N$1:N75)+1,""))</f>
        <v/>
      </c>
      <c r="O76" s="24">
        <f>IF(O$1=$C76,"0",IF($E76=O$1,MAX(O$1:O75)+1,""))</f>
        <v>24</v>
      </c>
      <c r="P76" s="24" t="str">
        <f>IF(P$1=$C76,"0",IF($E76=P$1,MAX(P$1:P75)+1,""))</f>
        <v/>
      </c>
      <c r="Q76" s="24" t="str">
        <f>IF(Q$1=$C76,"0",IF($E76=Q$1,MAX(Q$1:Q75)+1,""))</f>
        <v/>
      </c>
      <c r="R76" s="24" t="str">
        <f>IF(R$1=$C76,"0",IF($E76=R$1,MAX(R$1:R75)+1,""))</f>
        <v/>
      </c>
      <c r="S76" s="24" t="str">
        <f>IF(S$1=$C76,"0",IF($E76=S$1,MAX(S$1:S75)+1,""))</f>
        <v/>
      </c>
      <c r="T76" s="24" t="str">
        <f>IF(T$1=$C76,"0",IF($E76=T$1,MAX(T$1:T75)+1,""))</f>
        <v/>
      </c>
      <c r="U76" s="24" t="str">
        <f>IF(U$1=$C76,"0",IF($E76=U$1,MAX(U$1:U75)+1,""))</f>
        <v/>
      </c>
      <c r="V76" s="24" t="str">
        <f>IF(V$1=$C76,"0",IF($E76=V$1,MAX(V$1:V75)+1,""))</f>
        <v/>
      </c>
      <c r="W76" s="24" t="str">
        <f>IF(W$1=$C76,"0",IF($E76=W$1,MAX(W$1:W75)+1,""))</f>
        <v/>
      </c>
      <c r="X76" s="24" t="str">
        <f>IF(X$1=$C76,"0",IF($E76=X$1,MAX(X$1:X75)+1,""))</f>
        <v/>
      </c>
      <c r="Y76" s="24" t="str">
        <f>IF(Y$1=$C76,"0",IF($E76=Y$1,MAX(Y$1:Y75)+1,""))</f>
        <v/>
      </c>
      <c r="Z76" s="5"/>
      <c r="AA76" s="7">
        <v>724</v>
      </c>
      <c r="AB76" s="7" t="str">
        <f>RIGHT("0"&amp;_xlfn.XLOOKUP(E76,'System Rank'!A:A,'System Rank'!B:B,"NOT FOUND",0),2)&amp;"-"&amp;IF(AND(LEN(AA76)=3,RIGHT(AA76,2)="99"),AA76-99,AA76)</f>
        <v>09-724</v>
      </c>
      <c r="AC76" s="6">
        <f>_xlfn.RANK.EQ(F76,F:F)</f>
        <v>101</v>
      </c>
    </row>
    <row r="77" spans="1:29">
      <c r="A77" s="6">
        <f>A76+1</f>
        <v>75</v>
      </c>
      <c r="B77" s="6" t="str">
        <f>IF(OR(E77="Mars",AC77&lt;=$AF$3-2),"Yes","No")</f>
        <v>No</v>
      </c>
      <c r="C77" s="9" t="s">
        <v>207</v>
      </c>
      <c r="D77" s="9" t="s">
        <v>181</v>
      </c>
      <c r="E77" s="5" t="s">
        <v>13</v>
      </c>
      <c r="F77" s="5">
        <v>30</v>
      </c>
      <c r="G77" s="12">
        <v>76400</v>
      </c>
      <c r="H77" s="24" t="str">
        <f>IF(H$1=$C77,"0",IF($E77=H$1,MAX(H$1:H76)+1,""))</f>
        <v/>
      </c>
      <c r="I77" s="24" t="str">
        <f>IF(I$1=$C77,"0",IF($E77=I$1,MAX(I$1:I76)+1,""))</f>
        <v/>
      </c>
      <c r="J77" s="24" t="str">
        <f>IF(J$1=$C77,"0",IF($E77=J$1,MAX(J$1:J76)+1,""))</f>
        <v/>
      </c>
      <c r="K77" s="24" t="str">
        <f>IF(K$1=$C77,"0",IF($E77=K$1,MAX(K$1:K76)+1,""))</f>
        <v/>
      </c>
      <c r="L77" s="24" t="str">
        <f>IF(L$1=$C77,"0",IF($E77=L$1,MAX(L$1:L76)+1,""))</f>
        <v/>
      </c>
      <c r="M77" s="24" t="str">
        <f>IF(M$1=$C77,"0",IF($E77=M$1,MAX(M$1:M76)+1,""))</f>
        <v/>
      </c>
      <c r="N77" s="24" t="str">
        <f>IF(N$1=$C77,"0",IF($E77=N$1,MAX(N$1:N76)+1,""))</f>
        <v/>
      </c>
      <c r="O77" s="24">
        <f>IF(O$1=$C77,"0",IF($E77=O$1,MAX(O$1:O76)+1,""))</f>
        <v>25</v>
      </c>
      <c r="P77" s="24" t="str">
        <f>IF(P$1=$C77,"0",IF($E77=P$1,MAX(P$1:P76)+1,""))</f>
        <v/>
      </c>
      <c r="Q77" s="24" t="str">
        <f>IF(Q$1=$C77,"0",IF($E77=Q$1,MAX(Q$1:Q76)+1,""))</f>
        <v/>
      </c>
      <c r="R77" s="24" t="str">
        <f>IF(R$1=$C77,"0",IF($E77=R$1,MAX(R$1:R76)+1,""))</f>
        <v/>
      </c>
      <c r="S77" s="24" t="str">
        <f>IF(S$1=$C77,"0",IF($E77=S$1,MAX(S$1:S76)+1,""))</f>
        <v/>
      </c>
      <c r="T77" s="24" t="str">
        <f>IF(T$1=$C77,"0",IF($E77=T$1,MAX(T$1:T76)+1,""))</f>
        <v/>
      </c>
      <c r="U77" s="24" t="str">
        <f>IF(U$1=$C77,"0",IF($E77=U$1,MAX(U$1:U76)+1,""))</f>
        <v/>
      </c>
      <c r="V77" s="24" t="str">
        <f>IF(V$1=$C77,"0",IF($E77=V$1,MAX(V$1:V76)+1,""))</f>
        <v/>
      </c>
      <c r="W77" s="24" t="str">
        <f>IF(W$1=$C77,"0",IF($E77=W$1,MAX(W$1:W76)+1,""))</f>
        <v/>
      </c>
      <c r="X77" s="24" t="str">
        <f>IF(X$1=$C77,"0",IF($E77=X$1,MAX(X$1:X76)+1,""))</f>
        <v/>
      </c>
      <c r="Y77" s="24" t="str">
        <f>IF(Y$1=$C77,"0",IF($E77=Y$1,MAX(Y$1:Y76)+1,""))</f>
        <v/>
      </c>
      <c r="Z77" s="5"/>
      <c r="AA77" s="7">
        <v>725</v>
      </c>
      <c r="AB77" s="7" t="str">
        <f>RIGHT("0"&amp;_xlfn.XLOOKUP(E77,'System Rank'!A:A,'System Rank'!B:B,"NOT FOUND",0),2)&amp;"-"&amp;IF(AND(LEN(AA77)=3,RIGHT(AA77,2)="99"),AA77-99,AA77)</f>
        <v>09-725</v>
      </c>
      <c r="AC77" s="6">
        <f>_xlfn.RANK.EQ(F77,F:F)</f>
        <v>93</v>
      </c>
    </row>
    <row r="78" spans="1:29">
      <c r="A78" s="6">
        <f>A77+1</f>
        <v>76</v>
      </c>
      <c r="B78" s="6" t="str">
        <f>IF(OR(E78="Mars",AC78&lt;=$AF$3-2),"Yes","No")</f>
        <v>No</v>
      </c>
      <c r="C78" s="9" t="s">
        <v>208</v>
      </c>
      <c r="D78" s="9" t="s">
        <v>181</v>
      </c>
      <c r="E78" s="5" t="s">
        <v>13</v>
      </c>
      <c r="F78" s="5">
        <v>25</v>
      </c>
      <c r="G78" s="12">
        <v>97700</v>
      </c>
      <c r="H78" s="24" t="str">
        <f>IF(H$1=$C78,"0",IF($E78=H$1,MAX(H$1:H77)+1,""))</f>
        <v/>
      </c>
      <c r="I78" s="24" t="str">
        <f>IF(I$1=$C78,"0",IF($E78=I$1,MAX(I$1:I77)+1,""))</f>
        <v/>
      </c>
      <c r="J78" s="24" t="str">
        <f>IF(J$1=$C78,"0",IF($E78=J$1,MAX(J$1:J77)+1,""))</f>
        <v/>
      </c>
      <c r="K78" s="24" t="str">
        <f>IF(K$1=$C78,"0",IF($E78=K$1,MAX(K$1:K77)+1,""))</f>
        <v/>
      </c>
      <c r="L78" s="24" t="str">
        <f>IF(L$1=$C78,"0",IF($E78=L$1,MAX(L$1:L77)+1,""))</f>
        <v/>
      </c>
      <c r="M78" s="24" t="str">
        <f>IF(M$1=$C78,"0",IF($E78=M$1,MAX(M$1:M77)+1,""))</f>
        <v/>
      </c>
      <c r="N78" s="24" t="str">
        <f>IF(N$1=$C78,"0",IF($E78=N$1,MAX(N$1:N77)+1,""))</f>
        <v/>
      </c>
      <c r="O78" s="24">
        <f>IF(O$1=$C78,"0",IF($E78=O$1,MAX(O$1:O77)+1,""))</f>
        <v>26</v>
      </c>
      <c r="P78" s="24" t="str">
        <f>IF(P$1=$C78,"0",IF($E78=P$1,MAX(P$1:P77)+1,""))</f>
        <v/>
      </c>
      <c r="Q78" s="24" t="str">
        <f>IF(Q$1=$C78,"0",IF($E78=Q$1,MAX(Q$1:Q77)+1,""))</f>
        <v/>
      </c>
      <c r="R78" s="24" t="str">
        <f>IF(R$1=$C78,"0",IF($E78=R$1,MAX(R$1:R77)+1,""))</f>
        <v/>
      </c>
      <c r="S78" s="24" t="str">
        <f>IF(S$1=$C78,"0",IF($E78=S$1,MAX(S$1:S77)+1,""))</f>
        <v/>
      </c>
      <c r="T78" s="24" t="str">
        <f>IF(T$1=$C78,"0",IF($E78=T$1,MAX(T$1:T77)+1,""))</f>
        <v/>
      </c>
      <c r="U78" s="24" t="str">
        <f>IF(U$1=$C78,"0",IF($E78=U$1,MAX(U$1:U77)+1,""))</f>
        <v/>
      </c>
      <c r="V78" s="24" t="str">
        <f>IF(V$1=$C78,"0",IF($E78=V$1,MAX(V$1:V77)+1,""))</f>
        <v/>
      </c>
      <c r="W78" s="24" t="str">
        <f>IF(W$1=$C78,"0",IF($E78=W$1,MAX(W$1:W77)+1,""))</f>
        <v/>
      </c>
      <c r="X78" s="24" t="str">
        <f>IF(X$1=$C78,"0",IF($E78=X$1,MAX(X$1:X77)+1,""))</f>
        <v/>
      </c>
      <c r="Y78" s="24" t="str">
        <f>IF(Y$1=$C78,"0",IF($E78=Y$1,MAX(Y$1:Y77)+1,""))</f>
        <v/>
      </c>
      <c r="Z78" s="5"/>
      <c r="AA78" s="7">
        <v>726</v>
      </c>
      <c r="AB78" s="7" t="str">
        <f>RIGHT("0"&amp;_xlfn.XLOOKUP(E78,'System Rank'!A:A,'System Rank'!B:B,"NOT FOUND",0),2)&amp;"-"&amp;IF(AND(LEN(AA78)=3,RIGHT(AA78,2)="99"),AA78-99,AA78)</f>
        <v>09-726</v>
      </c>
      <c r="AC78" s="6">
        <f>_xlfn.RANK.EQ(F78,F:F)</f>
        <v>96</v>
      </c>
    </row>
    <row r="79" spans="1:29">
      <c r="A79" s="6">
        <f>A78+1</f>
        <v>77</v>
      </c>
      <c r="B79" s="6" t="str">
        <f>IF(OR(E79="Mars",AC79&lt;=$AF$3-2),"Yes","No")</f>
        <v>No</v>
      </c>
      <c r="C79" s="9" t="s">
        <v>205</v>
      </c>
      <c r="D79" s="9" t="s">
        <v>181</v>
      </c>
      <c r="E79" s="5" t="s">
        <v>13</v>
      </c>
      <c r="F79" s="5">
        <v>18</v>
      </c>
      <c r="G79" s="12">
        <v>74400</v>
      </c>
      <c r="H79" s="24" t="str">
        <f>IF(H$1=$C79,"0",IF($E79=H$1,MAX(H$1:H78)+1,""))</f>
        <v/>
      </c>
      <c r="I79" s="24" t="str">
        <f>IF(I$1=$C79,"0",IF($E79=I$1,MAX(I$1:I78)+1,""))</f>
        <v/>
      </c>
      <c r="J79" s="24" t="str">
        <f>IF(J$1=$C79,"0",IF($E79=J$1,MAX(J$1:J78)+1,""))</f>
        <v/>
      </c>
      <c r="K79" s="24" t="str">
        <f>IF(K$1=$C79,"0",IF($E79=K$1,MAX(K$1:K78)+1,""))</f>
        <v/>
      </c>
      <c r="L79" s="24" t="str">
        <f>IF(L$1=$C79,"0",IF($E79=L$1,MAX(L$1:L78)+1,""))</f>
        <v/>
      </c>
      <c r="M79" s="24" t="str">
        <f>IF(M$1=$C79,"0",IF($E79=M$1,MAX(M$1:M78)+1,""))</f>
        <v/>
      </c>
      <c r="N79" s="24" t="str">
        <f>IF(N$1=$C79,"0",IF($E79=N$1,MAX(N$1:N78)+1,""))</f>
        <v/>
      </c>
      <c r="O79" s="24">
        <f>IF(O$1=$C79,"0",IF($E79=O$1,MAX(O$1:O78)+1,""))</f>
        <v>27</v>
      </c>
      <c r="P79" s="24" t="str">
        <f>IF(P$1=$C79,"0",IF($E79=P$1,MAX(P$1:P78)+1,""))</f>
        <v/>
      </c>
      <c r="Q79" s="24" t="str">
        <f>IF(Q$1=$C79,"0",IF($E79=Q$1,MAX(Q$1:Q78)+1,""))</f>
        <v/>
      </c>
      <c r="R79" s="24" t="str">
        <f>IF(R$1=$C79,"0",IF($E79=R$1,MAX(R$1:R78)+1,""))</f>
        <v/>
      </c>
      <c r="S79" s="24" t="str">
        <f>IF(S$1=$C79,"0",IF($E79=S$1,MAX(S$1:S78)+1,""))</f>
        <v/>
      </c>
      <c r="T79" s="24" t="str">
        <f>IF(T$1=$C79,"0",IF($E79=T$1,MAX(T$1:T78)+1,""))</f>
        <v/>
      </c>
      <c r="U79" s="24" t="str">
        <f>IF(U$1=$C79,"0",IF($E79=U$1,MAX(U$1:U78)+1,""))</f>
        <v/>
      </c>
      <c r="V79" s="24" t="str">
        <f>IF(V$1=$C79,"0",IF($E79=V$1,MAX(V$1:V78)+1,""))</f>
        <v/>
      </c>
      <c r="W79" s="24" t="str">
        <f>IF(W$1=$C79,"0",IF($E79=W$1,MAX(W$1:W78)+1,""))</f>
        <v/>
      </c>
      <c r="X79" s="24" t="str">
        <f>IF(X$1=$C79,"0",IF($E79=X$1,MAX(X$1:X78)+1,""))</f>
        <v/>
      </c>
      <c r="Y79" s="24" t="str">
        <f>IF(Y$1=$C79,"0",IF($E79=Y$1,MAX(Y$1:Y78)+1,""))</f>
        <v/>
      </c>
      <c r="Z79" s="5"/>
      <c r="AA79" s="7">
        <v>727</v>
      </c>
      <c r="AB79" s="7" t="str">
        <f>RIGHT("0"&amp;_xlfn.XLOOKUP(E79,'System Rank'!A:A,'System Rank'!B:B,"NOT FOUND",0),2)&amp;"-"&amp;IF(AND(LEN(AA79)=3,RIGHT(AA79,2)="99"),AA79-99,AA79)</f>
        <v>09-727</v>
      </c>
      <c r="AC79" s="6">
        <f>_xlfn.RANK.EQ(F79,F:F)</f>
        <v>105</v>
      </c>
    </row>
    <row r="80" spans="1:29">
      <c r="A80" s="6">
        <f>A79+1</f>
        <v>78</v>
      </c>
      <c r="B80" s="6" t="str">
        <f>IF(OR(E80="Mars",AC80&lt;=$AF$3-2),"Yes","No")</f>
        <v>Yes</v>
      </c>
      <c r="C80" s="8" t="s">
        <v>11</v>
      </c>
      <c r="D80" s="8" t="s">
        <v>163</v>
      </c>
      <c r="E80" s="5" t="s">
        <v>11</v>
      </c>
      <c r="F80" s="5">
        <v>49244</v>
      </c>
      <c r="G80" s="12">
        <v>4495000000</v>
      </c>
      <c r="H80" s="24" t="str">
        <f>IF(H$1=$C80,"0",IF($E80=H$1,MAX(H$1:H79)+1,""))</f>
        <v/>
      </c>
      <c r="I80" s="24" t="str">
        <f>IF(I$1=$C80,"0",IF($E80=I$1,MAX(I$1:I79)+1,""))</f>
        <v/>
      </c>
      <c r="J80" s="24" t="str">
        <f>IF(J$1=$C80,"0",IF($E80=J$1,MAX(J$1:J79)+1,""))</f>
        <v/>
      </c>
      <c r="K80" s="24" t="str">
        <f>IF(K$1=$C80,"0",IF($E80=K$1,MAX(K$1:K79)+1,""))</f>
        <v/>
      </c>
      <c r="L80" s="24" t="str">
        <f>IF(L$1=$C80,"0",IF($E80=L$1,MAX(L$1:L79)+1,""))</f>
        <v/>
      </c>
      <c r="M80" s="24" t="str">
        <f>IF(M$1=$C80,"0",IF($E80=M$1,MAX(M$1:M79)+1,""))</f>
        <v/>
      </c>
      <c r="N80" s="24" t="str">
        <f>IF(N$1=$C80,"0",IF($E80=N$1,MAX(N$1:N79)+1,""))</f>
        <v/>
      </c>
      <c r="O80" s="24" t="str">
        <f>IF(O$1=$C80,"0",IF($E80=O$1,MAX(O$1:O79)+1,""))</f>
        <v/>
      </c>
      <c r="P80" s="24" t="str">
        <f>IF(P$1=$C80,"0",IF($E80=P$1,MAX(P$1:P79)+1,""))</f>
        <v>0</v>
      </c>
      <c r="Q80" s="24" t="str">
        <f>IF(Q$1=$C80,"0",IF($E80=Q$1,MAX(Q$1:Q79)+1,""))</f>
        <v/>
      </c>
      <c r="R80" s="24" t="str">
        <f>IF(R$1=$C80,"0",IF($E80=R$1,MAX(R$1:R79)+1,""))</f>
        <v/>
      </c>
      <c r="S80" s="24" t="str">
        <f>IF(S$1=$C80,"0",IF($E80=S$1,MAX(S$1:S79)+1,""))</f>
        <v/>
      </c>
      <c r="T80" s="24" t="str">
        <f>IF(T$1=$C80,"0",IF($E80=T$1,MAX(T$1:T79)+1,""))</f>
        <v/>
      </c>
      <c r="U80" s="24" t="str">
        <f>IF(U$1=$C80,"0",IF($E80=U$1,MAX(U$1:U79)+1,""))</f>
        <v/>
      </c>
      <c r="V80" s="24" t="str">
        <f>IF(V$1=$C80,"0",IF($E80=V$1,MAX(V$1:V79)+1,""))</f>
        <v/>
      </c>
      <c r="W80" s="24" t="str">
        <f>IF(W$1=$C80,"0",IF($E80=W$1,MAX(W$1:W79)+1,""))</f>
        <v/>
      </c>
      <c r="X80" s="24" t="str">
        <f>IF(X$1=$C80,"0",IF($E80=X$1,MAX(X$1:X79)+1,""))</f>
        <v/>
      </c>
      <c r="Y80" s="24" t="str">
        <f>IF(Y$1=$C80,"0",IF($E80=Y$1,MAX(Y$1:Y79)+1,""))</f>
        <v/>
      </c>
      <c r="Z80" s="5"/>
      <c r="AA80" s="7">
        <v>899</v>
      </c>
      <c r="AB80" s="7" t="str">
        <f>RIGHT("0"&amp;_xlfn.XLOOKUP(E80,'System Rank'!A:A,'System Rank'!B:B,"NOT FOUND",0),2)&amp;"-"&amp;IF(AND(LEN(AA80)=3,RIGHT(AA80,2)="99"),AA80-99,AA80)</f>
        <v>10-800</v>
      </c>
      <c r="AC80" s="6">
        <f>_xlfn.RANK.EQ(F80,F:F)</f>
        <v>5</v>
      </c>
    </row>
    <row r="81" spans="1:29">
      <c r="A81" s="6">
        <f>A80+1</f>
        <v>79</v>
      </c>
      <c r="B81" s="6" t="str">
        <f>IF(OR(E81="Mars",AC81&lt;=$AF$3-2),"Yes","No")</f>
        <v>Yes</v>
      </c>
      <c r="C81" s="9" t="s">
        <v>10</v>
      </c>
      <c r="D81" s="9" t="s">
        <v>181</v>
      </c>
      <c r="E81" s="5" t="s">
        <v>11</v>
      </c>
      <c r="F81" s="5">
        <v>2707</v>
      </c>
      <c r="G81" s="12">
        <v>354800</v>
      </c>
      <c r="H81" s="24" t="str">
        <f>IF(H$1=$C81,"0",IF($E81=H$1,MAX(H$1:H80)+1,""))</f>
        <v/>
      </c>
      <c r="I81" s="24" t="str">
        <f>IF(I$1=$C81,"0",IF($E81=I$1,MAX(I$1:I80)+1,""))</f>
        <v/>
      </c>
      <c r="J81" s="24" t="str">
        <f>IF(J$1=$C81,"0",IF($E81=J$1,MAX(J$1:J80)+1,""))</f>
        <v/>
      </c>
      <c r="K81" s="24" t="str">
        <f>IF(K$1=$C81,"0",IF($E81=K$1,MAX(K$1:K80)+1,""))</f>
        <v/>
      </c>
      <c r="L81" s="24" t="str">
        <f>IF(L$1=$C81,"0",IF($E81=L$1,MAX(L$1:L80)+1,""))</f>
        <v/>
      </c>
      <c r="M81" s="24" t="str">
        <f>IF(M$1=$C81,"0",IF($E81=M$1,MAX(M$1:M80)+1,""))</f>
        <v/>
      </c>
      <c r="N81" s="24" t="str">
        <f>IF(N$1=$C81,"0",IF($E81=N$1,MAX(N$1:N80)+1,""))</f>
        <v/>
      </c>
      <c r="O81" s="24" t="str">
        <f>IF(O$1=$C81,"0",IF($E81=O$1,MAX(O$1:O80)+1,""))</f>
        <v/>
      </c>
      <c r="P81" s="24">
        <f>IF(P$1=$C81,"0",IF($E81=P$1,MAX(P$1:P80)+1,""))</f>
        <v>1</v>
      </c>
      <c r="Q81" s="24" t="str">
        <f>IF(Q$1=$C81,"0",IF($E81=Q$1,MAX(Q$1:Q80)+1,""))</f>
        <v/>
      </c>
      <c r="R81" s="24" t="str">
        <f>IF(R$1=$C81,"0",IF($E81=R$1,MAX(R$1:R80)+1,""))</f>
        <v/>
      </c>
      <c r="S81" s="24" t="str">
        <f>IF(S$1=$C81,"0",IF($E81=S$1,MAX(S$1:S80)+1,""))</f>
        <v/>
      </c>
      <c r="T81" s="24" t="str">
        <f>IF(T$1=$C81,"0",IF($E81=T$1,MAX(T$1:T80)+1,""))</f>
        <v/>
      </c>
      <c r="U81" s="24" t="str">
        <f>IF(U$1=$C81,"0",IF($E81=U$1,MAX(U$1:U80)+1,""))</f>
        <v/>
      </c>
      <c r="V81" s="24" t="str">
        <f>IF(V$1=$C81,"0",IF($E81=V$1,MAX(V$1:V80)+1,""))</f>
        <v/>
      </c>
      <c r="W81" s="24" t="str">
        <f>IF(W$1=$C81,"0",IF($E81=W$1,MAX(W$1:W80)+1,""))</f>
        <v/>
      </c>
      <c r="X81" s="24" t="str">
        <f>IF(X$1=$C81,"0",IF($E81=X$1,MAX(X$1:X80)+1,""))</f>
        <v/>
      </c>
      <c r="Y81" s="24" t="str">
        <f>IF(Y$1=$C81,"0",IF($E81=Y$1,MAX(Y$1:Y80)+1,""))</f>
        <v/>
      </c>
      <c r="Z81" s="5"/>
      <c r="AA81" s="7">
        <v>801</v>
      </c>
      <c r="AB81" s="7" t="str">
        <f>RIGHT("0"&amp;_xlfn.XLOOKUP(E81,'System Rank'!A:A,'System Rank'!B:B,"NOT FOUND",0),2)&amp;"-"&amp;IF(AND(LEN(AA81)=3,RIGHT(AA81,2)="99"),AA81-99,AA81)</f>
        <v>10-801</v>
      </c>
      <c r="AC81" s="6">
        <f>_xlfn.RANK.EQ(F81,F:F)</f>
        <v>16</v>
      </c>
    </row>
    <row r="82" spans="1:29">
      <c r="A82" s="6">
        <f>A81+1</f>
        <v>80</v>
      </c>
      <c r="B82" s="6" t="str">
        <f>IF(OR(E82="Mars",AC82&lt;=$AF$3-2),"Yes","No")</f>
        <v>No</v>
      </c>
      <c r="C82" s="9" t="s">
        <v>27</v>
      </c>
      <c r="D82" s="9" t="s">
        <v>181</v>
      </c>
      <c r="E82" s="5" t="s">
        <v>11</v>
      </c>
      <c r="F82" s="5">
        <v>340</v>
      </c>
      <c r="G82" s="12">
        <v>5513000</v>
      </c>
      <c r="H82" s="24" t="str">
        <f>IF(H$1=$C82,"0",IF($E82=H$1,MAX(H$1:H81)+1,""))</f>
        <v/>
      </c>
      <c r="I82" s="24" t="str">
        <f>IF(I$1=$C82,"0",IF($E82=I$1,MAX(I$1:I81)+1,""))</f>
        <v/>
      </c>
      <c r="J82" s="24" t="str">
        <f>IF(J$1=$C82,"0",IF($E82=J$1,MAX(J$1:J81)+1,""))</f>
        <v/>
      </c>
      <c r="K82" s="24" t="str">
        <f>IF(K$1=$C82,"0",IF($E82=K$1,MAX(K$1:K81)+1,""))</f>
        <v/>
      </c>
      <c r="L82" s="24" t="str">
        <f>IF(L$1=$C82,"0",IF($E82=L$1,MAX(L$1:L81)+1,""))</f>
        <v/>
      </c>
      <c r="M82" s="24" t="str">
        <f>IF(M$1=$C82,"0",IF($E82=M$1,MAX(M$1:M81)+1,""))</f>
        <v/>
      </c>
      <c r="N82" s="24" t="str">
        <f>IF(N$1=$C82,"0",IF($E82=N$1,MAX(N$1:N81)+1,""))</f>
        <v/>
      </c>
      <c r="O82" s="24" t="str">
        <f>IF(O$1=$C82,"0",IF($E82=O$1,MAX(O$1:O81)+1,""))</f>
        <v/>
      </c>
      <c r="P82" s="24">
        <f>IF(P$1=$C82,"0",IF($E82=P$1,MAX(P$1:P81)+1,""))</f>
        <v>2</v>
      </c>
      <c r="Q82" s="24" t="str">
        <f>IF(Q$1=$C82,"0",IF($E82=Q$1,MAX(Q$1:Q81)+1,""))</f>
        <v/>
      </c>
      <c r="R82" s="24" t="str">
        <f>IF(R$1=$C82,"0",IF($E82=R$1,MAX(R$1:R81)+1,""))</f>
        <v/>
      </c>
      <c r="S82" s="24" t="str">
        <f>IF(S$1=$C82,"0",IF($E82=S$1,MAX(S$1:S81)+1,""))</f>
        <v/>
      </c>
      <c r="T82" s="24" t="str">
        <f>IF(T$1=$C82,"0",IF($E82=T$1,MAX(T$1:T81)+1,""))</f>
        <v/>
      </c>
      <c r="U82" s="24" t="str">
        <f>IF(U$1=$C82,"0",IF($E82=U$1,MAX(U$1:U81)+1,""))</f>
        <v/>
      </c>
      <c r="V82" s="24" t="str">
        <f>IF(V$1=$C82,"0",IF($E82=V$1,MAX(V$1:V81)+1,""))</f>
        <v/>
      </c>
      <c r="W82" s="24" t="str">
        <f>IF(W$1=$C82,"0",IF($E82=W$1,MAX(W$1:W81)+1,""))</f>
        <v/>
      </c>
      <c r="X82" s="24" t="str">
        <f>IF(X$1=$C82,"0",IF($E82=X$1,MAX(X$1:X81)+1,""))</f>
        <v/>
      </c>
      <c r="Y82" s="24" t="str">
        <f>IF(Y$1=$C82,"0",IF($E82=Y$1,MAX(Y$1:Y81)+1,""))</f>
        <v/>
      </c>
      <c r="Z82" s="5"/>
      <c r="AA82" s="7">
        <v>802</v>
      </c>
      <c r="AB82" s="7" t="str">
        <f>RIGHT("0"&amp;_xlfn.XLOOKUP(E82,'System Rank'!A:A,'System Rank'!B:B,"NOT FOUND",0),2)&amp;"-"&amp;IF(AND(LEN(AA82)=3,RIGHT(AA82,2)="99"),AA82-99,AA82)</f>
        <v>10-802</v>
      </c>
      <c r="AC82" s="6">
        <f>_xlfn.RANK.EQ(F82,F:F)</f>
        <v>42</v>
      </c>
    </row>
    <row r="83" spans="1:29">
      <c r="A83" s="6">
        <f>A82+1</f>
        <v>81</v>
      </c>
      <c r="B83" s="6" t="str">
        <f>IF(OR(E83="Mars",AC83&lt;=$AF$3-2),"Yes","No")</f>
        <v>No</v>
      </c>
      <c r="C83" s="9" t="s">
        <v>191</v>
      </c>
      <c r="D83" s="9" t="s">
        <v>181</v>
      </c>
      <c r="E83" s="5" t="s">
        <v>11</v>
      </c>
      <c r="F83" s="5">
        <v>58</v>
      </c>
      <c r="G83" s="12">
        <v>48200</v>
      </c>
      <c r="H83" s="24" t="str">
        <f>IF(H$1=$C83,"0",IF($E83=H$1,MAX(H$1:H82)+1,""))</f>
        <v/>
      </c>
      <c r="I83" s="24" t="str">
        <f>IF(I$1=$C83,"0",IF($E83=I$1,MAX(I$1:I82)+1,""))</f>
        <v/>
      </c>
      <c r="J83" s="24" t="str">
        <f>IF(J$1=$C83,"0",IF($E83=J$1,MAX(J$1:J82)+1,""))</f>
        <v/>
      </c>
      <c r="K83" s="24" t="str">
        <f>IF(K$1=$C83,"0",IF($E83=K$1,MAX(K$1:K82)+1,""))</f>
        <v/>
      </c>
      <c r="L83" s="24" t="str">
        <f>IF(L$1=$C83,"0",IF($E83=L$1,MAX(L$1:L82)+1,""))</f>
        <v/>
      </c>
      <c r="M83" s="24" t="str">
        <f>IF(M$1=$C83,"0",IF($E83=M$1,MAX(M$1:M82)+1,""))</f>
        <v/>
      </c>
      <c r="N83" s="24" t="str">
        <f>IF(N$1=$C83,"0",IF($E83=N$1,MAX(N$1:N82)+1,""))</f>
        <v/>
      </c>
      <c r="O83" s="24" t="str">
        <f>IF(O$1=$C83,"0",IF($E83=O$1,MAX(O$1:O82)+1,""))</f>
        <v/>
      </c>
      <c r="P83" s="24">
        <f>IF(P$1=$C83,"0",IF($E83=P$1,MAX(P$1:P82)+1,""))</f>
        <v>3</v>
      </c>
      <c r="Q83" s="24" t="str">
        <f>IF(Q$1=$C83,"0",IF($E83=Q$1,MAX(Q$1:Q82)+1,""))</f>
        <v/>
      </c>
      <c r="R83" s="24" t="str">
        <f>IF(R$1=$C83,"0",IF($E83=R$1,MAX(R$1:R82)+1,""))</f>
        <v/>
      </c>
      <c r="S83" s="24" t="str">
        <f>IF(S$1=$C83,"0",IF($E83=S$1,MAX(S$1:S82)+1,""))</f>
        <v/>
      </c>
      <c r="T83" s="24" t="str">
        <f>IF(T$1=$C83,"0",IF($E83=T$1,MAX(T$1:T82)+1,""))</f>
        <v/>
      </c>
      <c r="U83" s="24" t="str">
        <f>IF(U$1=$C83,"0",IF($E83=U$1,MAX(U$1:U82)+1,""))</f>
        <v/>
      </c>
      <c r="V83" s="24" t="str">
        <f>IF(V$1=$C83,"0",IF($E83=V$1,MAX(V$1:V82)+1,""))</f>
        <v/>
      </c>
      <c r="W83" s="24" t="str">
        <f>IF(W$1=$C83,"0",IF($E83=W$1,MAX(W$1:W82)+1,""))</f>
        <v/>
      </c>
      <c r="X83" s="24" t="str">
        <f>IF(X$1=$C83,"0",IF($E83=X$1,MAX(X$1:X82)+1,""))</f>
        <v/>
      </c>
      <c r="Y83" s="24" t="str">
        <f>IF(Y$1=$C83,"0",IF($E83=Y$1,MAX(Y$1:Y82)+1,""))</f>
        <v/>
      </c>
      <c r="Z83" s="5"/>
      <c r="AA83" s="7">
        <v>803</v>
      </c>
      <c r="AB83" s="7" t="str">
        <f>RIGHT("0"&amp;_xlfn.XLOOKUP(E83,'System Rank'!A:A,'System Rank'!B:B,"NOT FOUND",0),2)&amp;"-"&amp;IF(AND(LEN(AA83)=3,RIGHT(AA83,2)="99"),AA83-99,AA83)</f>
        <v>10-803</v>
      </c>
      <c r="AC83" s="6">
        <f>_xlfn.RANK.EQ(F83,F:F)</f>
        <v>73</v>
      </c>
    </row>
    <row r="84" spans="1:29">
      <c r="A84" s="6">
        <f>A83+1</f>
        <v>82</v>
      </c>
      <c r="B84" s="6" t="str">
        <f>IF(OR(E84="Mars",AC84&lt;=$AF$3-2),"Yes","No")</f>
        <v>No</v>
      </c>
      <c r="C84" s="9" t="s">
        <v>190</v>
      </c>
      <c r="D84" s="9" t="s">
        <v>181</v>
      </c>
      <c r="E84" s="5" t="s">
        <v>11</v>
      </c>
      <c r="F84" s="5">
        <v>82</v>
      </c>
      <c r="G84" s="12">
        <v>50000</v>
      </c>
      <c r="H84" s="24" t="str">
        <f>IF(H$1=$C84,"0",IF($E84=H$1,MAX(H$1:H83)+1,""))</f>
        <v/>
      </c>
      <c r="I84" s="24" t="str">
        <f>IF(I$1=$C84,"0",IF($E84=I$1,MAX(I$1:I83)+1,""))</f>
        <v/>
      </c>
      <c r="J84" s="24" t="str">
        <f>IF(J$1=$C84,"0",IF($E84=J$1,MAX(J$1:J83)+1,""))</f>
        <v/>
      </c>
      <c r="K84" s="24" t="str">
        <f>IF(K$1=$C84,"0",IF($E84=K$1,MAX(K$1:K83)+1,""))</f>
        <v/>
      </c>
      <c r="L84" s="24" t="str">
        <f>IF(L$1=$C84,"0",IF($E84=L$1,MAX(L$1:L83)+1,""))</f>
        <v/>
      </c>
      <c r="M84" s="24" t="str">
        <f>IF(M$1=$C84,"0",IF($E84=M$1,MAX(M$1:M83)+1,""))</f>
        <v/>
      </c>
      <c r="N84" s="24" t="str">
        <f>IF(N$1=$C84,"0",IF($E84=N$1,MAX(N$1:N83)+1,""))</f>
        <v/>
      </c>
      <c r="O84" s="24" t="str">
        <f>IF(O$1=$C84,"0",IF($E84=O$1,MAX(O$1:O83)+1,""))</f>
        <v/>
      </c>
      <c r="P84" s="24">
        <f>IF(P$1=$C84,"0",IF($E84=P$1,MAX(P$1:P83)+1,""))</f>
        <v>4</v>
      </c>
      <c r="Q84" s="24" t="str">
        <f>IF(Q$1=$C84,"0",IF($E84=Q$1,MAX(Q$1:Q83)+1,""))</f>
        <v/>
      </c>
      <c r="R84" s="24" t="str">
        <f>IF(R$1=$C84,"0",IF($E84=R$1,MAX(R$1:R83)+1,""))</f>
        <v/>
      </c>
      <c r="S84" s="24" t="str">
        <f>IF(S$1=$C84,"0",IF($E84=S$1,MAX(S$1:S83)+1,""))</f>
        <v/>
      </c>
      <c r="T84" s="24" t="str">
        <f>IF(T$1=$C84,"0",IF($E84=T$1,MAX(T$1:T83)+1,""))</f>
        <v/>
      </c>
      <c r="U84" s="24" t="str">
        <f>IF(U$1=$C84,"0",IF($E84=U$1,MAX(U$1:U83)+1,""))</f>
        <v/>
      </c>
      <c r="V84" s="24" t="str">
        <f>IF(V$1=$C84,"0",IF($E84=V$1,MAX(V$1:V83)+1,""))</f>
        <v/>
      </c>
      <c r="W84" s="24" t="str">
        <f>IF(W$1=$C84,"0",IF($E84=W$1,MAX(W$1:W83)+1,""))</f>
        <v/>
      </c>
      <c r="X84" s="24" t="str">
        <f>IF(X$1=$C84,"0",IF($E84=X$1,MAX(X$1:X83)+1,""))</f>
        <v/>
      </c>
      <c r="Y84" s="24" t="str">
        <f>IF(Y$1=$C84,"0",IF($E84=Y$1,MAX(Y$1:Y83)+1,""))</f>
        <v/>
      </c>
      <c r="Z84" s="5"/>
      <c r="AA84" s="7">
        <v>804</v>
      </c>
      <c r="AB84" s="7" t="str">
        <f>RIGHT("0"&amp;_xlfn.XLOOKUP(E84,'System Rank'!A:A,'System Rank'!B:B,"NOT FOUND",0),2)&amp;"-"&amp;IF(AND(LEN(AA84)=3,RIGHT(AA84,2)="99"),AA84-99,AA84)</f>
        <v>10-804</v>
      </c>
      <c r="AC84" s="6">
        <f>_xlfn.RANK.EQ(F84,F:F)</f>
        <v>63</v>
      </c>
    </row>
    <row r="85" spans="1:29">
      <c r="A85" s="6">
        <f>A84+1</f>
        <v>83</v>
      </c>
      <c r="B85" s="6" t="str">
        <f>IF(OR(E85="Mars",AC85&lt;=$AF$3-2),"Yes","No")</f>
        <v>No</v>
      </c>
      <c r="C85" s="9" t="s">
        <v>35</v>
      </c>
      <c r="D85" s="9" t="s">
        <v>181</v>
      </c>
      <c r="E85" s="5" t="s">
        <v>11</v>
      </c>
      <c r="F85" s="5">
        <v>152</v>
      </c>
      <c r="G85" s="12">
        <v>52600</v>
      </c>
      <c r="H85" s="24" t="str">
        <f>IF(H$1=$C85,"0",IF($E85=H$1,MAX(H$1:H84)+1,""))</f>
        <v/>
      </c>
      <c r="I85" s="24" t="str">
        <f>IF(I$1=$C85,"0",IF($E85=I$1,MAX(I$1:I84)+1,""))</f>
        <v/>
      </c>
      <c r="J85" s="24" t="str">
        <f>IF(J$1=$C85,"0",IF($E85=J$1,MAX(J$1:J84)+1,""))</f>
        <v/>
      </c>
      <c r="K85" s="24" t="str">
        <f>IF(K$1=$C85,"0",IF($E85=K$1,MAX(K$1:K84)+1,""))</f>
        <v/>
      </c>
      <c r="L85" s="24" t="str">
        <f>IF(L$1=$C85,"0",IF($E85=L$1,MAX(L$1:L84)+1,""))</f>
        <v/>
      </c>
      <c r="M85" s="24" t="str">
        <f>IF(M$1=$C85,"0",IF($E85=M$1,MAX(M$1:M84)+1,""))</f>
        <v/>
      </c>
      <c r="N85" s="24" t="str">
        <f>IF(N$1=$C85,"0",IF($E85=N$1,MAX(N$1:N84)+1,""))</f>
        <v/>
      </c>
      <c r="O85" s="24" t="str">
        <f>IF(O$1=$C85,"0",IF($E85=O$1,MAX(O$1:O84)+1,""))</f>
        <v/>
      </c>
      <c r="P85" s="24">
        <f>IF(P$1=$C85,"0",IF($E85=P$1,MAX(P$1:P84)+1,""))</f>
        <v>5</v>
      </c>
      <c r="Q85" s="24" t="str">
        <f>IF(Q$1=$C85,"0",IF($E85=Q$1,MAX(Q$1:Q84)+1,""))</f>
        <v/>
      </c>
      <c r="R85" s="24" t="str">
        <f>IF(R$1=$C85,"0",IF($E85=R$1,MAX(R$1:R84)+1,""))</f>
        <v/>
      </c>
      <c r="S85" s="24" t="str">
        <f>IF(S$1=$C85,"0",IF($E85=S$1,MAX(S$1:S84)+1,""))</f>
        <v/>
      </c>
      <c r="T85" s="24" t="str">
        <f>IF(T$1=$C85,"0",IF($E85=T$1,MAX(T$1:T84)+1,""))</f>
        <v/>
      </c>
      <c r="U85" s="24" t="str">
        <f>IF(U$1=$C85,"0",IF($E85=U$1,MAX(U$1:U84)+1,""))</f>
        <v/>
      </c>
      <c r="V85" s="24" t="str">
        <f>IF(V$1=$C85,"0",IF($E85=V$1,MAX(V$1:V84)+1,""))</f>
        <v/>
      </c>
      <c r="W85" s="24" t="str">
        <f>IF(W$1=$C85,"0",IF($E85=W$1,MAX(W$1:W84)+1,""))</f>
        <v/>
      </c>
      <c r="X85" s="24" t="str">
        <f>IF(X$1=$C85,"0",IF($E85=X$1,MAX(X$1:X84)+1,""))</f>
        <v/>
      </c>
      <c r="Y85" s="24" t="str">
        <f>IF(Y$1=$C85,"0",IF($E85=Y$1,MAX(Y$1:Y84)+1,""))</f>
        <v/>
      </c>
      <c r="Z85" s="5"/>
      <c r="AA85" s="7">
        <v>805</v>
      </c>
      <c r="AB85" s="7" t="str">
        <f>RIGHT("0"&amp;_xlfn.XLOOKUP(E85,'System Rank'!A:A,'System Rank'!B:B,"NOT FOUND",0),2)&amp;"-"&amp;IF(AND(LEN(AA85)=3,RIGHT(AA85,2)="99"),AA85-99,AA85)</f>
        <v>10-805</v>
      </c>
      <c r="AC85" s="6">
        <f>_xlfn.RANK.EQ(F85,F:F)</f>
        <v>55</v>
      </c>
    </row>
    <row r="86" spans="1:29">
      <c r="A86" s="6">
        <f>A85+1</f>
        <v>84</v>
      </c>
      <c r="B86" s="6" t="str">
        <f>IF(OR(E86="Mars",AC86&lt;=$AF$3-2),"Yes","No")</f>
        <v>No</v>
      </c>
      <c r="C86" s="9" t="s">
        <v>37</v>
      </c>
      <c r="D86" s="9" t="s">
        <v>181</v>
      </c>
      <c r="E86" s="5" t="s">
        <v>11</v>
      </c>
      <c r="F86" s="5">
        <v>140</v>
      </c>
      <c r="G86" s="12">
        <v>61900</v>
      </c>
      <c r="H86" s="24" t="str">
        <f>IF(H$1=$C86,"0",IF($E86=H$1,MAX(H$1:H85)+1,""))</f>
        <v/>
      </c>
      <c r="I86" s="24" t="str">
        <f>IF(I$1=$C86,"0",IF($E86=I$1,MAX(I$1:I85)+1,""))</f>
        <v/>
      </c>
      <c r="J86" s="24" t="str">
        <f>IF(J$1=$C86,"0",IF($E86=J$1,MAX(J$1:J85)+1,""))</f>
        <v/>
      </c>
      <c r="K86" s="24" t="str">
        <f>IF(K$1=$C86,"0",IF($E86=K$1,MAX(K$1:K85)+1,""))</f>
        <v/>
      </c>
      <c r="L86" s="24" t="str">
        <f>IF(L$1=$C86,"0",IF($E86=L$1,MAX(L$1:L85)+1,""))</f>
        <v/>
      </c>
      <c r="M86" s="24" t="str">
        <f>IF(M$1=$C86,"0",IF($E86=M$1,MAX(M$1:M85)+1,""))</f>
        <v/>
      </c>
      <c r="N86" s="24" t="str">
        <f>IF(N$1=$C86,"0",IF($E86=N$1,MAX(N$1:N85)+1,""))</f>
        <v/>
      </c>
      <c r="O86" s="24" t="str">
        <f>IF(O$1=$C86,"0",IF($E86=O$1,MAX(O$1:O85)+1,""))</f>
        <v/>
      </c>
      <c r="P86" s="24">
        <f>IF(P$1=$C86,"0",IF($E86=P$1,MAX(P$1:P85)+1,""))</f>
        <v>6</v>
      </c>
      <c r="Q86" s="24" t="str">
        <f>IF(Q$1=$C86,"0",IF($E86=Q$1,MAX(Q$1:Q85)+1,""))</f>
        <v/>
      </c>
      <c r="R86" s="24" t="str">
        <f>IF(R$1=$C86,"0",IF($E86=R$1,MAX(R$1:R85)+1,""))</f>
        <v/>
      </c>
      <c r="S86" s="24" t="str">
        <f>IF(S$1=$C86,"0",IF($E86=S$1,MAX(S$1:S85)+1,""))</f>
        <v/>
      </c>
      <c r="T86" s="24" t="str">
        <f>IF(T$1=$C86,"0",IF($E86=T$1,MAX(T$1:T85)+1,""))</f>
        <v/>
      </c>
      <c r="U86" s="24" t="str">
        <f>IF(U$1=$C86,"0",IF($E86=U$1,MAX(U$1:U85)+1,""))</f>
        <v/>
      </c>
      <c r="V86" s="24" t="str">
        <f>IF(V$1=$C86,"0",IF($E86=V$1,MAX(V$1:V85)+1,""))</f>
        <v/>
      </c>
      <c r="W86" s="24" t="str">
        <f>IF(W$1=$C86,"0",IF($E86=W$1,MAX(W$1:W85)+1,""))</f>
        <v/>
      </c>
      <c r="X86" s="24" t="str">
        <f>IF(X$1=$C86,"0",IF($E86=X$1,MAX(X$1:X85)+1,""))</f>
        <v/>
      </c>
      <c r="Y86" s="24" t="str">
        <f>IF(Y$1=$C86,"0",IF($E86=Y$1,MAX(Y$1:Y85)+1,""))</f>
        <v/>
      </c>
      <c r="Z86" s="5"/>
      <c r="AA86" s="7">
        <v>806</v>
      </c>
      <c r="AB86" s="7" t="str">
        <f>RIGHT("0"&amp;_xlfn.XLOOKUP(E86,'System Rank'!A:A,'System Rank'!B:B,"NOT FOUND",0),2)&amp;"-"&amp;IF(AND(LEN(AA86)=3,RIGHT(AA86,2)="99"),AA86-99,AA86)</f>
        <v>10-806</v>
      </c>
      <c r="AC86" s="6">
        <f>_xlfn.RANK.EQ(F86,F:F)</f>
        <v>57</v>
      </c>
    </row>
    <row r="87" spans="1:29">
      <c r="A87" s="6">
        <f>A86+1</f>
        <v>85</v>
      </c>
      <c r="B87" s="6" t="str">
        <f>IF(OR(E87="Mars",AC87&lt;=$AF$3-2),"Yes","No")</f>
        <v>No</v>
      </c>
      <c r="C87" s="9" t="s">
        <v>31</v>
      </c>
      <c r="D87" s="9" t="s">
        <v>181</v>
      </c>
      <c r="E87" s="5" t="s">
        <v>11</v>
      </c>
      <c r="F87" s="5">
        <v>176</v>
      </c>
      <c r="G87" s="12">
        <v>73600</v>
      </c>
      <c r="H87" s="24" t="str">
        <f>IF(H$1=$C87,"0",IF($E87=H$1,MAX(H$1:H86)+1,""))</f>
        <v/>
      </c>
      <c r="I87" s="24" t="str">
        <f>IF(I$1=$C87,"0",IF($E87=I$1,MAX(I$1:I86)+1,""))</f>
        <v/>
      </c>
      <c r="J87" s="24" t="str">
        <f>IF(J$1=$C87,"0",IF($E87=J$1,MAX(J$1:J86)+1,""))</f>
        <v/>
      </c>
      <c r="K87" s="24" t="str">
        <f>IF(K$1=$C87,"0",IF($E87=K$1,MAX(K$1:K86)+1,""))</f>
        <v/>
      </c>
      <c r="L87" s="24" t="str">
        <f>IF(L$1=$C87,"0",IF($E87=L$1,MAX(L$1:L86)+1,""))</f>
        <v/>
      </c>
      <c r="M87" s="24" t="str">
        <f>IF(M$1=$C87,"0",IF($E87=M$1,MAX(M$1:M86)+1,""))</f>
        <v/>
      </c>
      <c r="N87" s="24" t="str">
        <f>IF(N$1=$C87,"0",IF($E87=N$1,MAX(N$1:N86)+1,""))</f>
        <v/>
      </c>
      <c r="O87" s="24" t="str">
        <f>IF(O$1=$C87,"0",IF($E87=O$1,MAX(O$1:O86)+1,""))</f>
        <v/>
      </c>
      <c r="P87" s="24">
        <f>IF(P$1=$C87,"0",IF($E87=P$1,MAX(P$1:P86)+1,""))</f>
        <v>7</v>
      </c>
      <c r="Q87" s="24" t="str">
        <f>IF(Q$1=$C87,"0",IF($E87=Q$1,MAX(Q$1:Q86)+1,""))</f>
        <v/>
      </c>
      <c r="R87" s="24" t="str">
        <f>IF(R$1=$C87,"0",IF($E87=R$1,MAX(R$1:R86)+1,""))</f>
        <v/>
      </c>
      <c r="S87" s="24" t="str">
        <f>IF(S$1=$C87,"0",IF($E87=S$1,MAX(S$1:S86)+1,""))</f>
        <v/>
      </c>
      <c r="T87" s="24" t="str">
        <f>IF(T$1=$C87,"0",IF($E87=T$1,MAX(T$1:T86)+1,""))</f>
        <v/>
      </c>
      <c r="U87" s="24" t="str">
        <f>IF(U$1=$C87,"0",IF($E87=U$1,MAX(U$1:U86)+1,""))</f>
        <v/>
      </c>
      <c r="V87" s="24" t="str">
        <f>IF(V$1=$C87,"0",IF($E87=V$1,MAX(V$1:V86)+1,""))</f>
        <v/>
      </c>
      <c r="W87" s="24" t="str">
        <f>IF(W$1=$C87,"0",IF($E87=W$1,MAX(W$1:W86)+1,""))</f>
        <v/>
      </c>
      <c r="X87" s="24" t="str">
        <f>IF(X$1=$C87,"0",IF($E87=X$1,MAX(X$1:X86)+1,""))</f>
        <v/>
      </c>
      <c r="Y87" s="24" t="str">
        <f>IF(Y$1=$C87,"0",IF($E87=Y$1,MAX(Y$1:Y86)+1,""))</f>
        <v/>
      </c>
      <c r="Z87" s="5"/>
      <c r="AA87" s="7">
        <v>807</v>
      </c>
      <c r="AB87" s="7" t="str">
        <f>RIGHT("0"&amp;_xlfn.XLOOKUP(E87,'System Rank'!A:A,'System Rank'!B:B,"NOT FOUND",0),2)&amp;"-"&amp;IF(AND(LEN(AA87)=3,RIGHT(AA87,2)="99"),AA87-99,AA87)</f>
        <v>10-807</v>
      </c>
      <c r="AC87" s="6">
        <f>_xlfn.RANK.EQ(F87,F:F)</f>
        <v>49</v>
      </c>
    </row>
    <row r="88" spans="1:29">
      <c r="A88" s="6">
        <f>A87+1</f>
        <v>86</v>
      </c>
      <c r="B88" s="6" t="str">
        <f>IF(OR(E88="Mars",AC88&lt;=$AF$3-2),"Yes","No")</f>
        <v>No</v>
      </c>
      <c r="C88" s="9" t="s">
        <v>25</v>
      </c>
      <c r="D88" s="9" t="s">
        <v>181</v>
      </c>
      <c r="E88" s="5" t="s">
        <v>11</v>
      </c>
      <c r="F88" s="5">
        <v>420</v>
      </c>
      <c r="G88" s="12">
        <v>117600</v>
      </c>
      <c r="H88" s="24" t="str">
        <f>IF(H$1=$C88,"0",IF($E88=H$1,MAX(H$1:H87)+1,""))</f>
        <v/>
      </c>
      <c r="I88" s="24" t="str">
        <f>IF(I$1=$C88,"0",IF($E88=I$1,MAX(I$1:I87)+1,""))</f>
        <v/>
      </c>
      <c r="J88" s="24" t="str">
        <f>IF(J$1=$C88,"0",IF($E88=J$1,MAX(J$1:J87)+1,""))</f>
        <v/>
      </c>
      <c r="K88" s="24" t="str">
        <f>IF(K$1=$C88,"0",IF($E88=K$1,MAX(K$1:K87)+1,""))</f>
        <v/>
      </c>
      <c r="L88" s="24" t="str">
        <f>IF(L$1=$C88,"0",IF($E88=L$1,MAX(L$1:L87)+1,""))</f>
        <v/>
      </c>
      <c r="M88" s="24" t="str">
        <f>IF(M$1=$C88,"0",IF($E88=M$1,MAX(M$1:M87)+1,""))</f>
        <v/>
      </c>
      <c r="N88" s="24" t="str">
        <f>IF(N$1=$C88,"0",IF($E88=N$1,MAX(N$1:N87)+1,""))</f>
        <v/>
      </c>
      <c r="O88" s="24" t="str">
        <f>IF(O$1=$C88,"0",IF($E88=O$1,MAX(O$1:O87)+1,""))</f>
        <v/>
      </c>
      <c r="P88" s="24">
        <f>IF(P$1=$C88,"0",IF($E88=P$1,MAX(P$1:P87)+1,""))</f>
        <v>8</v>
      </c>
      <c r="Q88" s="24" t="str">
        <f>IF(Q$1=$C88,"0",IF($E88=Q$1,MAX(Q$1:Q87)+1,""))</f>
        <v/>
      </c>
      <c r="R88" s="24" t="str">
        <f>IF(R$1=$C88,"0",IF($E88=R$1,MAX(R$1:R87)+1,""))</f>
        <v/>
      </c>
      <c r="S88" s="24" t="str">
        <f>IF(S$1=$C88,"0",IF($E88=S$1,MAX(S$1:S87)+1,""))</f>
        <v/>
      </c>
      <c r="T88" s="24" t="str">
        <f>IF(T$1=$C88,"0",IF($E88=T$1,MAX(T$1:T87)+1,""))</f>
        <v/>
      </c>
      <c r="U88" s="24" t="str">
        <f>IF(U$1=$C88,"0",IF($E88=U$1,MAX(U$1:U87)+1,""))</f>
        <v/>
      </c>
      <c r="V88" s="24" t="str">
        <f>IF(V$1=$C88,"0",IF($E88=V$1,MAX(V$1:V87)+1,""))</f>
        <v/>
      </c>
      <c r="W88" s="24" t="str">
        <f>IF(W$1=$C88,"0",IF($E88=W$1,MAX(W$1:W87)+1,""))</f>
        <v/>
      </c>
      <c r="X88" s="24" t="str">
        <f>IF(X$1=$C88,"0",IF($E88=X$1,MAX(X$1:X87)+1,""))</f>
        <v/>
      </c>
      <c r="Y88" s="24" t="str">
        <f>IF(Y$1=$C88,"0",IF($E88=Y$1,MAX(Y$1:Y87)+1,""))</f>
        <v/>
      </c>
      <c r="Z88" s="5"/>
      <c r="AA88" s="7">
        <v>808</v>
      </c>
      <c r="AB88" s="7" t="str">
        <f>RIGHT("0"&amp;_xlfn.XLOOKUP(E88,'System Rank'!A:A,'System Rank'!B:B,"NOT FOUND",0),2)&amp;"-"&amp;IF(AND(LEN(AA88)=3,RIGHT(AA88,2)="99"),AA88-99,AA88)</f>
        <v>10-808</v>
      </c>
      <c r="AC88" s="6">
        <f>_xlfn.RANK.EQ(F88,F:F)</f>
        <v>40</v>
      </c>
    </row>
    <row r="89" spans="1:29">
      <c r="A89" s="6">
        <f>A88+1</f>
        <v>87</v>
      </c>
      <c r="B89" s="6" t="str">
        <f>IF(OR(E89="Mars",AC89&lt;=$AF$3-2),"Yes","No")</f>
        <v>No</v>
      </c>
      <c r="C89" s="9" t="s">
        <v>212</v>
      </c>
      <c r="D89" s="9" t="s">
        <v>181</v>
      </c>
      <c r="E89" s="5" t="s">
        <v>11</v>
      </c>
      <c r="F89" s="5">
        <v>62</v>
      </c>
      <c r="G89" s="12">
        <v>16600000</v>
      </c>
      <c r="H89" s="24" t="str">
        <f>IF(H$1=$C89,"0",IF($E89=H$1,MAX(H$1:H88)+1,""))</f>
        <v/>
      </c>
      <c r="I89" s="24" t="str">
        <f>IF(I$1=$C89,"0",IF($E89=I$1,MAX(I$1:I88)+1,""))</f>
        <v/>
      </c>
      <c r="J89" s="24" t="str">
        <f>IF(J$1=$C89,"0",IF($E89=J$1,MAX(J$1:J88)+1,""))</f>
        <v/>
      </c>
      <c r="K89" s="24" t="str">
        <f>IF(K$1=$C89,"0",IF($E89=K$1,MAX(K$1:K88)+1,""))</f>
        <v/>
      </c>
      <c r="L89" s="24" t="str">
        <f>IF(L$1=$C89,"0",IF($E89=L$1,MAX(L$1:L88)+1,""))</f>
        <v/>
      </c>
      <c r="M89" s="24" t="str">
        <f>IF(M$1=$C89,"0",IF($E89=M$1,MAX(M$1:M88)+1,""))</f>
        <v/>
      </c>
      <c r="N89" s="24" t="str">
        <f>IF(N$1=$C89,"0",IF($E89=N$1,MAX(N$1:N88)+1,""))</f>
        <v/>
      </c>
      <c r="O89" s="24" t="str">
        <f>IF(O$1=$C89,"0",IF($E89=O$1,MAX(O$1:O88)+1,""))</f>
        <v/>
      </c>
      <c r="P89" s="24">
        <f>IF(P$1=$C89,"0",IF($E89=P$1,MAX(P$1:P88)+1,""))</f>
        <v>9</v>
      </c>
      <c r="Q89" s="24" t="str">
        <f>IF(Q$1=$C89,"0",IF($E89=Q$1,MAX(Q$1:Q88)+1,""))</f>
        <v/>
      </c>
      <c r="R89" s="24" t="str">
        <f>IF(R$1=$C89,"0",IF($E89=R$1,MAX(R$1:R88)+1,""))</f>
        <v/>
      </c>
      <c r="S89" s="24" t="str">
        <f>IF(S$1=$C89,"0",IF($E89=S$1,MAX(S$1:S88)+1,""))</f>
        <v/>
      </c>
      <c r="T89" s="24" t="str">
        <f>IF(T$1=$C89,"0",IF($E89=T$1,MAX(T$1:T88)+1,""))</f>
        <v/>
      </c>
      <c r="U89" s="24" t="str">
        <f>IF(U$1=$C89,"0",IF($E89=U$1,MAX(U$1:U88)+1,""))</f>
        <v/>
      </c>
      <c r="V89" s="24" t="str">
        <f>IF(V$1=$C89,"0",IF($E89=V$1,MAX(V$1:V88)+1,""))</f>
        <v/>
      </c>
      <c r="W89" s="24" t="str">
        <f>IF(W$1=$C89,"0",IF($E89=W$1,MAX(W$1:W88)+1,""))</f>
        <v/>
      </c>
      <c r="X89" s="24" t="str">
        <f>IF(X$1=$C89,"0",IF($E89=X$1,MAX(X$1:X88)+1,""))</f>
        <v/>
      </c>
      <c r="Y89" s="24" t="str">
        <f>IF(Y$1=$C89,"0",IF($E89=Y$1,MAX(Y$1:Y88)+1,""))</f>
        <v/>
      </c>
      <c r="Z89" s="5"/>
      <c r="AA89" s="7">
        <v>809</v>
      </c>
      <c r="AB89" s="7" t="str">
        <f>RIGHT("0"&amp;_xlfn.XLOOKUP(E89,'System Rank'!A:A,'System Rank'!B:B,"NOT FOUND",0),2)&amp;"-"&amp;IF(AND(LEN(AA89)=3,RIGHT(AA89,2)="99"),AA89-99,AA89)</f>
        <v>10-809</v>
      </c>
      <c r="AC89" s="6">
        <f>_xlfn.RANK.EQ(F89,F:F)</f>
        <v>71</v>
      </c>
    </row>
    <row r="90" spans="1:29">
      <c r="A90" s="6">
        <f>A89+1</f>
        <v>88</v>
      </c>
      <c r="B90" s="6" t="str">
        <f>IF(OR(E90="Mars",AC90&lt;=$AF$3-2),"Yes","No")</f>
        <v>No</v>
      </c>
      <c r="C90" s="9" t="s">
        <v>215</v>
      </c>
      <c r="D90" s="9" t="s">
        <v>181</v>
      </c>
      <c r="E90" s="5" t="s">
        <v>11</v>
      </c>
      <c r="F90" s="5">
        <v>38</v>
      </c>
      <c r="G90" s="12">
        <v>46700000</v>
      </c>
      <c r="H90" s="24" t="str">
        <f>IF(H$1=$C90,"0",IF($E90=H$1,MAX(H$1:H89)+1,""))</f>
        <v/>
      </c>
      <c r="I90" s="24" t="str">
        <f>IF(I$1=$C90,"0",IF($E90=I$1,MAX(I$1:I89)+1,""))</f>
        <v/>
      </c>
      <c r="J90" s="24" t="str">
        <f>IF(J$1=$C90,"0",IF($E90=J$1,MAX(J$1:J89)+1,""))</f>
        <v/>
      </c>
      <c r="K90" s="24" t="str">
        <f>IF(K$1=$C90,"0",IF($E90=K$1,MAX(K$1:K89)+1,""))</f>
        <v/>
      </c>
      <c r="L90" s="24" t="str">
        <f>IF(L$1=$C90,"0",IF($E90=L$1,MAX(L$1:L89)+1,""))</f>
        <v/>
      </c>
      <c r="M90" s="24" t="str">
        <f>IF(M$1=$C90,"0",IF($E90=M$1,MAX(M$1:M89)+1,""))</f>
        <v/>
      </c>
      <c r="N90" s="24" t="str">
        <f>IF(N$1=$C90,"0",IF($E90=N$1,MAX(N$1:N89)+1,""))</f>
        <v/>
      </c>
      <c r="O90" s="24" t="str">
        <f>IF(O$1=$C90,"0",IF($E90=O$1,MAX(O$1:O89)+1,""))</f>
        <v/>
      </c>
      <c r="P90" s="24">
        <f>IF(P$1=$C90,"0",IF($E90=P$1,MAX(P$1:P89)+1,""))</f>
        <v>10</v>
      </c>
      <c r="Q90" s="24" t="str">
        <f>IF(Q$1=$C90,"0",IF($E90=Q$1,MAX(Q$1:Q89)+1,""))</f>
        <v/>
      </c>
      <c r="R90" s="24" t="str">
        <f>IF(R$1=$C90,"0",IF($E90=R$1,MAX(R$1:R89)+1,""))</f>
        <v/>
      </c>
      <c r="S90" s="24" t="str">
        <f>IF(S$1=$C90,"0",IF($E90=S$1,MAX(S$1:S89)+1,""))</f>
        <v/>
      </c>
      <c r="T90" s="24" t="str">
        <f>IF(T$1=$C90,"0",IF($E90=T$1,MAX(T$1:T89)+1,""))</f>
        <v/>
      </c>
      <c r="U90" s="24" t="str">
        <f>IF(U$1=$C90,"0",IF($E90=U$1,MAX(U$1:U89)+1,""))</f>
        <v/>
      </c>
      <c r="V90" s="24" t="str">
        <f>IF(V$1=$C90,"0",IF($E90=V$1,MAX(V$1:V89)+1,""))</f>
        <v/>
      </c>
      <c r="W90" s="24" t="str">
        <f>IF(W$1=$C90,"0",IF($E90=W$1,MAX(W$1:W89)+1,""))</f>
        <v/>
      </c>
      <c r="X90" s="24" t="str">
        <f>IF(X$1=$C90,"0",IF($E90=X$1,MAX(X$1:X89)+1,""))</f>
        <v/>
      </c>
      <c r="Y90" s="24" t="str">
        <f>IF(Y$1=$C90,"0",IF($E90=Y$1,MAX(Y$1:Y89)+1,""))</f>
        <v/>
      </c>
      <c r="Z90" s="5" t="s">
        <v>169</v>
      </c>
      <c r="AA90" s="7">
        <v>810</v>
      </c>
      <c r="AB90" s="7" t="str">
        <f>RIGHT("0"&amp;_xlfn.XLOOKUP(E90,'System Rank'!A:A,'System Rank'!B:B,"NOT FOUND",0),2)&amp;"-"&amp;IF(AND(LEN(AA90)=3,RIGHT(AA90,2)="99"),AA90-99,AA90)</f>
        <v>10-810</v>
      </c>
      <c r="AC90" s="6">
        <f>_xlfn.RANK.EQ(F90,F:F)</f>
        <v>85</v>
      </c>
    </row>
    <row r="91" spans="1:29">
      <c r="A91" s="6">
        <f>A90+1</f>
        <v>89</v>
      </c>
      <c r="B91" s="6" t="str">
        <f>IF(OR(E91="Mars",AC91&lt;=$AF$3-2),"Yes","No")</f>
        <v>No</v>
      </c>
      <c r="C91" s="9" t="s">
        <v>213</v>
      </c>
      <c r="D91" s="9" t="s">
        <v>181</v>
      </c>
      <c r="E91" s="5" t="s">
        <v>11</v>
      </c>
      <c r="F91" s="5">
        <v>44</v>
      </c>
      <c r="G91" s="12">
        <v>22400000</v>
      </c>
      <c r="H91" s="24" t="str">
        <f>IF(H$1=$C91,"0",IF($E91=H$1,MAX(H$1:H90)+1,""))</f>
        <v/>
      </c>
      <c r="I91" s="24" t="str">
        <f>IF(I$1=$C91,"0",IF($E91=I$1,MAX(I$1:I90)+1,""))</f>
        <v/>
      </c>
      <c r="J91" s="24" t="str">
        <f>IF(J$1=$C91,"0",IF($E91=J$1,MAX(J$1:J90)+1,""))</f>
        <v/>
      </c>
      <c r="K91" s="24" t="str">
        <f>IF(K$1=$C91,"0",IF($E91=K$1,MAX(K$1:K90)+1,""))</f>
        <v/>
      </c>
      <c r="L91" s="24" t="str">
        <f>IF(L$1=$C91,"0",IF($E91=L$1,MAX(L$1:L90)+1,""))</f>
        <v/>
      </c>
      <c r="M91" s="24" t="str">
        <f>IF(M$1=$C91,"0",IF($E91=M$1,MAX(M$1:M90)+1,""))</f>
        <v/>
      </c>
      <c r="N91" s="24" t="str">
        <f>IF(N$1=$C91,"0",IF($E91=N$1,MAX(N$1:N90)+1,""))</f>
        <v/>
      </c>
      <c r="O91" s="24" t="str">
        <f>IF(O$1=$C91,"0",IF($E91=O$1,MAX(O$1:O90)+1,""))</f>
        <v/>
      </c>
      <c r="P91" s="24">
        <f>IF(P$1=$C91,"0",IF($E91=P$1,MAX(P$1:P90)+1,""))</f>
        <v>11</v>
      </c>
      <c r="Q91" s="24" t="str">
        <f>IF(Q$1=$C91,"0",IF($E91=Q$1,MAX(Q$1:Q90)+1,""))</f>
        <v/>
      </c>
      <c r="R91" s="24" t="str">
        <f>IF(R$1=$C91,"0",IF($E91=R$1,MAX(R$1:R90)+1,""))</f>
        <v/>
      </c>
      <c r="S91" s="24" t="str">
        <f>IF(S$1=$C91,"0",IF($E91=S$1,MAX(S$1:S90)+1,""))</f>
        <v/>
      </c>
      <c r="T91" s="24" t="str">
        <f>IF(T$1=$C91,"0",IF($E91=T$1,MAX(T$1:T90)+1,""))</f>
        <v/>
      </c>
      <c r="U91" s="24" t="str">
        <f>IF(U$1=$C91,"0",IF($E91=U$1,MAX(U$1:U90)+1,""))</f>
        <v/>
      </c>
      <c r="V91" s="24" t="str">
        <f>IF(V$1=$C91,"0",IF($E91=V$1,MAX(V$1:V90)+1,""))</f>
        <v/>
      </c>
      <c r="W91" s="24" t="str">
        <f>IF(W$1=$C91,"0",IF($E91=W$1,MAX(W$1:W90)+1,""))</f>
        <v/>
      </c>
      <c r="X91" s="24" t="str">
        <f>IF(X$1=$C91,"0",IF($E91=X$1,MAX(X$1:X90)+1,""))</f>
        <v/>
      </c>
      <c r="Y91" s="24" t="str">
        <f>IF(Y$1=$C91,"0",IF($E91=Y$1,MAX(Y$1:Y90)+1,""))</f>
        <v/>
      </c>
      <c r="Z91" s="5"/>
      <c r="AA91" s="7">
        <v>811</v>
      </c>
      <c r="AB91" s="7" t="str">
        <f>RIGHT("0"&amp;_xlfn.XLOOKUP(E91,'System Rank'!A:A,'System Rank'!B:B,"NOT FOUND",0),2)&amp;"-"&amp;IF(AND(LEN(AA91)=3,RIGHT(AA91,2)="99"),AA91-99,AA91)</f>
        <v>10-811</v>
      </c>
      <c r="AC91" s="6">
        <f>_xlfn.RANK.EQ(F91,F:F)</f>
        <v>79</v>
      </c>
    </row>
    <row r="92" spans="1:29">
      <c r="A92" s="6">
        <f>A91+1</f>
        <v>90</v>
      </c>
      <c r="B92" s="6" t="str">
        <f>IF(OR(E92="Mars",AC92&lt;=$AF$3-2),"Yes","No")</f>
        <v>No</v>
      </c>
      <c r="C92" s="9" t="s">
        <v>214</v>
      </c>
      <c r="D92" s="9" t="s">
        <v>181</v>
      </c>
      <c r="E92" s="5" t="s">
        <v>11</v>
      </c>
      <c r="F92" s="5">
        <v>42</v>
      </c>
      <c r="G92" s="12">
        <v>23600000</v>
      </c>
      <c r="H92" s="24" t="str">
        <f>IF(H$1=$C92,"0",IF($E92=H$1,MAX(H$1:H91)+1,""))</f>
        <v/>
      </c>
      <c r="I92" s="24" t="str">
        <f>IF(I$1=$C92,"0",IF($E92=I$1,MAX(I$1:I91)+1,""))</f>
        <v/>
      </c>
      <c r="J92" s="24" t="str">
        <f>IF(J$1=$C92,"0",IF($E92=J$1,MAX(J$1:J91)+1,""))</f>
        <v/>
      </c>
      <c r="K92" s="24" t="str">
        <f>IF(K$1=$C92,"0",IF($E92=K$1,MAX(K$1:K91)+1,""))</f>
        <v/>
      </c>
      <c r="L92" s="24" t="str">
        <f>IF(L$1=$C92,"0",IF($E92=L$1,MAX(L$1:L91)+1,""))</f>
        <v/>
      </c>
      <c r="M92" s="24" t="str">
        <f>IF(M$1=$C92,"0",IF($E92=M$1,MAX(M$1:M91)+1,""))</f>
        <v/>
      </c>
      <c r="N92" s="24" t="str">
        <f>IF(N$1=$C92,"0",IF($E92=N$1,MAX(N$1:N91)+1,""))</f>
        <v/>
      </c>
      <c r="O92" s="24" t="str">
        <f>IF(O$1=$C92,"0",IF($E92=O$1,MAX(O$1:O91)+1,""))</f>
        <v/>
      </c>
      <c r="P92" s="24">
        <f>IF(P$1=$C92,"0",IF($E92=P$1,MAX(P$1:P91)+1,""))</f>
        <v>12</v>
      </c>
      <c r="Q92" s="24" t="str">
        <f>IF(Q$1=$C92,"0",IF($E92=Q$1,MAX(Q$1:Q91)+1,""))</f>
        <v/>
      </c>
      <c r="R92" s="24" t="str">
        <f>IF(R$1=$C92,"0",IF($E92=R$1,MAX(R$1:R91)+1,""))</f>
        <v/>
      </c>
      <c r="S92" s="24" t="str">
        <f>IF(S$1=$C92,"0",IF($E92=S$1,MAX(S$1:S91)+1,""))</f>
        <v/>
      </c>
      <c r="T92" s="24" t="str">
        <f>IF(T$1=$C92,"0",IF($E92=T$1,MAX(T$1:T91)+1,""))</f>
        <v/>
      </c>
      <c r="U92" s="24" t="str">
        <f>IF(U$1=$C92,"0",IF($E92=U$1,MAX(U$1:U91)+1,""))</f>
        <v/>
      </c>
      <c r="V92" s="24" t="str">
        <f>IF(V$1=$C92,"0",IF($E92=V$1,MAX(V$1:V91)+1,""))</f>
        <v/>
      </c>
      <c r="W92" s="24" t="str">
        <f>IF(W$1=$C92,"0",IF($E92=W$1,MAX(W$1:W91)+1,""))</f>
        <v/>
      </c>
      <c r="X92" s="24" t="str">
        <f>IF(X$1=$C92,"0",IF($E92=X$1,MAX(X$1:X91)+1,""))</f>
        <v/>
      </c>
      <c r="Y92" s="24" t="str">
        <f>IF(Y$1=$C92,"0",IF($E92=Y$1,MAX(Y$1:Y91)+1,""))</f>
        <v/>
      </c>
      <c r="Z92" s="5"/>
      <c r="AA92" s="7">
        <v>812</v>
      </c>
      <c r="AB92" s="7" t="str">
        <f>RIGHT("0"&amp;_xlfn.XLOOKUP(E92,'System Rank'!A:A,'System Rank'!B:B,"NOT FOUND",0),2)&amp;"-"&amp;IF(AND(LEN(AA92)=3,RIGHT(AA92,2)="99"),AA92-99,AA92)</f>
        <v>10-812</v>
      </c>
      <c r="AC92" s="6">
        <f>_xlfn.RANK.EQ(F92,F:F)</f>
        <v>80</v>
      </c>
    </row>
    <row r="93" spans="1:29">
      <c r="A93" s="6">
        <f>A92+1</f>
        <v>91</v>
      </c>
      <c r="B93" s="6" t="str">
        <f>IF(OR(E93="Mars",AC93&lt;=$AF$3-2),"Yes","No")</f>
        <v>No</v>
      </c>
      <c r="C93" s="9" t="s">
        <v>43</v>
      </c>
      <c r="D93" s="9" t="s">
        <v>181</v>
      </c>
      <c r="E93" s="5" t="s">
        <v>11</v>
      </c>
      <c r="F93" s="5">
        <v>60</v>
      </c>
      <c r="G93" s="12">
        <v>48400000</v>
      </c>
      <c r="H93" s="24" t="str">
        <f>IF(H$1=$C93,"0",IF($E93=H$1,MAX(H$1:H92)+1,""))</f>
        <v/>
      </c>
      <c r="I93" s="24" t="str">
        <f>IF(I$1=$C93,"0",IF($E93=I$1,MAX(I$1:I92)+1,""))</f>
        <v/>
      </c>
      <c r="J93" s="24" t="str">
        <f>IF(J$1=$C93,"0",IF($E93=J$1,MAX(J$1:J92)+1,""))</f>
        <v/>
      </c>
      <c r="K93" s="24" t="str">
        <f>IF(K$1=$C93,"0",IF($E93=K$1,MAX(K$1:K92)+1,""))</f>
        <v/>
      </c>
      <c r="L93" s="24" t="str">
        <f>IF(L$1=$C93,"0",IF($E93=L$1,MAX(L$1:L92)+1,""))</f>
        <v/>
      </c>
      <c r="M93" s="24" t="str">
        <f>IF(M$1=$C93,"0",IF($E93=M$1,MAX(M$1:M92)+1,""))</f>
        <v/>
      </c>
      <c r="N93" s="24" t="str">
        <f>IF(N$1=$C93,"0",IF($E93=N$1,MAX(N$1:N92)+1,""))</f>
        <v/>
      </c>
      <c r="O93" s="24" t="str">
        <f>IF(O$1=$C93,"0",IF($E93=O$1,MAX(O$1:O92)+1,""))</f>
        <v/>
      </c>
      <c r="P93" s="24">
        <f>IF(P$1=$C93,"0",IF($E93=P$1,MAX(P$1:P92)+1,""))</f>
        <v>13</v>
      </c>
      <c r="Q93" s="24" t="str">
        <f>IF(Q$1=$C93,"0",IF($E93=Q$1,MAX(Q$1:Q92)+1,""))</f>
        <v/>
      </c>
      <c r="R93" s="24" t="str">
        <f>IF(R$1=$C93,"0",IF($E93=R$1,MAX(R$1:R92)+1,""))</f>
        <v/>
      </c>
      <c r="S93" s="24" t="str">
        <f>IF(S$1=$C93,"0",IF($E93=S$1,MAX(S$1:S92)+1,""))</f>
        <v/>
      </c>
      <c r="T93" s="24" t="str">
        <f>IF(T$1=$C93,"0",IF($E93=T$1,MAX(T$1:T92)+1,""))</f>
        <v/>
      </c>
      <c r="U93" s="24" t="str">
        <f>IF(U$1=$C93,"0",IF($E93=U$1,MAX(U$1:U92)+1,""))</f>
        <v/>
      </c>
      <c r="V93" s="24" t="str">
        <f>IF(V$1=$C93,"0",IF($E93=V$1,MAX(V$1:V92)+1,""))</f>
        <v/>
      </c>
      <c r="W93" s="24" t="str">
        <f>IF(W$1=$C93,"0",IF($E93=W$1,MAX(W$1:W92)+1,""))</f>
        <v/>
      </c>
      <c r="X93" s="24" t="str">
        <f>IF(X$1=$C93,"0",IF($E93=X$1,MAX(X$1:X92)+1,""))</f>
        <v/>
      </c>
      <c r="Y93" s="24" t="str">
        <f>IF(Y$1=$C93,"0",IF($E93=Y$1,MAX(Y$1:Y92)+1,""))</f>
        <v/>
      </c>
      <c r="Z93" s="5" t="s">
        <v>169</v>
      </c>
      <c r="AA93" s="7">
        <v>813</v>
      </c>
      <c r="AB93" s="7" t="str">
        <f>RIGHT("0"&amp;_xlfn.XLOOKUP(E93,'System Rank'!A:A,'System Rank'!B:B,"NOT FOUND",0),2)&amp;"-"&amp;IF(AND(LEN(AA93)=3,RIGHT(AA93,2)="99"),AA93-99,AA93)</f>
        <v>10-813</v>
      </c>
      <c r="AC93" s="6">
        <f>_xlfn.RANK.EQ(F93,F:F)</f>
        <v>72</v>
      </c>
    </row>
    <row r="94" spans="1:29">
      <c r="A94" s="6">
        <f>A93+1</f>
        <v>92</v>
      </c>
      <c r="B94" s="6" t="str">
        <f>IF(OR(E94="Mars",AC94&lt;=$AF$3-2),"Yes","No")</f>
        <v>No</v>
      </c>
      <c r="C94" s="9" t="s">
        <v>211</v>
      </c>
      <c r="D94" s="9" t="s">
        <v>181</v>
      </c>
      <c r="E94" s="5" t="s">
        <v>11</v>
      </c>
      <c r="F94" s="5">
        <v>34</v>
      </c>
      <c r="G94" s="12">
        <v>105300</v>
      </c>
      <c r="H94" s="24" t="str">
        <f>IF(H$1=$C94,"0",IF($E94=H$1,MAX(H$1:H93)+1,""))</f>
        <v/>
      </c>
      <c r="I94" s="24" t="str">
        <f>IF(I$1=$C94,"0",IF($E94=I$1,MAX(I$1:I93)+1,""))</f>
        <v/>
      </c>
      <c r="J94" s="24" t="str">
        <f>IF(J$1=$C94,"0",IF($E94=J$1,MAX(J$1:J93)+1,""))</f>
        <v/>
      </c>
      <c r="K94" s="24" t="str">
        <f>IF(K$1=$C94,"0",IF($E94=K$1,MAX(K$1:K93)+1,""))</f>
        <v/>
      </c>
      <c r="L94" s="24" t="str">
        <f>IF(L$1=$C94,"0",IF($E94=L$1,MAX(L$1:L93)+1,""))</f>
        <v/>
      </c>
      <c r="M94" s="24" t="str">
        <f>IF(M$1=$C94,"0",IF($E94=M$1,MAX(M$1:M93)+1,""))</f>
        <v/>
      </c>
      <c r="N94" s="24" t="str">
        <f>IF(N$1=$C94,"0",IF($E94=N$1,MAX(N$1:N93)+1,""))</f>
        <v/>
      </c>
      <c r="O94" s="24" t="str">
        <f>IF(O$1=$C94,"0",IF($E94=O$1,MAX(O$1:O93)+1,""))</f>
        <v/>
      </c>
      <c r="P94" s="24">
        <f>IF(P$1=$C94,"0",IF($E94=P$1,MAX(P$1:P93)+1,""))</f>
        <v>14</v>
      </c>
      <c r="Q94" s="24" t="str">
        <f>IF(Q$1=$C94,"0",IF($E94=Q$1,MAX(Q$1:Q93)+1,""))</f>
        <v/>
      </c>
      <c r="R94" s="24" t="str">
        <f>IF(R$1=$C94,"0",IF($E94=R$1,MAX(R$1:R93)+1,""))</f>
        <v/>
      </c>
      <c r="S94" s="24" t="str">
        <f>IF(S$1=$C94,"0",IF($E94=S$1,MAX(S$1:S93)+1,""))</f>
        <v/>
      </c>
      <c r="T94" s="24" t="str">
        <f>IF(T$1=$C94,"0",IF($E94=T$1,MAX(T$1:T93)+1,""))</f>
        <v/>
      </c>
      <c r="U94" s="24" t="str">
        <f>IF(U$1=$C94,"0",IF($E94=U$1,MAX(U$1:U93)+1,""))</f>
        <v/>
      </c>
      <c r="V94" s="24" t="str">
        <f>IF(V$1=$C94,"0",IF($E94=V$1,MAX(V$1:V93)+1,""))</f>
        <v/>
      </c>
      <c r="W94" s="24" t="str">
        <f>IF(W$1=$C94,"0",IF($E94=W$1,MAX(W$1:W93)+1,""))</f>
        <v/>
      </c>
      <c r="X94" s="24" t="str">
        <f>IF(X$1=$C94,"0",IF($E94=X$1,MAX(X$1:X93)+1,""))</f>
        <v/>
      </c>
      <c r="Y94" s="24" t="str">
        <f>IF(Y$1=$C94,"0",IF($E94=Y$1,MAX(Y$1:Y93)+1,""))</f>
        <v/>
      </c>
      <c r="Z94" s="5"/>
      <c r="AA94" s="7">
        <v>814</v>
      </c>
      <c r="AB94" s="7" t="str">
        <f>RIGHT("0"&amp;_xlfn.XLOOKUP(E94,'System Rank'!A:A,'System Rank'!B:B,"NOT FOUND",0),2)&amp;"-"&amp;IF(AND(LEN(AA94)=3,RIGHT(AA94,2)="99"),AA94-99,AA94)</f>
        <v>10-814</v>
      </c>
      <c r="AC94" s="6">
        <f>_xlfn.RANK.EQ(F94,F:F)</f>
        <v>90</v>
      </c>
    </row>
    <row r="95" spans="1:29">
      <c r="A95" s="6">
        <f>A94+1</f>
        <v>93</v>
      </c>
      <c r="B95" s="6" t="str">
        <f>IF(OR(E95="Mars",AC95&lt;=$AF$3-2),"Yes","No")</f>
        <v>No</v>
      </c>
      <c r="C95" s="16" t="s">
        <v>243</v>
      </c>
      <c r="D95" s="16" t="s">
        <v>182</v>
      </c>
      <c r="E95" s="5" t="s">
        <v>240</v>
      </c>
      <c r="F95" s="5">
        <v>443</v>
      </c>
      <c r="G95" s="12">
        <v>9000</v>
      </c>
      <c r="H95" s="24" t="str">
        <f>IF(H$1=$C95,"0",IF($E95=H$1,MAX(H$1:H94)+1,""))</f>
        <v/>
      </c>
      <c r="I95" s="24" t="str">
        <f>IF(I$1=$C95,"0",IF($E95=I$1,MAX(I$1:I94)+1,""))</f>
        <v/>
      </c>
      <c r="J95" s="24" t="str">
        <f>IF(J$1=$C95,"0",IF($E95=J$1,MAX(J$1:J94)+1,""))</f>
        <v/>
      </c>
      <c r="K95" s="24" t="str">
        <f>IF(K$1=$C95,"0",IF($E95=K$1,MAX(K$1:K94)+1,""))</f>
        <v/>
      </c>
      <c r="L95" s="24" t="str">
        <f>IF(L$1=$C95,"0",IF($E95=L$1,MAX(L$1:L94)+1,""))</f>
        <v/>
      </c>
      <c r="M95" s="24" t="str">
        <f>IF(M$1=$C95,"0",IF($E95=M$1,MAX(M$1:M94)+1,""))</f>
        <v/>
      </c>
      <c r="N95" s="24" t="str">
        <f>IF(N$1=$C95,"0",IF($E95=N$1,MAX(N$1:N94)+1,""))</f>
        <v/>
      </c>
      <c r="O95" s="24" t="str">
        <f>IF(O$1=$C95,"0",IF($E95=O$1,MAX(O$1:O94)+1,""))</f>
        <v/>
      </c>
      <c r="P95" s="24" t="str">
        <f>IF(P$1=$C95,"0",IF($E95=P$1,MAX(P$1:P94)+1,""))</f>
        <v/>
      </c>
      <c r="Q95" s="24">
        <f>IF(Q$1=$C95,"0",IF($E95=Q$1,MAX(Q$1:Q94)+1,""))</f>
        <v>1</v>
      </c>
      <c r="R95" s="24" t="str">
        <f>IF(R$1=$C95,"0",IF($E95=R$1,MAX(R$1:R94)+1,""))</f>
        <v/>
      </c>
      <c r="S95" s="24" t="str">
        <f>IF(S$1=$C95,"0",IF($E95=S$1,MAX(S$1:S94)+1,""))</f>
        <v/>
      </c>
      <c r="T95" s="24" t="str">
        <f>IF(T$1=$C95,"0",IF($E95=T$1,MAX(T$1:T94)+1,""))</f>
        <v/>
      </c>
      <c r="U95" s="24" t="str">
        <f>IF(U$1=$C95,"0",IF($E95=U$1,MAX(U$1:U94)+1,""))</f>
        <v/>
      </c>
      <c r="V95" s="24" t="str">
        <f>IF(V$1=$C95,"0",IF($E95=V$1,MAX(V$1:V94)+1,""))</f>
        <v/>
      </c>
      <c r="W95" s="24" t="str">
        <f>IF(W$1=$C95,"0",IF($E95=W$1,MAX(W$1:W94)+1,""))</f>
        <v/>
      </c>
      <c r="X95" s="24" t="str">
        <f>IF(X$1=$C95,"0",IF($E95=X$1,MAX(X$1:X94)+1,""))</f>
        <v/>
      </c>
      <c r="Y95" s="24" t="str">
        <f>IF(Y$1=$C95,"0",IF($E95=Y$1,MAX(Y$1:Y94)+1,""))</f>
        <v/>
      </c>
      <c r="Z95" s="5"/>
      <c r="AA95" s="7">
        <v>120090482</v>
      </c>
      <c r="AB95" s="7" t="str">
        <f>RIGHT("0"&amp;_xlfn.XLOOKUP(E95,'System Rank'!A:A,'System Rank'!B:B,"NOT FOUND",0),2)&amp;"-"&amp;IF(AND(LEN(AA95)=3,RIGHT(AA95,2)="99"),AA95-99,AA95)</f>
        <v>11-120090482</v>
      </c>
      <c r="AC95" s="6">
        <f>_xlfn.RANK.EQ(F95,F:F)</f>
        <v>39</v>
      </c>
    </row>
    <row r="96" spans="1:29">
      <c r="A96" s="6">
        <f>A95+1</f>
        <v>94</v>
      </c>
      <c r="B96" s="6" t="str">
        <f>IF(OR(E96="Mars",AC96&lt;=$AF$3-2),"Yes","No")</f>
        <v>Yes</v>
      </c>
      <c r="C96" s="15" t="s">
        <v>240</v>
      </c>
      <c r="D96" s="15" t="s">
        <v>164</v>
      </c>
      <c r="E96" s="1" t="s">
        <v>240</v>
      </c>
      <c r="F96" s="5">
        <v>910</v>
      </c>
      <c r="G96" s="12">
        <v>5894000000</v>
      </c>
      <c r="H96" s="24" t="str">
        <f>IF(H$1=$C96,"0",IF($E96=H$1,MAX(H$1:H95)+1,""))</f>
        <v/>
      </c>
      <c r="I96" s="24" t="str">
        <f>IF(I$1=$C96,"0",IF($E96=I$1,MAX(I$1:I95)+1,""))</f>
        <v/>
      </c>
      <c r="J96" s="24" t="str">
        <f>IF(J$1=$C96,"0",IF($E96=J$1,MAX(J$1:J95)+1,""))</f>
        <v/>
      </c>
      <c r="K96" s="24" t="str">
        <f>IF(K$1=$C96,"0",IF($E96=K$1,MAX(K$1:K95)+1,""))</f>
        <v/>
      </c>
      <c r="L96" s="24" t="str">
        <f>IF(L$1=$C96,"0",IF($E96=L$1,MAX(L$1:L95)+1,""))</f>
        <v/>
      </c>
      <c r="M96" s="24" t="str">
        <f>IF(M$1=$C96,"0",IF($E96=M$1,MAX(M$1:M95)+1,""))</f>
        <v/>
      </c>
      <c r="N96" s="24" t="str">
        <f>IF(N$1=$C96,"0",IF($E96=N$1,MAX(N$1:N95)+1,""))</f>
        <v/>
      </c>
      <c r="O96" s="24" t="str">
        <f>IF(O$1=$C96,"0",IF($E96=O$1,MAX(O$1:O95)+1,""))</f>
        <v/>
      </c>
      <c r="P96" s="24" t="str">
        <f>IF(P$1=$C96,"0",IF($E96=P$1,MAX(P$1:P95)+1,""))</f>
        <v/>
      </c>
      <c r="Q96" s="24" t="str">
        <f>IF(Q$1=$C96,"0",IF($E96=Q$1,MAX(Q$1:Q95)+1,""))</f>
        <v>0</v>
      </c>
      <c r="R96" s="24" t="str">
        <f>IF(R$1=$C96,"0",IF($E96=R$1,MAX(R$1:R95)+1,""))</f>
        <v/>
      </c>
      <c r="S96" s="24" t="str">
        <f>IF(S$1=$C96,"0",IF($E96=S$1,MAX(S$1:S95)+1,""))</f>
        <v/>
      </c>
      <c r="T96" s="24" t="str">
        <f>IF(T$1=$C96,"0",IF($E96=T$1,MAX(T$1:T95)+1,""))</f>
        <v/>
      </c>
      <c r="U96" s="24" t="str">
        <f>IF(U$1=$C96,"0",IF($E96=U$1,MAX(U$1:U95)+1,""))</f>
        <v/>
      </c>
      <c r="V96" s="24" t="str">
        <f>IF(V$1=$C96,"0",IF($E96=V$1,MAX(V$1:V95)+1,""))</f>
        <v/>
      </c>
      <c r="W96" s="24" t="str">
        <f>IF(W$1=$C96,"0",IF($E96=W$1,MAX(W$1:W95)+1,""))</f>
        <v/>
      </c>
      <c r="X96" s="24" t="str">
        <f>IF(X$1=$C96,"0",IF($E96=X$1,MAX(X$1:X95)+1,""))</f>
        <v/>
      </c>
      <c r="Y96" s="24" t="str">
        <f>IF(Y$1=$C96,"0",IF($E96=Y$1,MAX(Y$1:Y95)+1,""))</f>
        <v/>
      </c>
      <c r="Z96" s="5"/>
      <c r="AA96" s="7">
        <v>20090482</v>
      </c>
      <c r="AB96" s="7" t="str">
        <f>RIGHT("0"&amp;_xlfn.XLOOKUP(E96,'System Rank'!A:A,'System Rank'!B:B,"NOT FOUND",0),2)&amp;"-"&amp;IF(AND(LEN(AA96)=3,RIGHT(AA96,2)="99"),AA96-99,AA96)</f>
        <v>11-20090482</v>
      </c>
      <c r="AC96" s="6">
        <f>_xlfn.RANK.EQ(F96,F:F)</f>
        <v>33</v>
      </c>
    </row>
    <row r="97" spans="1:29">
      <c r="A97" s="6">
        <f>A96+1</f>
        <v>95</v>
      </c>
      <c r="B97" s="6" t="str">
        <f>IF(OR(E97="Mars",AC97&lt;=$AF$3-2),"Yes","No")</f>
        <v>No</v>
      </c>
      <c r="C97" s="16" t="s">
        <v>189</v>
      </c>
      <c r="D97" s="16" t="s">
        <v>182</v>
      </c>
      <c r="E97" s="5" t="s">
        <v>18</v>
      </c>
      <c r="F97" s="5">
        <v>37</v>
      </c>
      <c r="G97" s="12">
        <v>48694</v>
      </c>
      <c r="H97" s="24" t="str">
        <f>IF(H$1=$C97,"0",IF($E97=H$1,MAX(H$1:H96)+1,""))</f>
        <v/>
      </c>
      <c r="I97" s="24" t="str">
        <f>IF(I$1=$C97,"0",IF($E97=I$1,MAX(I$1:I96)+1,""))</f>
        <v/>
      </c>
      <c r="J97" s="24" t="str">
        <f>IF(J$1=$C97,"0",IF($E97=J$1,MAX(J$1:J96)+1,""))</f>
        <v/>
      </c>
      <c r="K97" s="24" t="str">
        <f>IF(K$1=$C97,"0",IF($E97=K$1,MAX(K$1:K96)+1,""))</f>
        <v/>
      </c>
      <c r="L97" s="24" t="str">
        <f>IF(L$1=$C97,"0",IF($E97=L$1,MAX(L$1:L96)+1,""))</f>
        <v/>
      </c>
      <c r="M97" s="24" t="str">
        <f>IF(M$1=$C97,"0",IF($E97=M$1,MAX(M$1:M96)+1,""))</f>
        <v/>
      </c>
      <c r="N97" s="24" t="str">
        <f>IF(N$1=$C97,"0",IF($E97=N$1,MAX(N$1:N96)+1,""))</f>
        <v/>
      </c>
      <c r="O97" s="24" t="str">
        <f>IF(O$1=$C97,"0",IF($E97=O$1,MAX(O$1:O96)+1,""))</f>
        <v/>
      </c>
      <c r="P97" s="24" t="str">
        <f>IF(P$1=$C97,"0",IF($E97=P$1,MAX(P$1:P96)+1,""))</f>
        <v/>
      </c>
      <c r="Q97" s="24" t="str">
        <f>IF(Q$1=$C97,"0",IF($E97=Q$1,MAX(Q$1:Q96)+1,""))</f>
        <v/>
      </c>
      <c r="R97" s="24">
        <f>IF(R$1=$C97,"0",IF($E97=R$1,MAX(R$1:R96)+1,""))</f>
        <v>1</v>
      </c>
      <c r="S97" s="24" t="str">
        <f>IF(S$1=$C97,"0",IF($E97=S$1,MAX(S$1:S96)+1,""))</f>
        <v/>
      </c>
      <c r="T97" s="24" t="str">
        <f>IF(T$1=$C97,"0",IF($E97=T$1,MAX(T$1:T96)+1,""))</f>
        <v/>
      </c>
      <c r="U97" s="24" t="str">
        <f>IF(U$1=$C97,"0",IF($E97=U$1,MAX(U$1:U96)+1,""))</f>
        <v/>
      </c>
      <c r="V97" s="24" t="str">
        <f>IF(V$1=$C97,"0",IF($E97=V$1,MAX(V$1:V96)+1,""))</f>
        <v/>
      </c>
      <c r="W97" s="24" t="str">
        <f>IF(W$1=$C97,"0",IF($E97=W$1,MAX(W$1:W96)+1,""))</f>
        <v/>
      </c>
      <c r="X97" s="24" t="str">
        <f>IF(X$1=$C97,"0",IF($E97=X$1,MAX(X$1:X96)+1,""))</f>
        <v/>
      </c>
      <c r="Y97" s="24" t="str">
        <f>IF(Y$1=$C97,"0",IF($E97=Y$1,MAX(Y$1:Y96)+1,""))</f>
        <v/>
      </c>
      <c r="Z97" s="5"/>
      <c r="AA97" s="7">
        <v>902</v>
      </c>
      <c r="AB97" s="7" t="str">
        <f>RIGHT("0"&amp;_xlfn.XLOOKUP(E97,'System Rank'!A:A,'System Rank'!B:B,"NOT FOUND",0),2)&amp;"-"&amp;IF(AND(LEN(AA97)=3,RIGHT(AA97,2)="99"),AA97-99,AA97)</f>
        <v>12-902</v>
      </c>
      <c r="AC97" s="6">
        <f>_xlfn.RANK.EQ(F97,F:F)</f>
        <v>87</v>
      </c>
    </row>
    <row r="98" spans="1:29">
      <c r="A98" s="6">
        <f>A97+1</f>
        <v>96</v>
      </c>
      <c r="B98" s="6" t="str">
        <f>IF(OR(E98="Mars",AC98&lt;=$AF$3-2),"Yes","No")</f>
        <v>No</v>
      </c>
      <c r="C98" s="16" t="s">
        <v>188</v>
      </c>
      <c r="D98" s="16" t="s">
        <v>182</v>
      </c>
      <c r="E98" s="5" t="s">
        <v>18</v>
      </c>
      <c r="F98" s="5">
        <v>39</v>
      </c>
      <c r="G98" s="12">
        <v>64738</v>
      </c>
      <c r="H98" s="24" t="str">
        <f>IF(H$1=$C98,"0",IF($E98=H$1,MAX(H$1:H97)+1,""))</f>
        <v/>
      </c>
      <c r="I98" s="24" t="str">
        <f>IF(I$1=$C98,"0",IF($E98=I$1,MAX(I$1:I97)+1,""))</f>
        <v/>
      </c>
      <c r="J98" s="24" t="str">
        <f>IF(J$1=$C98,"0",IF($E98=J$1,MAX(J$1:J97)+1,""))</f>
        <v/>
      </c>
      <c r="K98" s="24" t="str">
        <f>IF(K$1=$C98,"0",IF($E98=K$1,MAX(K$1:K97)+1,""))</f>
        <v/>
      </c>
      <c r="L98" s="24" t="str">
        <f>IF(L$1=$C98,"0",IF($E98=L$1,MAX(L$1:L97)+1,""))</f>
        <v/>
      </c>
      <c r="M98" s="24" t="str">
        <f>IF(M$1=$C98,"0",IF($E98=M$1,MAX(M$1:M97)+1,""))</f>
        <v/>
      </c>
      <c r="N98" s="24" t="str">
        <f>IF(N$1=$C98,"0",IF($E98=N$1,MAX(N$1:N97)+1,""))</f>
        <v/>
      </c>
      <c r="O98" s="24" t="str">
        <f>IF(O$1=$C98,"0",IF($E98=O$1,MAX(O$1:O97)+1,""))</f>
        <v/>
      </c>
      <c r="P98" s="24" t="str">
        <f>IF(P$1=$C98,"0",IF($E98=P$1,MAX(P$1:P97)+1,""))</f>
        <v/>
      </c>
      <c r="Q98" s="24" t="str">
        <f>IF(Q$1=$C98,"0",IF($E98=Q$1,MAX(Q$1:Q97)+1,""))</f>
        <v/>
      </c>
      <c r="R98" s="24">
        <f>IF(R$1=$C98,"0",IF($E98=R$1,MAX(R$1:R97)+1,""))</f>
        <v>2</v>
      </c>
      <c r="S98" s="24" t="str">
        <f>IF(S$1=$C98,"0",IF($E98=S$1,MAX(S$1:S97)+1,""))</f>
        <v/>
      </c>
      <c r="T98" s="24" t="str">
        <f>IF(T$1=$C98,"0",IF($E98=T$1,MAX(T$1:T97)+1,""))</f>
        <v/>
      </c>
      <c r="U98" s="24" t="str">
        <f>IF(U$1=$C98,"0",IF($E98=U$1,MAX(U$1:U97)+1,""))</f>
        <v/>
      </c>
      <c r="V98" s="24" t="str">
        <f>IF(V$1=$C98,"0",IF($E98=V$1,MAX(V$1:V97)+1,""))</f>
        <v/>
      </c>
      <c r="W98" s="24" t="str">
        <f>IF(W$1=$C98,"0",IF($E98=W$1,MAX(W$1:W97)+1,""))</f>
        <v/>
      </c>
      <c r="X98" s="24" t="str">
        <f>IF(X$1=$C98,"0",IF($E98=X$1,MAX(X$1:X97)+1,""))</f>
        <v/>
      </c>
      <c r="Y98" s="24" t="str">
        <f>IF(Y$1=$C98,"0",IF($E98=Y$1,MAX(Y$1:Y97)+1,""))</f>
        <v/>
      </c>
      <c r="Z98" s="5"/>
      <c r="AA98" s="7">
        <v>903</v>
      </c>
      <c r="AB98" s="7" t="str">
        <f>RIGHT("0"&amp;_xlfn.XLOOKUP(E98,'System Rank'!A:A,'System Rank'!B:B,"NOT FOUND",0),2)&amp;"-"&amp;IF(AND(LEN(AA98)=3,RIGHT(AA98,2)="99"),AA98-99,AA98)</f>
        <v>12-903</v>
      </c>
      <c r="AC98" s="6">
        <f>_xlfn.RANK.EQ(F98,F:F)</f>
        <v>84</v>
      </c>
    </row>
    <row r="99" spans="1:29">
      <c r="A99" s="6">
        <f>A98+1</f>
        <v>97</v>
      </c>
      <c r="B99" s="6" t="str">
        <f>IF(OR(E99="Mars",AC99&lt;=$AF$3-2),"Yes","No")</f>
        <v>No</v>
      </c>
      <c r="C99" s="16" t="s">
        <v>187</v>
      </c>
      <c r="D99" s="16" t="s">
        <v>182</v>
      </c>
      <c r="E99" s="5" t="s">
        <v>18</v>
      </c>
      <c r="F99" s="5">
        <v>13</v>
      </c>
      <c r="G99" s="12">
        <v>57783</v>
      </c>
      <c r="H99" s="24" t="str">
        <f>IF(H$1=$C99,"0",IF($E99=H$1,MAX(H$1:H98)+1,""))</f>
        <v/>
      </c>
      <c r="I99" s="24" t="str">
        <f>IF(I$1=$C99,"0",IF($E99=I$1,MAX(I$1:I98)+1,""))</f>
        <v/>
      </c>
      <c r="J99" s="24" t="str">
        <f>IF(J$1=$C99,"0",IF($E99=J$1,MAX(J$1:J98)+1,""))</f>
        <v/>
      </c>
      <c r="K99" s="24" t="str">
        <f>IF(K$1=$C99,"0",IF($E99=K$1,MAX(K$1:K98)+1,""))</f>
        <v/>
      </c>
      <c r="L99" s="24" t="str">
        <f>IF(L$1=$C99,"0",IF($E99=L$1,MAX(L$1:L98)+1,""))</f>
        <v/>
      </c>
      <c r="M99" s="24" t="str">
        <f>IF(M$1=$C99,"0",IF($E99=M$1,MAX(M$1:M98)+1,""))</f>
        <v/>
      </c>
      <c r="N99" s="24" t="str">
        <f>IF(N$1=$C99,"0",IF($E99=N$1,MAX(N$1:N98)+1,""))</f>
        <v/>
      </c>
      <c r="O99" s="24" t="str">
        <f>IF(O$1=$C99,"0",IF($E99=O$1,MAX(O$1:O98)+1,""))</f>
        <v/>
      </c>
      <c r="P99" s="24" t="str">
        <f>IF(P$1=$C99,"0",IF($E99=P$1,MAX(P$1:P98)+1,""))</f>
        <v/>
      </c>
      <c r="Q99" s="24" t="str">
        <f>IF(Q$1=$C99,"0",IF($E99=Q$1,MAX(Q$1:Q98)+1,""))</f>
        <v/>
      </c>
      <c r="R99" s="24">
        <f>IF(R$1=$C99,"0",IF($E99=R$1,MAX(R$1:R98)+1,""))</f>
        <v>3</v>
      </c>
      <c r="S99" s="24" t="str">
        <f>IF(S$1=$C99,"0",IF($E99=S$1,MAX(S$1:S98)+1,""))</f>
        <v/>
      </c>
      <c r="T99" s="24" t="str">
        <f>IF(T$1=$C99,"0",IF($E99=T$1,MAX(T$1:T98)+1,""))</f>
        <v/>
      </c>
      <c r="U99" s="24" t="str">
        <f>IF(U$1=$C99,"0",IF($E99=U$1,MAX(U$1:U98)+1,""))</f>
        <v/>
      </c>
      <c r="V99" s="24" t="str">
        <f>IF(V$1=$C99,"0",IF($E99=V$1,MAX(V$1:V98)+1,""))</f>
        <v/>
      </c>
      <c r="W99" s="24" t="str">
        <f>IF(W$1=$C99,"0",IF($E99=W$1,MAX(W$1:W98)+1,""))</f>
        <v/>
      </c>
      <c r="X99" s="24" t="str">
        <f>IF(X$1=$C99,"0",IF($E99=X$1,MAX(X$1:X98)+1,""))</f>
        <v/>
      </c>
      <c r="Y99" s="24" t="str">
        <f>IF(Y$1=$C99,"0",IF($E99=Y$1,MAX(Y$1:Y98)+1,""))</f>
        <v/>
      </c>
      <c r="Z99" s="5"/>
      <c r="AA99" s="7">
        <v>904</v>
      </c>
      <c r="AB99" s="7" t="str">
        <f>RIGHT("0"&amp;_xlfn.XLOOKUP(E99,'System Rank'!A:A,'System Rank'!B:B,"NOT FOUND",0),2)&amp;"-"&amp;IF(AND(LEN(AA99)=3,RIGHT(AA99,2)="99"),AA99-99,AA99)</f>
        <v>12-904</v>
      </c>
      <c r="AC99" s="6">
        <f>_xlfn.RANK.EQ(F99,F:F)</f>
        <v>109</v>
      </c>
    </row>
    <row r="100" spans="1:29">
      <c r="A100" s="6">
        <f>A99+1</f>
        <v>98</v>
      </c>
      <c r="B100" s="6" t="str">
        <f>IF(OR(E100="Mars",AC100&lt;=$AF$3-2),"Yes","No")</f>
        <v>No</v>
      </c>
      <c r="C100" s="16" t="s">
        <v>186</v>
      </c>
      <c r="D100" s="16" t="s">
        <v>182</v>
      </c>
      <c r="E100" s="5" t="s">
        <v>18</v>
      </c>
      <c r="F100" s="5">
        <v>11</v>
      </c>
      <c r="G100" s="12">
        <v>42656</v>
      </c>
      <c r="H100" s="24" t="str">
        <f>IF(H$1=$C100,"0",IF($E100=H$1,MAX(H$1:H99)+1,""))</f>
        <v/>
      </c>
      <c r="I100" s="24" t="str">
        <f>IF(I$1=$C100,"0",IF($E100=I$1,MAX(I$1:I99)+1,""))</f>
        <v/>
      </c>
      <c r="J100" s="24" t="str">
        <f>IF(J$1=$C100,"0",IF($E100=J$1,MAX(J$1:J99)+1,""))</f>
        <v/>
      </c>
      <c r="K100" s="24" t="str">
        <f>IF(K$1=$C100,"0",IF($E100=K$1,MAX(K$1:K99)+1,""))</f>
        <v/>
      </c>
      <c r="L100" s="24" t="str">
        <f>IF(L$1=$C100,"0",IF($E100=L$1,MAX(L$1:L99)+1,""))</f>
        <v/>
      </c>
      <c r="M100" s="24" t="str">
        <f>IF(M$1=$C100,"0",IF($E100=M$1,MAX(M$1:M99)+1,""))</f>
        <v/>
      </c>
      <c r="N100" s="24" t="str">
        <f>IF(N$1=$C100,"0",IF($E100=N$1,MAX(N$1:N99)+1,""))</f>
        <v/>
      </c>
      <c r="O100" s="24" t="str">
        <f>IF(O$1=$C100,"0",IF($E100=O$1,MAX(O$1:O99)+1,""))</f>
        <v/>
      </c>
      <c r="P100" s="24" t="str">
        <f>IF(P$1=$C100,"0",IF($E100=P$1,MAX(P$1:P99)+1,""))</f>
        <v/>
      </c>
      <c r="Q100" s="24" t="str">
        <f>IF(Q$1=$C100,"0",IF($E100=Q$1,MAX(Q$1:Q99)+1,""))</f>
        <v/>
      </c>
      <c r="R100" s="24">
        <f>IF(R$1=$C100,"0",IF($E100=R$1,MAX(R$1:R99)+1,""))</f>
        <v>4</v>
      </c>
      <c r="S100" s="24" t="str">
        <f>IF(S$1=$C100,"0",IF($E100=S$1,MAX(S$1:S99)+1,""))</f>
        <v/>
      </c>
      <c r="T100" s="24" t="str">
        <f>IF(T$1=$C100,"0",IF($E100=T$1,MAX(T$1:T99)+1,""))</f>
        <v/>
      </c>
      <c r="U100" s="24" t="str">
        <f>IF(U$1=$C100,"0",IF($E100=U$1,MAX(U$1:U99)+1,""))</f>
        <v/>
      </c>
      <c r="V100" s="24" t="str">
        <f>IF(V$1=$C100,"0",IF($E100=V$1,MAX(V$1:V99)+1,""))</f>
        <v/>
      </c>
      <c r="W100" s="24" t="str">
        <f>IF(W$1=$C100,"0",IF($E100=W$1,MAX(W$1:W99)+1,""))</f>
        <v/>
      </c>
      <c r="X100" s="24" t="str">
        <f>IF(X$1=$C100,"0",IF($E100=X$1,MAX(X$1:X99)+1,""))</f>
        <v/>
      </c>
      <c r="Y100" s="24" t="str">
        <f>IF(Y$1=$C100,"0",IF($E100=Y$1,MAX(Y$1:Y99)+1,""))</f>
        <v/>
      </c>
      <c r="Z100" s="5"/>
      <c r="AA100" s="7">
        <v>905</v>
      </c>
      <c r="AB100" s="7" t="str">
        <f>RIGHT("0"&amp;_xlfn.XLOOKUP(E100,'System Rank'!A:A,'System Rank'!B:B,"NOT FOUND",0),2)&amp;"-"&amp;IF(AND(LEN(AA100)=3,RIGHT(AA100,2)="99"),AA100-99,AA100)</f>
        <v>12-905</v>
      </c>
      <c r="AC100" s="6">
        <f>_xlfn.RANK.EQ(F100,F:F)</f>
        <v>111</v>
      </c>
    </row>
    <row r="101" spans="1:29">
      <c r="A101" s="6">
        <f>A100+1</f>
        <v>99</v>
      </c>
      <c r="B101" s="6" t="str">
        <f>IF(OR(E101="Mars",AC101&lt;=$AF$3-2),"Yes","No")</f>
        <v>Yes</v>
      </c>
      <c r="C101" s="15" t="s">
        <v>18</v>
      </c>
      <c r="D101" s="15" t="s">
        <v>164</v>
      </c>
      <c r="E101" s="5" t="s">
        <v>18</v>
      </c>
      <c r="F101" s="5">
        <v>2376</v>
      </c>
      <c r="G101" s="12">
        <v>5906000000</v>
      </c>
      <c r="H101" s="24" t="str">
        <f>IF(H$1=$C101,"0",IF($E101=H$1,MAX(H$1:H100)+1,""))</f>
        <v/>
      </c>
      <c r="I101" s="24" t="str">
        <f>IF(I$1=$C101,"0",IF($E101=I$1,MAX(I$1:I100)+1,""))</f>
        <v/>
      </c>
      <c r="J101" s="24" t="str">
        <f>IF(J$1=$C101,"0",IF($E101=J$1,MAX(J$1:J100)+1,""))</f>
        <v/>
      </c>
      <c r="K101" s="24" t="str">
        <f>IF(K$1=$C101,"0",IF($E101=K$1,MAX(K$1:K100)+1,""))</f>
        <v/>
      </c>
      <c r="L101" s="24" t="str">
        <f>IF(L$1=$C101,"0",IF($E101=L$1,MAX(L$1:L100)+1,""))</f>
        <v/>
      </c>
      <c r="M101" s="24" t="str">
        <f>IF(M$1=$C101,"0",IF($E101=M$1,MAX(M$1:M100)+1,""))</f>
        <v/>
      </c>
      <c r="N101" s="24" t="str">
        <f>IF(N$1=$C101,"0",IF($E101=N$1,MAX(N$1:N100)+1,""))</f>
        <v/>
      </c>
      <c r="O101" s="24" t="str">
        <f>IF(O$1=$C101,"0",IF($E101=O$1,MAX(O$1:O100)+1,""))</f>
        <v/>
      </c>
      <c r="P101" s="24" t="str">
        <f>IF(P$1=$C101,"0",IF($E101=P$1,MAX(P$1:P100)+1,""))</f>
        <v/>
      </c>
      <c r="Q101" s="24" t="str">
        <f>IF(Q$1=$C101,"0",IF($E101=Q$1,MAX(Q$1:Q100)+1,""))</f>
        <v/>
      </c>
      <c r="R101" s="24" t="str">
        <f>IF(R$1=$C101,"0",IF($E101=R$1,MAX(R$1:R100)+1,""))</f>
        <v>0</v>
      </c>
      <c r="S101" s="24" t="str">
        <f>IF(S$1=$C101,"0",IF($E101=S$1,MAX(S$1:S100)+1,""))</f>
        <v/>
      </c>
      <c r="T101" s="24" t="str">
        <f>IF(T$1=$C101,"0",IF($E101=T$1,MAX(T$1:T100)+1,""))</f>
        <v/>
      </c>
      <c r="U101" s="24" t="str">
        <f>IF(U$1=$C101,"0",IF($E101=U$1,MAX(U$1:U100)+1,""))</f>
        <v/>
      </c>
      <c r="V101" s="24" t="str">
        <f>IF(V$1=$C101,"0",IF($E101=V$1,MAX(V$1:V100)+1,""))</f>
        <v/>
      </c>
      <c r="W101" s="24" t="str">
        <f>IF(W$1=$C101,"0",IF($E101=W$1,MAX(W$1:W100)+1,""))</f>
        <v/>
      </c>
      <c r="X101" s="24" t="str">
        <f>IF(X$1=$C101,"0",IF($E101=X$1,MAX(X$1:X100)+1,""))</f>
        <v/>
      </c>
      <c r="Y101" s="24" t="str">
        <f>IF(Y$1=$C101,"0",IF($E101=Y$1,MAX(Y$1:Y100)+1,""))</f>
        <v/>
      </c>
      <c r="Z101" s="5"/>
      <c r="AA101" s="7">
        <v>999</v>
      </c>
      <c r="AB101" s="7" t="str">
        <f>RIGHT("0"&amp;_xlfn.XLOOKUP(E101,'System Rank'!A:A,'System Rank'!B:B,"NOT FOUND",0),2)&amp;"-"&amp;IF(AND(LEN(AA101)=3,RIGHT(AA101,2)="99"),AA101-99,AA101)</f>
        <v>12-900</v>
      </c>
      <c r="AC101" s="6">
        <f>_xlfn.RANK.EQ(F101,F:F)</f>
        <v>17</v>
      </c>
    </row>
    <row r="102" spans="1:29">
      <c r="A102" s="6">
        <f>A101+1</f>
        <v>100</v>
      </c>
      <c r="B102" s="6" t="str">
        <f>IF(OR(E102="Mars",AC102&lt;=$AF$3-2),"Yes","No")</f>
        <v>Yes</v>
      </c>
      <c r="C102" s="16" t="s">
        <v>17</v>
      </c>
      <c r="D102" s="16" t="s">
        <v>182</v>
      </c>
      <c r="E102" s="5" t="s">
        <v>18</v>
      </c>
      <c r="F102" s="5">
        <v>1212</v>
      </c>
      <c r="G102" s="12">
        <v>17536</v>
      </c>
      <c r="H102" s="24" t="str">
        <f>IF(H$1=$C102,"0",IF($E102=H$1,MAX(H$1:H101)+1,""))</f>
        <v/>
      </c>
      <c r="I102" s="24" t="str">
        <f>IF(I$1=$C102,"0",IF($E102=I$1,MAX(I$1:I101)+1,""))</f>
        <v/>
      </c>
      <c r="J102" s="24" t="str">
        <f>IF(J$1=$C102,"0",IF($E102=J$1,MAX(J$1:J101)+1,""))</f>
        <v/>
      </c>
      <c r="K102" s="24" t="str">
        <f>IF(K$1=$C102,"0",IF($E102=K$1,MAX(K$1:K101)+1,""))</f>
        <v/>
      </c>
      <c r="L102" s="24" t="str">
        <f>IF(L$1=$C102,"0",IF($E102=L$1,MAX(L$1:L101)+1,""))</f>
        <v/>
      </c>
      <c r="M102" s="24" t="str">
        <f>IF(M$1=$C102,"0",IF($E102=M$1,MAX(M$1:M101)+1,""))</f>
        <v/>
      </c>
      <c r="N102" s="24" t="str">
        <f>IF(N$1=$C102,"0",IF($E102=N$1,MAX(N$1:N101)+1,""))</f>
        <v/>
      </c>
      <c r="O102" s="24" t="str">
        <f>IF(O$1=$C102,"0",IF($E102=O$1,MAX(O$1:O101)+1,""))</f>
        <v/>
      </c>
      <c r="P102" s="24" t="str">
        <f>IF(P$1=$C102,"0",IF($E102=P$1,MAX(P$1:P101)+1,""))</f>
        <v/>
      </c>
      <c r="Q102" s="24" t="str">
        <f>IF(Q$1=$C102,"0",IF($E102=Q$1,MAX(Q$1:Q101)+1,""))</f>
        <v/>
      </c>
      <c r="R102" s="24">
        <f>IF(R$1=$C102,"0",IF($E102=R$1,MAX(R$1:R101)+1,""))</f>
        <v>5</v>
      </c>
      <c r="S102" s="24" t="str">
        <f>IF(S$1=$C102,"0",IF($E102=S$1,MAX(S$1:S101)+1,""))</f>
        <v/>
      </c>
      <c r="T102" s="24" t="str">
        <f>IF(T$1=$C102,"0",IF($E102=T$1,MAX(T$1:T101)+1,""))</f>
        <v/>
      </c>
      <c r="U102" s="24" t="str">
        <f>IF(U$1=$C102,"0",IF($E102=U$1,MAX(U$1:U101)+1,""))</f>
        <v/>
      </c>
      <c r="V102" s="24" t="str">
        <f>IF(V$1=$C102,"0",IF($E102=V$1,MAX(V$1:V101)+1,""))</f>
        <v/>
      </c>
      <c r="W102" s="24" t="str">
        <f>IF(W$1=$C102,"0",IF($E102=W$1,MAX(W$1:W101)+1,""))</f>
        <v/>
      </c>
      <c r="X102" s="24" t="str">
        <f>IF(X$1=$C102,"0",IF($E102=X$1,MAX(X$1:X101)+1,""))</f>
        <v/>
      </c>
      <c r="Y102" s="24" t="str">
        <f>IF(Y$1=$C102,"0",IF($E102=Y$1,MAX(Y$1:Y101)+1,""))</f>
        <v/>
      </c>
      <c r="Z102" s="5"/>
      <c r="AA102" s="7">
        <v>901</v>
      </c>
      <c r="AB102" s="7" t="str">
        <f>RIGHT("0"&amp;_xlfn.XLOOKUP(E102,'System Rank'!A:A,'System Rank'!B:B,"NOT FOUND",0),2)&amp;"-"&amp;IF(AND(LEN(AA102)=3,RIGHT(AA102,2)="99"),AA102-99,AA102)</f>
        <v>12-901</v>
      </c>
      <c r="AC102" s="6">
        <f>_xlfn.RANK.EQ(F102,F:F)</f>
        <v>26</v>
      </c>
    </row>
    <row r="103" spans="1:29">
      <c r="A103" s="6">
        <f>A102+1</f>
        <v>101</v>
      </c>
      <c r="B103" s="6" t="str">
        <f>IF(OR(E103="Mars",AC103&lt;=$AF$3-2),"Yes","No")</f>
        <v>No</v>
      </c>
      <c r="C103" s="16" t="s">
        <v>245</v>
      </c>
      <c r="D103" s="16" t="s">
        <v>182</v>
      </c>
      <c r="E103" s="1" t="s">
        <v>242</v>
      </c>
      <c r="F103" s="5">
        <v>284</v>
      </c>
      <c r="G103" s="12">
        <v>5619</v>
      </c>
      <c r="H103" s="24" t="str">
        <f>IF(H$1=$C103,"0",IF($E103=H$1,MAX(H$1:H102)+1,""))</f>
        <v/>
      </c>
      <c r="I103" s="24" t="str">
        <f>IF(I$1=$C103,"0",IF($E103=I$1,MAX(I$1:I102)+1,""))</f>
        <v/>
      </c>
      <c r="J103" s="24" t="str">
        <f>IF(J$1=$C103,"0",IF($E103=J$1,MAX(J$1:J102)+1,""))</f>
        <v/>
      </c>
      <c r="K103" s="24" t="str">
        <f>IF(K$1=$C103,"0",IF($E103=K$1,MAX(K$1:K102)+1,""))</f>
        <v/>
      </c>
      <c r="L103" s="24" t="str">
        <f>IF(L$1=$C103,"0",IF($E103=L$1,MAX(L$1:L102)+1,""))</f>
        <v/>
      </c>
      <c r="M103" s="24" t="str">
        <f>IF(M$1=$C103,"0",IF($E103=M$1,MAX(M$1:M102)+1,""))</f>
        <v/>
      </c>
      <c r="N103" s="24" t="str">
        <f>IF(N$1=$C103,"0",IF($E103=N$1,MAX(N$1:N102)+1,""))</f>
        <v/>
      </c>
      <c r="O103" s="24" t="str">
        <f>IF(O$1=$C103,"0",IF($E103=O$1,MAX(O$1:O102)+1,""))</f>
        <v/>
      </c>
      <c r="P103" s="24" t="str">
        <f>IF(P$1=$C103,"0",IF($E103=P$1,MAX(P$1:P102)+1,""))</f>
        <v/>
      </c>
      <c r="Q103" s="24" t="str">
        <f>IF(Q$1=$C103,"0",IF($E103=Q$1,MAX(Q$1:Q102)+1,""))</f>
        <v/>
      </c>
      <c r="R103" s="24" t="str">
        <f>IF(R$1=$C103,"0",IF($E103=R$1,MAX(R$1:R102)+1,""))</f>
        <v/>
      </c>
      <c r="S103" s="24">
        <f>IF(S$1=$C103,"0",IF($E103=S$1,MAX(S$1:S102)+1,""))</f>
        <v>1</v>
      </c>
      <c r="T103" s="24" t="str">
        <f>IF(T$1=$C103,"0",IF($E103=T$1,MAX(T$1:T102)+1,""))</f>
        <v/>
      </c>
      <c r="U103" s="24" t="str">
        <f>IF(U$1=$C103,"0",IF($E103=U$1,MAX(U$1:U102)+1,""))</f>
        <v/>
      </c>
      <c r="V103" s="24" t="str">
        <f>IF(V$1=$C103,"0",IF($E103=V$1,MAX(V$1:V102)+1,""))</f>
        <v/>
      </c>
      <c r="W103" s="24" t="str">
        <f>IF(W$1=$C103,"0",IF($E103=W$1,MAX(W$1:W102)+1,""))</f>
        <v/>
      </c>
      <c r="X103" s="24" t="str">
        <f>IF(X$1=$C103,"0",IF($E103=X$1,MAX(X$1:X102)+1,""))</f>
        <v/>
      </c>
      <c r="Y103" s="24" t="str">
        <f>IF(Y$1=$C103,"0",IF($E103=Y$1,MAX(Y$1:Y102)+1,""))</f>
        <v/>
      </c>
      <c r="Z103" s="5"/>
      <c r="AA103" s="7">
        <v>120120347</v>
      </c>
      <c r="AB103" s="7" t="str">
        <f>RIGHT("0"&amp;_xlfn.XLOOKUP(E103,'System Rank'!A:A,'System Rank'!B:B,"NOT FOUND",0),2)&amp;"-"&amp;IF(AND(LEN(AA103)=3,RIGHT(AA103,2)="99"),AA103-99,AA103)</f>
        <v>13-120120347</v>
      </c>
      <c r="AC103" s="6">
        <f>_xlfn.RANK.EQ(F103,F:F)</f>
        <v>44</v>
      </c>
    </row>
    <row r="104" spans="1:29">
      <c r="A104" s="6">
        <f>A103+1</f>
        <v>102</v>
      </c>
      <c r="B104" s="6" t="str">
        <f>IF(OR(E104="Mars",AC104&lt;=$AF$3-2),"Yes","No")</f>
        <v>Yes</v>
      </c>
      <c r="C104" s="15" t="s">
        <v>242</v>
      </c>
      <c r="D104" s="15" t="s">
        <v>164</v>
      </c>
      <c r="E104" s="1" t="s">
        <v>242</v>
      </c>
      <c r="F104" s="5">
        <v>846</v>
      </c>
      <c r="G104" s="12">
        <v>6310000000</v>
      </c>
      <c r="H104" s="24" t="str">
        <f>IF(H$1=$C104,"0",IF($E104=H$1,MAX(H$1:H103)+1,""))</f>
        <v/>
      </c>
      <c r="I104" s="24" t="str">
        <f>IF(I$1=$C104,"0",IF($E104=I$1,MAX(I$1:I103)+1,""))</f>
        <v/>
      </c>
      <c r="J104" s="24" t="str">
        <f>IF(J$1=$C104,"0",IF($E104=J$1,MAX(J$1:J103)+1,""))</f>
        <v/>
      </c>
      <c r="K104" s="24" t="str">
        <f>IF(K$1=$C104,"0",IF($E104=K$1,MAX(K$1:K103)+1,""))</f>
        <v/>
      </c>
      <c r="L104" s="24" t="str">
        <f>IF(L$1=$C104,"0",IF($E104=L$1,MAX(L$1:L103)+1,""))</f>
        <v/>
      </c>
      <c r="M104" s="24" t="str">
        <f>IF(M$1=$C104,"0",IF($E104=M$1,MAX(M$1:M103)+1,""))</f>
        <v/>
      </c>
      <c r="N104" s="24" t="str">
        <f>IF(N$1=$C104,"0",IF($E104=N$1,MAX(N$1:N103)+1,""))</f>
        <v/>
      </c>
      <c r="O104" s="24" t="str">
        <f>IF(O$1=$C104,"0",IF($E104=O$1,MAX(O$1:O103)+1,""))</f>
        <v/>
      </c>
      <c r="P104" s="24" t="str">
        <f>IF(P$1=$C104,"0",IF($E104=P$1,MAX(P$1:P103)+1,""))</f>
        <v/>
      </c>
      <c r="Q104" s="24" t="str">
        <f>IF(Q$1=$C104,"0",IF($E104=Q$1,MAX(Q$1:Q103)+1,""))</f>
        <v/>
      </c>
      <c r="R104" s="24" t="str">
        <f>IF(R$1=$C104,"0",IF($E104=R$1,MAX(R$1:R103)+1,""))</f>
        <v/>
      </c>
      <c r="S104" s="24" t="str">
        <f>IF(S$1=$C104,"0",IF($E104=S$1,MAX(S$1:S103)+1,""))</f>
        <v>0</v>
      </c>
      <c r="T104" s="24" t="str">
        <f>IF(T$1=$C104,"0",IF($E104=T$1,MAX(T$1:T103)+1,""))</f>
        <v/>
      </c>
      <c r="U104" s="24" t="str">
        <f>IF(U$1=$C104,"0",IF($E104=U$1,MAX(U$1:U103)+1,""))</f>
        <v/>
      </c>
      <c r="V104" s="24" t="str">
        <f>IF(V$1=$C104,"0",IF($E104=V$1,MAX(V$1:V103)+1,""))</f>
        <v/>
      </c>
      <c r="W104" s="24" t="str">
        <f>IF(W$1=$C104,"0",IF($E104=W$1,MAX(W$1:W103)+1,""))</f>
        <v/>
      </c>
      <c r="X104" s="24" t="str">
        <f>IF(X$1=$C104,"0",IF($E104=X$1,MAX(X$1:X103)+1,""))</f>
        <v/>
      </c>
      <c r="Y104" s="24" t="str">
        <f>IF(Y$1=$C104,"0",IF($E104=Y$1,MAX(Y$1:Y103)+1,""))</f>
        <v/>
      </c>
      <c r="Z104" s="5"/>
      <c r="AA104" s="7">
        <v>20120347</v>
      </c>
      <c r="AB104" s="7" t="str">
        <f>RIGHT("0"&amp;_xlfn.XLOOKUP(E104,'System Rank'!A:A,'System Rank'!B:B,"NOT FOUND",0),2)&amp;"-"&amp;IF(AND(LEN(AA104)=3,RIGHT(AA104,2)="99"),AA104-99,AA104)</f>
        <v>13-20120347</v>
      </c>
      <c r="AC104" s="6">
        <f>_xlfn.RANK.EQ(F104,F:F)</f>
        <v>35</v>
      </c>
    </row>
    <row r="105" spans="1:29">
      <c r="A105" s="6">
        <f>A104+1</f>
        <v>103</v>
      </c>
      <c r="B105" s="6" t="str">
        <f>IF(OR(E105="Mars",AC105&lt;=$AF$3-2),"Yes","No")</f>
        <v>Yes</v>
      </c>
      <c r="C105" s="15" t="s">
        <v>160</v>
      </c>
      <c r="D105" s="15" t="s">
        <v>164</v>
      </c>
      <c r="E105" s="5" t="s">
        <v>160</v>
      </c>
      <c r="F105" s="5">
        <v>1560</v>
      </c>
      <c r="G105" s="12">
        <v>6466000000</v>
      </c>
      <c r="H105" s="24" t="str">
        <f>IF(H$1=$C105,"0",IF($E105=H$1,MAX(H$1:H104)+1,""))</f>
        <v/>
      </c>
      <c r="I105" s="24" t="str">
        <f>IF(I$1=$C105,"0",IF($E105=I$1,MAX(I$1:I104)+1,""))</f>
        <v/>
      </c>
      <c r="J105" s="24" t="str">
        <f>IF(J$1=$C105,"0",IF($E105=J$1,MAX(J$1:J104)+1,""))</f>
        <v/>
      </c>
      <c r="K105" s="24" t="str">
        <f>IF(K$1=$C105,"0",IF($E105=K$1,MAX(K$1:K104)+1,""))</f>
        <v/>
      </c>
      <c r="L105" s="24" t="str">
        <f>IF(L$1=$C105,"0",IF($E105=L$1,MAX(L$1:L104)+1,""))</f>
        <v/>
      </c>
      <c r="M105" s="24" t="str">
        <f>IF(M$1=$C105,"0",IF($E105=M$1,MAX(M$1:M104)+1,""))</f>
        <v/>
      </c>
      <c r="N105" s="24" t="str">
        <f>IF(N$1=$C105,"0",IF($E105=N$1,MAX(N$1:N104)+1,""))</f>
        <v/>
      </c>
      <c r="O105" s="24" t="str">
        <f>IF(O$1=$C105,"0",IF($E105=O$1,MAX(O$1:O104)+1,""))</f>
        <v/>
      </c>
      <c r="P105" s="24" t="str">
        <f>IF(P$1=$C105,"0",IF($E105=P$1,MAX(P$1:P104)+1,""))</f>
        <v/>
      </c>
      <c r="Q105" s="24" t="str">
        <f>IF(Q$1=$C105,"0",IF($E105=Q$1,MAX(Q$1:Q104)+1,""))</f>
        <v/>
      </c>
      <c r="R105" s="24" t="str">
        <f>IF(R$1=$C105,"0",IF($E105=R$1,MAX(R$1:R104)+1,""))</f>
        <v/>
      </c>
      <c r="S105" s="24" t="str">
        <f>IF(S$1=$C105,"0",IF($E105=S$1,MAX(S$1:S104)+1,""))</f>
        <v/>
      </c>
      <c r="T105" s="24" t="str">
        <f>IF(T$1=$C105,"0",IF($E105=T$1,MAX(T$1:T104)+1,""))</f>
        <v>0</v>
      </c>
      <c r="U105" s="24" t="str">
        <f>IF(U$1=$C105,"0",IF($E105=U$1,MAX(U$1:U104)+1,""))</f>
        <v/>
      </c>
      <c r="V105" s="24" t="str">
        <f>IF(V$1=$C105,"0",IF($E105=V$1,MAX(V$1:V104)+1,""))</f>
        <v/>
      </c>
      <c r="W105" s="24" t="str">
        <f>IF(W$1=$C105,"0",IF($E105=W$1,MAX(W$1:W104)+1,""))</f>
        <v/>
      </c>
      <c r="X105" s="24" t="str">
        <f>IF(X$1=$C105,"0",IF($E105=X$1,MAX(X$1:X104)+1,""))</f>
        <v/>
      </c>
      <c r="Y105" s="24" t="str">
        <f>IF(Y$1=$C105,"0",IF($E105=Y$1,MAX(Y$1:Y104)+1,""))</f>
        <v/>
      </c>
      <c r="Z105" s="5"/>
      <c r="AA105" s="7">
        <v>200136108</v>
      </c>
      <c r="AB105" s="7" t="str">
        <f>RIGHT("0"&amp;_xlfn.XLOOKUP(E105,'System Rank'!A:A,'System Rank'!B:B,"NOT FOUND",0),2)&amp;"-"&amp;IF(AND(LEN(AA105)=3,RIGHT(AA105,2)="99"),AA105-99,AA105)</f>
        <v>14-200136108</v>
      </c>
      <c r="AC105" s="6">
        <f>_xlfn.RANK.EQ(F105,F:F)</f>
        <v>20</v>
      </c>
    </row>
    <row r="106" spans="1:29">
      <c r="A106" s="6">
        <f>A105+1</f>
        <v>104</v>
      </c>
      <c r="B106" s="6" t="str">
        <f>IF(OR(E106="Mars",AC106&lt;=$AF$3-2),"Yes","No")</f>
        <v>No</v>
      </c>
      <c r="C106" s="16" t="s">
        <v>178</v>
      </c>
      <c r="D106" s="16" t="s">
        <v>182</v>
      </c>
      <c r="E106" s="5" t="s">
        <v>160</v>
      </c>
      <c r="F106" s="5">
        <v>310</v>
      </c>
      <c r="G106" s="12">
        <v>49880</v>
      </c>
      <c r="H106" s="24" t="str">
        <f>IF(H$1=$C106,"0",IF($E106=H$1,MAX(H$1:H105)+1,""))</f>
        <v/>
      </c>
      <c r="I106" s="24" t="str">
        <f>IF(I$1=$C106,"0",IF($E106=I$1,MAX(I$1:I105)+1,""))</f>
        <v/>
      </c>
      <c r="J106" s="24" t="str">
        <f>IF(J$1=$C106,"0",IF($E106=J$1,MAX(J$1:J105)+1,""))</f>
        <v/>
      </c>
      <c r="K106" s="24" t="str">
        <f>IF(K$1=$C106,"0",IF($E106=K$1,MAX(K$1:K105)+1,""))</f>
        <v/>
      </c>
      <c r="L106" s="24" t="str">
        <f>IF(L$1=$C106,"0",IF($E106=L$1,MAX(L$1:L105)+1,""))</f>
        <v/>
      </c>
      <c r="M106" s="24" t="str">
        <f>IF(M$1=$C106,"0",IF($E106=M$1,MAX(M$1:M105)+1,""))</f>
        <v/>
      </c>
      <c r="N106" s="24" t="str">
        <f>IF(N$1=$C106,"0",IF($E106=N$1,MAX(N$1:N105)+1,""))</f>
        <v/>
      </c>
      <c r="O106" s="24" t="str">
        <f>IF(O$1=$C106,"0",IF($E106=O$1,MAX(O$1:O105)+1,""))</f>
        <v/>
      </c>
      <c r="P106" s="24" t="str">
        <f>IF(P$1=$C106,"0",IF($E106=P$1,MAX(P$1:P105)+1,""))</f>
        <v/>
      </c>
      <c r="Q106" s="24" t="str">
        <f>IF(Q$1=$C106,"0",IF($E106=Q$1,MAX(Q$1:Q105)+1,""))</f>
        <v/>
      </c>
      <c r="R106" s="24" t="str">
        <f>IF(R$1=$C106,"0",IF($E106=R$1,MAX(R$1:R105)+1,""))</f>
        <v/>
      </c>
      <c r="S106" s="24" t="str">
        <f>IF(S$1=$C106,"0",IF($E106=S$1,MAX(S$1:S105)+1,""))</f>
        <v/>
      </c>
      <c r="T106" s="24">
        <f>IF(T$1=$C106,"0",IF($E106=T$1,MAX(T$1:T105)+1,""))</f>
        <v>1</v>
      </c>
      <c r="U106" s="24" t="str">
        <f>IF(U$1=$C106,"0",IF($E106=U$1,MAX(U$1:U105)+1,""))</f>
        <v/>
      </c>
      <c r="V106" s="24" t="str">
        <f>IF(V$1=$C106,"0",IF($E106=V$1,MAX(V$1:V105)+1,""))</f>
        <v/>
      </c>
      <c r="W106" s="24" t="str">
        <f>IF(W$1=$C106,"0",IF($E106=W$1,MAX(W$1:W105)+1,""))</f>
        <v/>
      </c>
      <c r="X106" s="24" t="str">
        <f>IF(X$1=$C106,"0",IF($E106=X$1,MAX(X$1:X105)+1,""))</f>
        <v/>
      </c>
      <c r="Y106" s="24" t="str">
        <f>IF(Y$1=$C106,"0",IF($E106=Y$1,MAX(Y$1:Y105)+1,""))</f>
        <v/>
      </c>
      <c r="Z106" s="5"/>
      <c r="AA106" s="7">
        <v>2001361081</v>
      </c>
      <c r="AB106" s="7" t="str">
        <f>RIGHT("0"&amp;_xlfn.XLOOKUP(E106,'System Rank'!A:A,'System Rank'!B:B,"NOT FOUND",0),2)&amp;"-"&amp;IF(AND(LEN(AA106)=3,RIGHT(AA106,2)="99"),AA106-99,AA106)</f>
        <v>14-2001361081</v>
      </c>
      <c r="AC106" s="6">
        <f>_xlfn.RANK.EQ(F106,F:F)</f>
        <v>43</v>
      </c>
    </row>
    <row r="107" spans="1:29">
      <c r="A107" s="6">
        <f>A106+1</f>
        <v>105</v>
      </c>
      <c r="B107" s="6" t="str">
        <f>IF(OR(E107="Mars",AC107&lt;=$AF$3-2),"Yes","No")</f>
        <v>No</v>
      </c>
      <c r="C107" s="16" t="s">
        <v>179</v>
      </c>
      <c r="D107" s="16" t="s">
        <v>182</v>
      </c>
      <c r="E107" s="5" t="s">
        <v>160</v>
      </c>
      <c r="F107" s="5">
        <v>170</v>
      </c>
      <c r="G107" s="12">
        <v>25657</v>
      </c>
      <c r="H107" s="24" t="str">
        <f>IF(H$1=$C107,"0",IF($E107=H$1,MAX(H$1:H106)+1,""))</f>
        <v/>
      </c>
      <c r="I107" s="24" t="str">
        <f>IF(I$1=$C107,"0",IF($E107=I$1,MAX(I$1:I106)+1,""))</f>
        <v/>
      </c>
      <c r="J107" s="24" t="str">
        <f>IF(J$1=$C107,"0",IF($E107=J$1,MAX(J$1:J106)+1,""))</f>
        <v/>
      </c>
      <c r="K107" s="24" t="str">
        <f>IF(K$1=$C107,"0",IF($E107=K$1,MAX(K$1:K106)+1,""))</f>
        <v/>
      </c>
      <c r="L107" s="24" t="str">
        <f>IF(L$1=$C107,"0",IF($E107=L$1,MAX(L$1:L106)+1,""))</f>
        <v/>
      </c>
      <c r="M107" s="24" t="str">
        <f>IF(M$1=$C107,"0",IF($E107=M$1,MAX(M$1:M106)+1,""))</f>
        <v/>
      </c>
      <c r="N107" s="24" t="str">
        <f>IF(N$1=$C107,"0",IF($E107=N$1,MAX(N$1:N106)+1,""))</f>
        <v/>
      </c>
      <c r="O107" s="24" t="str">
        <f>IF(O$1=$C107,"0",IF($E107=O$1,MAX(O$1:O106)+1,""))</f>
        <v/>
      </c>
      <c r="P107" s="24" t="str">
        <f>IF(P$1=$C107,"0",IF($E107=P$1,MAX(P$1:P106)+1,""))</f>
        <v/>
      </c>
      <c r="Q107" s="24" t="str">
        <f>IF(Q$1=$C107,"0",IF($E107=Q$1,MAX(Q$1:Q106)+1,""))</f>
        <v/>
      </c>
      <c r="R107" s="24" t="str">
        <f>IF(R$1=$C107,"0",IF($E107=R$1,MAX(R$1:R106)+1,""))</f>
        <v/>
      </c>
      <c r="S107" s="24" t="str">
        <f>IF(S$1=$C107,"0",IF($E107=S$1,MAX(S$1:S106)+1,""))</f>
        <v/>
      </c>
      <c r="T107" s="24">
        <f>IF(T$1=$C107,"0",IF($E107=T$1,MAX(T$1:T106)+1,""))</f>
        <v>2</v>
      </c>
      <c r="U107" s="24" t="str">
        <f>IF(U$1=$C107,"0",IF($E107=U$1,MAX(U$1:U106)+1,""))</f>
        <v/>
      </c>
      <c r="V107" s="24" t="str">
        <f>IF(V$1=$C107,"0",IF($E107=V$1,MAX(V$1:V106)+1,""))</f>
        <v/>
      </c>
      <c r="W107" s="24" t="str">
        <f>IF(W$1=$C107,"0",IF($E107=W$1,MAX(W$1:W106)+1,""))</f>
        <v/>
      </c>
      <c r="X107" s="24" t="str">
        <f>IF(X$1=$C107,"0",IF($E107=X$1,MAX(X$1:X106)+1,""))</f>
        <v/>
      </c>
      <c r="Y107" s="24" t="str">
        <f>IF(Y$1=$C107,"0",IF($E107=Y$1,MAX(Y$1:Y106)+1,""))</f>
        <v/>
      </c>
      <c r="Z107" s="5"/>
      <c r="AA107" s="7">
        <v>2001361082</v>
      </c>
      <c r="AB107" s="7" t="str">
        <f>RIGHT("0"&amp;_xlfn.XLOOKUP(E107,'System Rank'!A:A,'System Rank'!B:B,"NOT FOUND",0),2)&amp;"-"&amp;IF(AND(LEN(AA107)=3,RIGHT(AA107,2)="99"),AA107-99,AA107)</f>
        <v>14-2001361082</v>
      </c>
      <c r="AC107" s="6">
        <f>_xlfn.RANK.EQ(F107,F:F)</f>
        <v>51</v>
      </c>
    </row>
    <row r="108" spans="1:29">
      <c r="A108" s="6">
        <f>A107+1</f>
        <v>106</v>
      </c>
      <c r="B108" s="6" t="str">
        <f>IF(OR(E108="Mars",AC108&lt;=$AF$3-2),"Yes","No")</f>
        <v>No</v>
      </c>
      <c r="C108" s="16" t="s">
        <v>244</v>
      </c>
      <c r="D108" s="16" t="s">
        <v>182</v>
      </c>
      <c r="E108" s="1" t="s">
        <v>238</v>
      </c>
      <c r="F108" s="5">
        <v>200</v>
      </c>
      <c r="G108" s="12">
        <v>13289</v>
      </c>
      <c r="H108" s="24" t="str">
        <f>IF(H$1=$C108,"0",IF($E108=H$1,MAX(H$1:H107)+1,""))</f>
        <v/>
      </c>
      <c r="I108" s="24" t="str">
        <f>IF(I$1=$C108,"0",IF($E108=I$1,MAX(I$1:I107)+1,""))</f>
        <v/>
      </c>
      <c r="J108" s="24" t="str">
        <f>IF(J$1=$C108,"0",IF($E108=J$1,MAX(J$1:J107)+1,""))</f>
        <v/>
      </c>
      <c r="K108" s="24" t="str">
        <f>IF(K$1=$C108,"0",IF($E108=K$1,MAX(K$1:K107)+1,""))</f>
        <v/>
      </c>
      <c r="L108" s="24" t="str">
        <f>IF(L$1=$C108,"0",IF($E108=L$1,MAX(L$1:L107)+1,""))</f>
        <v/>
      </c>
      <c r="M108" s="24" t="str">
        <f>IF(M$1=$C108,"0",IF($E108=M$1,MAX(M$1:M107)+1,""))</f>
        <v/>
      </c>
      <c r="N108" s="24" t="str">
        <f>IF(N$1=$C108,"0",IF($E108=N$1,MAX(N$1:N107)+1,""))</f>
        <v/>
      </c>
      <c r="O108" s="24" t="str">
        <f>IF(O$1=$C108,"0",IF($E108=O$1,MAX(O$1:O107)+1,""))</f>
        <v/>
      </c>
      <c r="P108" s="24" t="str">
        <f>IF(P$1=$C108,"0",IF($E108=P$1,MAX(P$1:P107)+1,""))</f>
        <v/>
      </c>
      <c r="Q108" s="24" t="str">
        <f>IF(Q$1=$C108,"0",IF($E108=Q$1,MAX(Q$1:Q107)+1,""))</f>
        <v/>
      </c>
      <c r="R108" s="24" t="str">
        <f>IF(R$1=$C108,"0",IF($E108=R$1,MAX(R$1:R107)+1,""))</f>
        <v/>
      </c>
      <c r="S108" s="24" t="str">
        <f>IF(S$1=$C108,"0",IF($E108=S$1,MAX(S$1:S107)+1,""))</f>
        <v/>
      </c>
      <c r="T108" s="24" t="str">
        <f>IF(T$1=$C108,"0",IF($E108=T$1,MAX(T$1:T107)+1,""))</f>
        <v/>
      </c>
      <c r="U108" s="24">
        <f>IF(U$1=$C108,"0",IF($E108=U$1,MAX(U$1:U107)+1,""))</f>
        <v>1</v>
      </c>
      <c r="V108" s="24" t="str">
        <f>IF(V$1=$C108,"0",IF($E108=V$1,MAX(V$1:V107)+1,""))</f>
        <v/>
      </c>
      <c r="W108" s="24" t="str">
        <f>IF(W$1=$C108,"0",IF($E108=W$1,MAX(W$1:W107)+1,""))</f>
        <v/>
      </c>
      <c r="X108" s="24" t="str">
        <f>IF(X$1=$C108,"0",IF($E108=X$1,MAX(X$1:X107)+1,""))</f>
        <v/>
      </c>
      <c r="Y108" s="24" t="str">
        <f>IF(Y$1=$C108,"0",IF($E108=Y$1,MAX(Y$1:Y107)+1,""))</f>
        <v/>
      </c>
      <c r="Z108" s="5"/>
      <c r="AA108" s="7">
        <v>120050000</v>
      </c>
      <c r="AB108" s="7" t="str">
        <f>RIGHT("0"&amp;_xlfn.XLOOKUP(E108,'System Rank'!A:A,'System Rank'!B:B,"NOT FOUND",0),2)&amp;"-"&amp;IF(AND(LEN(AA108)=3,RIGHT(AA108,2)="99"),AA108-99,AA108)</f>
        <v>15-120050000</v>
      </c>
      <c r="AC108" s="6">
        <f>_xlfn.RANK.EQ(F108,F:F)</f>
        <v>47</v>
      </c>
    </row>
    <row r="109" spans="1:29">
      <c r="A109" s="6">
        <f>A108+1</f>
        <v>107</v>
      </c>
      <c r="B109" s="6" t="str">
        <f>IF(OR(E109="Mars",AC109&lt;=$AF$3-2),"Yes","No")</f>
        <v>Yes</v>
      </c>
      <c r="C109" s="15" t="s">
        <v>238</v>
      </c>
      <c r="D109" s="15" t="s">
        <v>164</v>
      </c>
      <c r="E109" s="1" t="s">
        <v>238</v>
      </c>
      <c r="F109" s="5">
        <v>1090</v>
      </c>
      <c r="G109" s="12">
        <v>6536000000</v>
      </c>
      <c r="H109" s="24" t="str">
        <f>IF(H$1=$C109,"0",IF($E109=H$1,MAX(H$1:H108)+1,""))</f>
        <v/>
      </c>
      <c r="I109" s="24" t="str">
        <f>IF(I$1=$C109,"0",IF($E109=I$1,MAX(I$1:I108)+1,""))</f>
        <v/>
      </c>
      <c r="J109" s="24" t="str">
        <f>IF(J$1=$C109,"0",IF($E109=J$1,MAX(J$1:J108)+1,""))</f>
        <v/>
      </c>
      <c r="K109" s="24" t="str">
        <f>IF(K$1=$C109,"0",IF($E109=K$1,MAX(K$1:K108)+1,""))</f>
        <v/>
      </c>
      <c r="L109" s="24" t="str">
        <f>IF(L$1=$C109,"0",IF($E109=L$1,MAX(L$1:L108)+1,""))</f>
        <v/>
      </c>
      <c r="M109" s="24" t="str">
        <f>IF(M$1=$C109,"0",IF($E109=M$1,MAX(M$1:M108)+1,""))</f>
        <v/>
      </c>
      <c r="N109" s="24" t="str">
        <f>IF(N$1=$C109,"0",IF($E109=N$1,MAX(N$1:N108)+1,""))</f>
        <v/>
      </c>
      <c r="O109" s="24" t="str">
        <f>IF(O$1=$C109,"0",IF($E109=O$1,MAX(O$1:O108)+1,""))</f>
        <v/>
      </c>
      <c r="P109" s="24" t="str">
        <f>IF(P$1=$C109,"0",IF($E109=P$1,MAX(P$1:P108)+1,""))</f>
        <v/>
      </c>
      <c r="Q109" s="24" t="str">
        <f>IF(Q$1=$C109,"0",IF($E109=Q$1,MAX(Q$1:Q108)+1,""))</f>
        <v/>
      </c>
      <c r="R109" s="24" t="str">
        <f>IF(R$1=$C109,"0",IF($E109=R$1,MAX(R$1:R108)+1,""))</f>
        <v/>
      </c>
      <c r="S109" s="24" t="str">
        <f>IF(S$1=$C109,"0",IF($E109=S$1,MAX(S$1:S108)+1,""))</f>
        <v/>
      </c>
      <c r="T109" s="24" t="str">
        <f>IF(T$1=$C109,"0",IF($E109=T$1,MAX(T$1:T108)+1,""))</f>
        <v/>
      </c>
      <c r="U109" s="24" t="str">
        <f>IF(U$1=$C109,"0",IF($E109=U$1,MAX(U$1:U108)+1,""))</f>
        <v>0</v>
      </c>
      <c r="V109" s="24" t="str">
        <f>IF(V$1=$C109,"0",IF($E109=V$1,MAX(V$1:V108)+1,""))</f>
        <v/>
      </c>
      <c r="W109" s="24" t="str">
        <f>IF(W$1=$C109,"0",IF($E109=W$1,MAX(W$1:W108)+1,""))</f>
        <v/>
      </c>
      <c r="X109" s="24" t="str">
        <f>IF(X$1=$C109,"0",IF($E109=X$1,MAX(X$1:X108)+1,""))</f>
        <v/>
      </c>
      <c r="Y109" s="24" t="str">
        <f>IF(Y$1=$C109,"0",IF($E109=Y$1,MAX(Y$1:Y108)+1,""))</f>
        <v/>
      </c>
      <c r="Z109" s="5"/>
      <c r="AA109" s="7">
        <v>20050000</v>
      </c>
      <c r="AB109" s="7" t="str">
        <f>RIGHT("0"&amp;_xlfn.XLOOKUP(E109,'System Rank'!A:A,'System Rank'!B:B,"NOT FOUND",0),2)&amp;"-"&amp;IF(AND(LEN(AA109)=3,RIGHT(AA109,2)="99"),AA109-99,AA109)</f>
        <v>15-20050000</v>
      </c>
      <c r="AC109" s="6">
        <f>_xlfn.RANK.EQ(F109,F:F)</f>
        <v>30</v>
      </c>
    </row>
    <row r="110" spans="1:29">
      <c r="A110" s="6">
        <f>A109+1</f>
        <v>108</v>
      </c>
      <c r="B110" s="6" t="str">
        <f>IF(OR(E110="Mars",AC110&lt;=$AF$3-2),"Yes","No")</f>
        <v>Yes</v>
      </c>
      <c r="C110" s="15" t="s">
        <v>161</v>
      </c>
      <c r="D110" s="15" t="s">
        <v>164</v>
      </c>
      <c r="E110" s="5" t="s">
        <v>161</v>
      </c>
      <c r="F110" s="5">
        <v>1430</v>
      </c>
      <c r="G110" s="12">
        <v>6816000000</v>
      </c>
      <c r="H110" s="24" t="str">
        <f>IF(H$1=$C110,"0",IF($E110=H$1,MAX(H$1:H109)+1,""))</f>
        <v/>
      </c>
      <c r="I110" s="24" t="str">
        <f>IF(I$1=$C110,"0",IF($E110=I$1,MAX(I$1:I109)+1,""))</f>
        <v/>
      </c>
      <c r="J110" s="24" t="str">
        <f>IF(J$1=$C110,"0",IF($E110=J$1,MAX(J$1:J109)+1,""))</f>
        <v/>
      </c>
      <c r="K110" s="24" t="str">
        <f>IF(K$1=$C110,"0",IF($E110=K$1,MAX(K$1:K109)+1,""))</f>
        <v/>
      </c>
      <c r="L110" s="24" t="str">
        <f>IF(L$1=$C110,"0",IF($E110=L$1,MAX(L$1:L109)+1,""))</f>
        <v/>
      </c>
      <c r="M110" s="24" t="str">
        <f>IF(M$1=$C110,"0",IF($E110=M$1,MAX(M$1:M109)+1,""))</f>
        <v/>
      </c>
      <c r="N110" s="24" t="str">
        <f>IF(N$1=$C110,"0",IF($E110=N$1,MAX(N$1:N109)+1,""))</f>
        <v/>
      </c>
      <c r="O110" s="24" t="str">
        <f>IF(O$1=$C110,"0",IF($E110=O$1,MAX(O$1:O109)+1,""))</f>
        <v/>
      </c>
      <c r="P110" s="24" t="str">
        <f>IF(P$1=$C110,"0",IF($E110=P$1,MAX(P$1:P109)+1,""))</f>
        <v/>
      </c>
      <c r="Q110" s="24" t="str">
        <f>IF(Q$1=$C110,"0",IF($E110=Q$1,MAX(Q$1:Q109)+1,""))</f>
        <v/>
      </c>
      <c r="R110" s="24" t="str">
        <f>IF(R$1=$C110,"0",IF($E110=R$1,MAX(R$1:R109)+1,""))</f>
        <v/>
      </c>
      <c r="S110" s="24" t="str">
        <f>IF(S$1=$C110,"0",IF($E110=S$1,MAX(S$1:S109)+1,""))</f>
        <v/>
      </c>
      <c r="T110" s="24" t="str">
        <f>IF(T$1=$C110,"0",IF($E110=T$1,MAX(T$1:T109)+1,""))</f>
        <v/>
      </c>
      <c r="U110" s="24" t="str">
        <f>IF(U$1=$C110,"0",IF($E110=U$1,MAX(U$1:U109)+1,""))</f>
        <v/>
      </c>
      <c r="V110" s="24" t="str">
        <f>IF(V$1=$C110,"0",IF($E110=V$1,MAX(V$1:V109)+1,""))</f>
        <v>0</v>
      </c>
      <c r="W110" s="24" t="str">
        <f>IF(W$1=$C110,"0",IF($E110=W$1,MAX(W$1:W109)+1,""))</f>
        <v/>
      </c>
      <c r="X110" s="24" t="str">
        <f>IF(X$1=$C110,"0",IF($E110=X$1,MAX(X$1:X109)+1,""))</f>
        <v/>
      </c>
      <c r="Y110" s="24" t="str">
        <f>IF(Y$1=$C110,"0",IF($E110=Y$1,MAX(Y$1:Y109)+1,""))</f>
        <v/>
      </c>
      <c r="Z110" s="5"/>
      <c r="AA110" s="7">
        <v>200136472</v>
      </c>
      <c r="AB110" s="7" t="str">
        <f>RIGHT("0"&amp;_xlfn.XLOOKUP(E110,'System Rank'!A:A,'System Rank'!B:B,"NOT FOUND",0),2)&amp;"-"&amp;IF(AND(LEN(AA110)=3,RIGHT(AA110,2)="99"),AA110-99,AA110)</f>
        <v>16-200136472</v>
      </c>
      <c r="AC110" s="6">
        <f>_xlfn.RANK.EQ(F110,F:F)</f>
        <v>24</v>
      </c>
    </row>
    <row r="111" spans="1:29">
      <c r="A111" s="6">
        <f>A110+1</f>
        <v>109</v>
      </c>
      <c r="B111" s="6" t="str">
        <f>IF(OR(E111="Mars",AC111&lt;=$AF$3-2),"Yes","No")</f>
        <v>No</v>
      </c>
      <c r="C111" s="16" t="s">
        <v>180</v>
      </c>
      <c r="D111" s="16" t="s">
        <v>182</v>
      </c>
      <c r="E111" s="5" t="s">
        <v>161</v>
      </c>
      <c r="F111" s="5">
        <v>175</v>
      </c>
      <c r="G111" s="12">
        <v>21000</v>
      </c>
      <c r="H111" s="24" t="str">
        <f>IF(H$1=$C111,"0",IF($E111=H$1,MAX(H$1:H110)+1,""))</f>
        <v/>
      </c>
      <c r="I111" s="24" t="str">
        <f>IF(I$1=$C111,"0",IF($E111=I$1,MAX(I$1:I110)+1,""))</f>
        <v/>
      </c>
      <c r="J111" s="24" t="str">
        <f>IF(J$1=$C111,"0",IF($E111=J$1,MAX(J$1:J110)+1,""))</f>
        <v/>
      </c>
      <c r="K111" s="24" t="str">
        <f>IF(K$1=$C111,"0",IF($E111=K$1,MAX(K$1:K110)+1,""))</f>
        <v/>
      </c>
      <c r="L111" s="24" t="str">
        <f>IF(L$1=$C111,"0",IF($E111=L$1,MAX(L$1:L110)+1,""))</f>
        <v/>
      </c>
      <c r="M111" s="24" t="str">
        <f>IF(M$1=$C111,"0",IF($E111=M$1,MAX(M$1:M110)+1,""))</f>
        <v/>
      </c>
      <c r="N111" s="24" t="str">
        <f>IF(N$1=$C111,"0",IF($E111=N$1,MAX(N$1:N110)+1,""))</f>
        <v/>
      </c>
      <c r="O111" s="24" t="str">
        <f>IF(O$1=$C111,"0",IF($E111=O$1,MAX(O$1:O110)+1,""))</f>
        <v/>
      </c>
      <c r="P111" s="24" t="str">
        <f>IF(P$1=$C111,"0",IF($E111=P$1,MAX(P$1:P110)+1,""))</f>
        <v/>
      </c>
      <c r="Q111" s="24" t="str">
        <f>IF(Q$1=$C111,"0",IF($E111=Q$1,MAX(Q$1:Q110)+1,""))</f>
        <v/>
      </c>
      <c r="R111" s="24" t="str">
        <f>IF(R$1=$C111,"0",IF($E111=R$1,MAX(R$1:R110)+1,""))</f>
        <v/>
      </c>
      <c r="S111" s="24" t="str">
        <f>IF(S$1=$C111,"0",IF($E111=S$1,MAX(S$1:S110)+1,""))</f>
        <v/>
      </c>
      <c r="T111" s="24" t="str">
        <f>IF(T$1=$C111,"0",IF($E111=T$1,MAX(T$1:T110)+1,""))</f>
        <v/>
      </c>
      <c r="U111" s="24" t="str">
        <f>IF(U$1=$C111,"0",IF($E111=U$1,MAX(U$1:U110)+1,""))</f>
        <v/>
      </c>
      <c r="V111" s="24">
        <f>IF(V$1=$C111,"0",IF($E111=V$1,MAX(V$1:V110)+1,""))</f>
        <v>1</v>
      </c>
      <c r="W111" s="24" t="str">
        <f>IF(W$1=$C111,"0",IF($E111=W$1,MAX(W$1:W110)+1,""))</f>
        <v/>
      </c>
      <c r="X111" s="24" t="str">
        <f>IF(X$1=$C111,"0",IF($E111=X$1,MAX(X$1:X110)+1,""))</f>
        <v/>
      </c>
      <c r="Y111" s="24" t="str">
        <f>IF(Y$1=$C111,"0",IF($E111=Y$1,MAX(Y$1:Y110)+1,""))</f>
        <v/>
      </c>
      <c r="Z111" s="5"/>
      <c r="AA111" s="7">
        <v>2001364721</v>
      </c>
      <c r="AB111" s="7" t="str">
        <f>RIGHT("0"&amp;_xlfn.XLOOKUP(E111,'System Rank'!A:A,'System Rank'!B:B,"NOT FOUND",0),2)&amp;"-"&amp;IF(AND(LEN(AA111)=3,RIGHT(AA111,2)="99"),AA111-99,AA111)</f>
        <v>16-2001364721</v>
      </c>
      <c r="AC111" s="6">
        <f>_xlfn.RANK.EQ(F111,F:F)</f>
        <v>50</v>
      </c>
    </row>
    <row r="112" spans="1:29">
      <c r="A112" s="6">
        <f>A111+1</f>
        <v>110</v>
      </c>
      <c r="B112" s="6" t="str">
        <f>IF(OR(E112="Mars",AC112&lt;=$AF$3-2),"Yes","No")</f>
        <v>Yes</v>
      </c>
      <c r="C112" s="15" t="s">
        <v>241</v>
      </c>
      <c r="D112" s="15" t="s">
        <v>164</v>
      </c>
      <c r="E112" s="1" t="s">
        <v>241</v>
      </c>
      <c r="F112" s="5">
        <v>1230</v>
      </c>
      <c r="G112" s="12">
        <v>10096000000</v>
      </c>
      <c r="H112" s="24" t="str">
        <f>IF(H$1=$C112,"0",IF($E112=H$1,MAX(H$1:H111)+1,""))</f>
        <v/>
      </c>
      <c r="I112" s="24" t="str">
        <f>IF(I$1=$C112,"0",IF($E112=I$1,MAX(I$1:I111)+1,""))</f>
        <v/>
      </c>
      <c r="J112" s="24" t="str">
        <f>IF(J$1=$C112,"0",IF($E112=J$1,MAX(J$1:J111)+1,""))</f>
        <v/>
      </c>
      <c r="K112" s="24" t="str">
        <f>IF(K$1=$C112,"0",IF($E112=K$1,MAX(K$1:K111)+1,""))</f>
        <v/>
      </c>
      <c r="L112" s="24" t="str">
        <f>IF(L$1=$C112,"0",IF($E112=L$1,MAX(L$1:L111)+1,""))</f>
        <v/>
      </c>
      <c r="M112" s="24" t="str">
        <f>IF(M$1=$C112,"0",IF($E112=M$1,MAX(M$1:M111)+1,""))</f>
        <v/>
      </c>
      <c r="N112" s="24" t="str">
        <f>IF(N$1=$C112,"0",IF($E112=N$1,MAX(N$1:N111)+1,""))</f>
        <v/>
      </c>
      <c r="O112" s="24" t="str">
        <f>IF(O$1=$C112,"0",IF($E112=O$1,MAX(O$1:O111)+1,""))</f>
        <v/>
      </c>
      <c r="P112" s="24" t="str">
        <f>IF(P$1=$C112,"0",IF($E112=P$1,MAX(P$1:P111)+1,""))</f>
        <v/>
      </c>
      <c r="Q112" s="24" t="str">
        <f>IF(Q$1=$C112,"0",IF($E112=Q$1,MAX(Q$1:Q111)+1,""))</f>
        <v/>
      </c>
      <c r="R112" s="24" t="str">
        <f>IF(R$1=$C112,"0",IF($E112=R$1,MAX(R$1:R111)+1,""))</f>
        <v/>
      </c>
      <c r="S112" s="24" t="str">
        <f>IF(S$1=$C112,"0",IF($E112=S$1,MAX(S$1:S111)+1,""))</f>
        <v/>
      </c>
      <c r="T112" s="24" t="str">
        <f>IF(T$1=$C112,"0",IF($E112=T$1,MAX(T$1:T111)+1,""))</f>
        <v/>
      </c>
      <c r="U112" s="24" t="str">
        <f>IF(U$1=$C112,"0",IF($E112=U$1,MAX(U$1:U111)+1,""))</f>
        <v/>
      </c>
      <c r="V112" s="24" t="str">
        <f>IF(V$1=$C112,"0",IF($E112=V$1,MAX(V$1:V111)+1,""))</f>
        <v/>
      </c>
      <c r="W112" s="24" t="str">
        <f>IF(W$1=$C112,"0",IF($E112=W$1,MAX(W$1:W111)+1,""))</f>
        <v>0</v>
      </c>
      <c r="X112" s="24" t="str">
        <f>IF(X$1=$C112,"0",IF($E112=X$1,MAX(X$1:X111)+1,""))</f>
        <v/>
      </c>
      <c r="Y112" s="24" t="str">
        <f>IF(Y$1=$C112,"0",IF($E112=Y$1,MAX(Y$1:Y111)+1,""))</f>
        <v/>
      </c>
      <c r="Z112" s="5"/>
      <c r="AA112" s="7">
        <v>200225088</v>
      </c>
      <c r="AB112" s="7" t="str">
        <f>RIGHT("0"&amp;_xlfn.XLOOKUP(E112,'System Rank'!A:A,'System Rank'!B:B,"NOT FOUND",0),2)&amp;"-"&amp;IF(AND(LEN(AA112)=3,RIGHT(AA112,2)="99"),AA112-99,AA112)</f>
        <v>17-200225088</v>
      </c>
      <c r="AC112" s="6">
        <f>_xlfn.RANK.EQ(F112,F:F)</f>
        <v>25</v>
      </c>
    </row>
    <row r="113" spans="1:29">
      <c r="A113" s="6">
        <f>A112+1</f>
        <v>111</v>
      </c>
      <c r="B113" s="6" t="str">
        <f>IF(OR(E113="Mars",AC113&lt;=$AF$3-2),"Yes","No")</f>
        <v>Yes</v>
      </c>
      <c r="C113" s="15" t="s">
        <v>159</v>
      </c>
      <c r="D113" s="15" t="s">
        <v>164</v>
      </c>
      <c r="E113" s="5" t="s">
        <v>159</v>
      </c>
      <c r="F113" s="5">
        <v>2326</v>
      </c>
      <c r="G113" s="12">
        <v>10152000000</v>
      </c>
      <c r="H113" s="24" t="str">
        <f>IF(H$1=$C113,"0",IF($E113=H$1,MAX(H$1:H112)+1,""))</f>
        <v/>
      </c>
      <c r="I113" s="24" t="str">
        <f>IF(I$1=$C113,"0",IF($E113=I$1,MAX(I$1:I112)+1,""))</f>
        <v/>
      </c>
      <c r="J113" s="24" t="str">
        <f>IF(J$1=$C113,"0",IF($E113=J$1,MAX(J$1:J112)+1,""))</f>
        <v/>
      </c>
      <c r="K113" s="24" t="str">
        <f>IF(K$1=$C113,"0",IF($E113=K$1,MAX(K$1:K112)+1,""))</f>
        <v/>
      </c>
      <c r="L113" s="24" t="str">
        <f>IF(L$1=$C113,"0",IF($E113=L$1,MAX(L$1:L112)+1,""))</f>
        <v/>
      </c>
      <c r="M113" s="24" t="str">
        <f>IF(M$1=$C113,"0",IF($E113=M$1,MAX(M$1:M112)+1,""))</f>
        <v/>
      </c>
      <c r="N113" s="24" t="str">
        <f>IF(N$1=$C113,"0",IF($E113=N$1,MAX(N$1:N112)+1,""))</f>
        <v/>
      </c>
      <c r="O113" s="24" t="str">
        <f>IF(O$1=$C113,"0",IF($E113=O$1,MAX(O$1:O112)+1,""))</f>
        <v/>
      </c>
      <c r="P113" s="24" t="str">
        <f>IF(P$1=$C113,"0",IF($E113=P$1,MAX(P$1:P112)+1,""))</f>
        <v/>
      </c>
      <c r="Q113" s="24" t="str">
        <f>IF(Q$1=$C113,"0",IF($E113=Q$1,MAX(Q$1:Q112)+1,""))</f>
        <v/>
      </c>
      <c r="R113" s="24" t="str">
        <f>IF(R$1=$C113,"0",IF($E113=R$1,MAX(R$1:R112)+1,""))</f>
        <v/>
      </c>
      <c r="S113" s="24" t="str">
        <f>IF(S$1=$C113,"0",IF($E113=S$1,MAX(S$1:S112)+1,""))</f>
        <v/>
      </c>
      <c r="T113" s="24" t="str">
        <f>IF(T$1=$C113,"0",IF($E113=T$1,MAX(T$1:T112)+1,""))</f>
        <v/>
      </c>
      <c r="U113" s="24" t="str">
        <f>IF(U$1=$C113,"0",IF($E113=U$1,MAX(U$1:U112)+1,""))</f>
        <v/>
      </c>
      <c r="V113" s="24" t="str">
        <f>IF(V$1=$C113,"0",IF($E113=V$1,MAX(V$1:V112)+1,""))</f>
        <v/>
      </c>
      <c r="W113" s="24" t="str">
        <f>IF(W$1=$C113,"0",IF($E113=W$1,MAX(W$1:W112)+1,""))</f>
        <v/>
      </c>
      <c r="X113" s="24" t="str">
        <f>IF(X$1=$C113,"0",IF($E113=X$1,MAX(X$1:X112)+1,""))</f>
        <v>0</v>
      </c>
      <c r="Y113" s="24" t="str">
        <f>IF(Y$1=$C113,"0",IF($E113=Y$1,MAX(Y$1:Y112)+1,""))</f>
        <v/>
      </c>
      <c r="Z113" s="5"/>
      <c r="AA113" s="7">
        <v>200136199</v>
      </c>
      <c r="AB113" s="7" t="str">
        <f>RIGHT("0"&amp;_xlfn.XLOOKUP(E113,'System Rank'!A:A,'System Rank'!B:B,"NOT FOUND",0),2)&amp;"-"&amp;IF(AND(LEN(AA113)=3,RIGHT(AA113,2)="99"),AA113-99,AA113)</f>
        <v>18-200136199</v>
      </c>
      <c r="AC113" s="6">
        <f>_xlfn.RANK.EQ(F113,F:F)</f>
        <v>18</v>
      </c>
    </row>
    <row r="114" spans="1:29">
      <c r="A114" s="6">
        <f>A113+1</f>
        <v>112</v>
      </c>
      <c r="B114" s="6" t="str">
        <f>IF(OR(E114="Mars",AC114&lt;=$AF$3-2),"Yes","No")</f>
        <v>Yes</v>
      </c>
      <c r="C114" s="16" t="s">
        <v>177</v>
      </c>
      <c r="D114" s="16" t="s">
        <v>182</v>
      </c>
      <c r="E114" s="5" t="s">
        <v>159</v>
      </c>
      <c r="F114" s="5">
        <v>615</v>
      </c>
      <c r="G114" s="12">
        <v>37350</v>
      </c>
      <c r="H114" s="24" t="str">
        <f>IF(H$1=$C114,"0",IF($E114=H$1,MAX(H$1:H113)+1,""))</f>
        <v/>
      </c>
      <c r="I114" s="24" t="str">
        <f>IF(I$1=$C114,"0",IF($E114=I$1,MAX(I$1:I113)+1,""))</f>
        <v/>
      </c>
      <c r="J114" s="24" t="str">
        <f>IF(J$1=$C114,"0",IF($E114=J$1,MAX(J$1:J113)+1,""))</f>
        <v/>
      </c>
      <c r="K114" s="24" t="str">
        <f>IF(K$1=$C114,"0",IF($E114=K$1,MAX(K$1:K113)+1,""))</f>
        <v/>
      </c>
      <c r="L114" s="24" t="str">
        <f>IF(L$1=$C114,"0",IF($E114=L$1,MAX(L$1:L113)+1,""))</f>
        <v/>
      </c>
      <c r="M114" s="24" t="str">
        <f>IF(M$1=$C114,"0",IF($E114=M$1,MAX(M$1:M113)+1,""))</f>
        <v/>
      </c>
      <c r="N114" s="24" t="str">
        <f>IF(N$1=$C114,"0",IF($E114=N$1,MAX(N$1:N113)+1,""))</f>
        <v/>
      </c>
      <c r="O114" s="24" t="str">
        <f>IF(O$1=$C114,"0",IF($E114=O$1,MAX(O$1:O113)+1,""))</f>
        <v/>
      </c>
      <c r="P114" s="24" t="str">
        <f>IF(P$1=$C114,"0",IF($E114=P$1,MAX(P$1:P113)+1,""))</f>
        <v/>
      </c>
      <c r="Q114" s="24" t="str">
        <f>IF(Q$1=$C114,"0",IF($E114=Q$1,MAX(Q$1:Q113)+1,""))</f>
        <v/>
      </c>
      <c r="R114" s="24" t="str">
        <f>IF(R$1=$C114,"0",IF($E114=R$1,MAX(R$1:R113)+1,""))</f>
        <v/>
      </c>
      <c r="S114" s="24" t="str">
        <f>IF(S$1=$C114,"0",IF($E114=S$1,MAX(S$1:S113)+1,""))</f>
        <v/>
      </c>
      <c r="T114" s="24" t="str">
        <f>IF(T$1=$C114,"0",IF($E114=T$1,MAX(T$1:T113)+1,""))</f>
        <v/>
      </c>
      <c r="U114" s="24" t="str">
        <f>IF(U$1=$C114,"0",IF($E114=U$1,MAX(U$1:U113)+1,""))</f>
        <v/>
      </c>
      <c r="V114" s="24" t="str">
        <f>IF(V$1=$C114,"0",IF($E114=V$1,MAX(V$1:V113)+1,""))</f>
        <v/>
      </c>
      <c r="W114" s="24" t="str">
        <f>IF(W$1=$C114,"0",IF($E114=W$1,MAX(W$1:W113)+1,""))</f>
        <v/>
      </c>
      <c r="X114" s="24">
        <f>IF(X$1=$C114,"0",IF($E114=X$1,MAX(X$1:X113)+1,""))</f>
        <v>1</v>
      </c>
      <c r="Y114" s="24" t="str">
        <f>IF(Y$1=$C114,"0",IF($E114=Y$1,MAX(Y$1:Y113)+1,""))</f>
        <v/>
      </c>
      <c r="Z114" s="5"/>
      <c r="AA114" s="7">
        <v>2001361991</v>
      </c>
      <c r="AB114" s="7" t="str">
        <f>RIGHT("0"&amp;_xlfn.XLOOKUP(E114,'System Rank'!A:A,'System Rank'!B:B,"NOT FOUND",0),2)&amp;"-"&amp;IF(AND(LEN(AA114)=3,RIGHT(AA114,2)="99"),AA114-99,AA114)</f>
        <v>18-2001361991</v>
      </c>
      <c r="AC114" s="6">
        <f>_xlfn.RANK.EQ(F114,F:F)</f>
        <v>36</v>
      </c>
    </row>
    <row r="115" spans="1:29">
      <c r="A115" s="6">
        <f>A114+1</f>
        <v>113</v>
      </c>
      <c r="B115" s="6" t="str">
        <f>IF(OR(E115="Mars",AC115&lt;=$AF$3-2),"Yes","No")</f>
        <v>Yes</v>
      </c>
      <c r="C115" s="15" t="s">
        <v>239</v>
      </c>
      <c r="D115" s="15" t="s">
        <v>164</v>
      </c>
      <c r="E115" s="1" t="s">
        <v>239</v>
      </c>
      <c r="F115" s="5">
        <v>906</v>
      </c>
      <c r="G115" s="12">
        <v>75816000000</v>
      </c>
      <c r="H115" s="24" t="str">
        <f>IF(H$1=$C115,"0",IF($E115=H$1,MAX(H$1:H114)+1,""))</f>
        <v/>
      </c>
      <c r="I115" s="24" t="str">
        <f>IF(I$1=$C115,"0",IF($E115=I$1,MAX(I$1:I114)+1,""))</f>
        <v/>
      </c>
      <c r="J115" s="24" t="str">
        <f>IF(J$1=$C115,"0",IF($E115=J$1,MAX(J$1:J114)+1,""))</f>
        <v/>
      </c>
      <c r="K115" s="24" t="str">
        <f>IF(K$1=$C115,"0",IF($E115=K$1,MAX(K$1:K114)+1,""))</f>
        <v/>
      </c>
      <c r="L115" s="24" t="str">
        <f>IF(L$1=$C115,"0",IF($E115=L$1,MAX(L$1:L114)+1,""))</f>
        <v/>
      </c>
      <c r="M115" s="24" t="str">
        <f>IF(M$1=$C115,"0",IF($E115=M$1,MAX(M$1:M114)+1,""))</f>
        <v/>
      </c>
      <c r="N115" s="24" t="str">
        <f>IF(N$1=$C115,"0",IF($E115=N$1,MAX(N$1:N114)+1,""))</f>
        <v/>
      </c>
      <c r="O115" s="24" t="str">
        <f>IF(O$1=$C115,"0",IF($E115=O$1,MAX(O$1:O114)+1,""))</f>
        <v/>
      </c>
      <c r="P115" s="24" t="str">
        <f>IF(P$1=$C115,"0",IF($E115=P$1,MAX(P$1:P114)+1,""))</f>
        <v/>
      </c>
      <c r="Q115" s="24" t="str">
        <f>IF(Q$1=$C115,"0",IF($E115=Q$1,MAX(Q$1:Q114)+1,""))</f>
        <v/>
      </c>
      <c r="R115" s="24" t="str">
        <f>IF(R$1=$C115,"0",IF($E115=R$1,MAX(R$1:R114)+1,""))</f>
        <v/>
      </c>
      <c r="S115" s="24" t="str">
        <f>IF(S$1=$C115,"0",IF($E115=S$1,MAX(S$1:S114)+1,""))</f>
        <v/>
      </c>
      <c r="T115" s="24" t="str">
        <f>IF(T$1=$C115,"0",IF($E115=T$1,MAX(T$1:T114)+1,""))</f>
        <v/>
      </c>
      <c r="U115" s="24" t="str">
        <f>IF(U$1=$C115,"0",IF($E115=U$1,MAX(U$1:U114)+1,""))</f>
        <v/>
      </c>
      <c r="V115" s="24" t="str">
        <f>IF(V$1=$C115,"0",IF($E115=V$1,MAX(V$1:V114)+1,""))</f>
        <v/>
      </c>
      <c r="W115" s="24" t="str">
        <f>IF(W$1=$C115,"0",IF($E115=W$1,MAX(W$1:W114)+1,""))</f>
        <v/>
      </c>
      <c r="X115" s="24" t="str">
        <f>IF(X$1=$C115,"0",IF($E115=X$1,MAX(X$1:X114)+1,""))</f>
        <v/>
      </c>
      <c r="Y115" s="24" t="str">
        <f>IF(Y$1=$C115,"0",IF($E115=Y$1,MAX(Y$1:Y114)+1,""))</f>
        <v>0</v>
      </c>
      <c r="Z115" s="5"/>
      <c r="AA115" s="7">
        <v>200090377</v>
      </c>
      <c r="AB115" s="7" t="str">
        <f>RIGHT("0"&amp;_xlfn.XLOOKUP(E115,'System Rank'!A:A,'System Rank'!B:B,"NOT FOUND",0),2)&amp;"-"&amp;IF(AND(LEN(AA115)=3,RIGHT(AA115,2)="99"),AA115-99,AA115)</f>
        <v>19-200090377</v>
      </c>
      <c r="AC115" s="6">
        <f>_xlfn.RANK.EQ(F115,F:F)</f>
        <v>34</v>
      </c>
    </row>
    <row r="116" spans="1:29">
      <c r="C116" s="4"/>
      <c r="D116" s="4"/>
      <c r="E116" s="4"/>
      <c r="F116" s="4"/>
      <c r="G116" s="4"/>
      <c r="Z116" s="4"/>
      <c r="AA116" s="4"/>
      <c r="AB116" s="4"/>
    </row>
    <row r="117" spans="1:29">
      <c r="C117" s="4"/>
      <c r="D117" s="4"/>
      <c r="E117" s="4"/>
      <c r="F117" s="4"/>
      <c r="G117" s="4"/>
      <c r="Z117" s="4"/>
      <c r="AA117" s="4"/>
      <c r="AB117" s="4"/>
    </row>
    <row r="118" spans="1:29">
      <c r="C118" s="4"/>
      <c r="D118" s="4"/>
      <c r="E118" s="4"/>
      <c r="F118" s="4"/>
      <c r="G118" s="4"/>
      <c r="Z118" s="4"/>
      <c r="AA118" s="4"/>
      <c r="AB118" s="4"/>
    </row>
    <row r="119" spans="1:29">
      <c r="C119" s="4"/>
      <c r="D119" s="4"/>
      <c r="E119" s="4"/>
      <c r="F119" s="4"/>
      <c r="G119" s="4"/>
      <c r="Z119" s="4"/>
      <c r="AA119" s="4"/>
      <c r="AB119" s="4"/>
    </row>
    <row r="120" spans="1:29">
      <c r="C120" s="4"/>
      <c r="D120" s="4"/>
      <c r="E120" s="4"/>
      <c r="F120" s="4"/>
      <c r="G120" s="4"/>
      <c r="Z120" s="4"/>
      <c r="AA120" s="4"/>
      <c r="AB120" s="4"/>
    </row>
    <row r="121" spans="1:29">
      <c r="C121" s="4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AC121"/>
    </row>
    <row r="122" spans="1:29">
      <c r="C122" s="4"/>
      <c r="E122" s="14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AC122"/>
    </row>
    <row r="123" spans="1:29">
      <c r="C123" s="4"/>
      <c r="E123" s="14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AC123"/>
    </row>
    <row r="124" spans="1:29">
      <c r="C124" s="4"/>
      <c r="E124" s="1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AC124"/>
    </row>
    <row r="125" spans="1:29">
      <c r="C125" s="4"/>
      <c r="E125" s="14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AC125"/>
    </row>
    <row r="126" spans="1:29">
      <c r="C126" s="4"/>
      <c r="E126" s="14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AC126"/>
    </row>
    <row r="127" spans="1:29">
      <c r="C127" s="4"/>
      <c r="E127" s="14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AC127"/>
    </row>
    <row r="128" spans="1:29">
      <c r="C128" s="4"/>
      <c r="E128" s="14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AC128"/>
    </row>
    <row r="129" spans="3:29">
      <c r="C129" s="4"/>
      <c r="E129" s="14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AC129"/>
    </row>
    <row r="130" spans="3:29">
      <c r="C130" s="4"/>
      <c r="E130" s="14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AC130"/>
    </row>
    <row r="131" spans="3:29">
      <c r="C131" s="4"/>
      <c r="E131" s="25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AC131"/>
    </row>
    <row r="132" spans="3:29">
      <c r="C132" s="4"/>
      <c r="E132" s="14"/>
    </row>
    <row r="133" spans="3:29">
      <c r="C133" s="4"/>
      <c r="E133" s="25"/>
    </row>
    <row r="134" spans="3:29">
      <c r="C134" s="4"/>
      <c r="E134" s="25"/>
    </row>
    <row r="135" spans="3:29">
      <c r="C135" s="4"/>
      <c r="E135" s="25"/>
    </row>
    <row r="136" spans="3:29">
      <c r="C136" s="4"/>
      <c r="E136" s="25"/>
    </row>
    <row r="137" spans="3:29">
      <c r="C137" s="4"/>
      <c r="E137" s="25"/>
    </row>
    <row r="138" spans="3:29">
      <c r="C138" s="4"/>
      <c r="E138" s="25"/>
    </row>
    <row r="139" spans="3:29">
      <c r="C139" s="4"/>
      <c r="E139" s="25"/>
    </row>
    <row r="140" spans="3:29">
      <c r="C140" s="4"/>
    </row>
    <row r="141" spans="3:29">
      <c r="C141" s="4"/>
    </row>
    <row r="142" spans="3:29">
      <c r="C142" s="4"/>
    </row>
    <row r="143" spans="3:29">
      <c r="C143" s="4"/>
    </row>
    <row r="144" spans="3:29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</sheetData>
  <autoFilter ref="A1:AF115" xr:uid="{F9CEBF0C-D758-B54C-BD45-40262EC60A0F}"/>
  <sortState xmlns:xlrd2="http://schemas.microsoft.com/office/spreadsheetml/2017/richdata2" ref="A2:AD115">
    <sortCondition ref="AB2:AB115"/>
  </sortState>
  <conditionalFormatting sqref="H2:Y115">
    <cfRule type="notContainsBlanks" dxfId="17" priority="61">
      <formula>LEN(TRIM(H2))&gt;0</formula>
    </cfRule>
  </conditionalFormatting>
  <conditionalFormatting sqref="L11">
    <cfRule type="notContainsBlanks" dxfId="16" priority="49">
      <formula>LEN(TRIM(L11))&gt;0</formula>
    </cfRule>
  </conditionalFormatting>
  <conditionalFormatting sqref="Y12">
    <cfRule type="notContainsBlanks" dxfId="15" priority="48">
      <formula>LEN(TRIM(Y12))&gt;0</formula>
    </cfRule>
  </conditionalFormatting>
  <conditionalFormatting sqref="T13:U13">
    <cfRule type="notContainsBlanks" dxfId="14" priority="47">
      <formula>LEN(TRIM(T13))&gt;0</formula>
    </cfRule>
  </conditionalFormatting>
  <conditionalFormatting sqref="V14:X14">
    <cfRule type="notContainsBlanks" dxfId="13" priority="46">
      <formula>LEN(TRIM(V14))&gt;0</formula>
    </cfRule>
  </conditionalFormatting>
  <conditionalFormatting sqref="B2:B115">
    <cfRule type="cellIs" dxfId="12" priority="45" operator="equal">
      <formula>"Yes"</formula>
    </cfRule>
  </conditionalFormatting>
  <conditionalFormatting sqref="B96">
    <cfRule type="cellIs" dxfId="11" priority="25" operator="equal">
      <formula>"Yes"</formula>
    </cfRule>
  </conditionalFormatting>
  <conditionalFormatting sqref="B97">
    <cfRule type="cellIs" dxfId="10" priority="23" operator="equal">
      <formula>"Yes"</formula>
    </cfRule>
  </conditionalFormatting>
  <conditionalFormatting sqref="B98">
    <cfRule type="cellIs" dxfId="9" priority="21" operator="equal">
      <formula>"Yes"</formula>
    </cfRule>
  </conditionalFormatting>
  <conditionalFormatting sqref="B99">
    <cfRule type="cellIs" dxfId="8" priority="19" operator="equal">
      <formula>"Yes"</formula>
    </cfRule>
  </conditionalFormatting>
  <conditionalFormatting sqref="B100:B115">
    <cfRule type="cellIs" dxfId="7" priority="17" operator="equal">
      <formula>"Yes"</formula>
    </cfRule>
  </conditionalFormatting>
  <conditionalFormatting sqref="H103:Y103">
    <cfRule type="notContainsBlanks" dxfId="6" priority="7">
      <formula>LEN(TRIM(H103))&gt;0</formula>
    </cfRule>
  </conditionalFormatting>
  <conditionalFormatting sqref="H104:Y104">
    <cfRule type="notContainsBlanks" dxfId="5" priority="6">
      <formula>LEN(TRIM(H104))&gt;0</formula>
    </cfRule>
  </conditionalFormatting>
  <conditionalFormatting sqref="H105:Y105">
    <cfRule type="notContainsBlanks" dxfId="4" priority="5">
      <formula>LEN(TRIM(H105))&gt;0</formula>
    </cfRule>
  </conditionalFormatting>
  <conditionalFormatting sqref="H106:Y106">
    <cfRule type="notContainsBlanks" dxfId="3" priority="4">
      <formula>LEN(TRIM(H106))&gt;0</formula>
    </cfRule>
  </conditionalFormatting>
  <conditionalFormatting sqref="H107:Y107">
    <cfRule type="notContainsBlanks" dxfId="2" priority="3">
      <formula>LEN(TRIM(H107))&gt;0</formula>
    </cfRule>
  </conditionalFormatting>
  <conditionalFormatting sqref="H108:Y108">
    <cfRule type="notContainsBlanks" dxfId="1" priority="2">
      <formula>LEN(TRIM(H108))&gt;0</formula>
    </cfRule>
  </conditionalFormatting>
  <conditionalFormatting sqref="H109:Y115">
    <cfRule type="notContainsBlanks" dxfId="0" priority="1">
      <formula>LEN(TRIM(H109))&gt;0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5F1C-7478-734F-AA2C-F06B378026C4}">
  <dimension ref="A1:B20"/>
  <sheetViews>
    <sheetView zoomScale="165" workbookViewId="0">
      <selection activeCell="A2" sqref="A2:A20"/>
    </sheetView>
  </sheetViews>
  <sheetFormatPr baseColWidth="10" defaultRowHeight="16"/>
  <sheetData>
    <row r="1" spans="1:2">
      <c r="A1" s="20" t="s">
        <v>222</v>
      </c>
      <c r="B1" s="20" t="s">
        <v>232</v>
      </c>
    </row>
    <row r="2" spans="1:2">
      <c r="A2" s="27" t="s">
        <v>165</v>
      </c>
      <c r="B2" s="27">
        <v>1</v>
      </c>
    </row>
    <row r="3" spans="1:2">
      <c r="A3" s="20" t="s">
        <v>55</v>
      </c>
      <c r="B3" s="20">
        <v>2</v>
      </c>
    </row>
    <row r="4" spans="1:2">
      <c r="A4" s="20" t="s">
        <v>56</v>
      </c>
      <c r="B4" s="20">
        <v>3</v>
      </c>
    </row>
    <row r="5" spans="1:2">
      <c r="A5" s="20" t="s">
        <v>8</v>
      </c>
      <c r="B5" s="20">
        <v>4</v>
      </c>
    </row>
    <row r="6" spans="1:2">
      <c r="A6" s="20" t="s">
        <v>52</v>
      </c>
      <c r="B6" s="20">
        <v>5</v>
      </c>
    </row>
    <row r="7" spans="1:2">
      <c r="A7" s="15" t="s">
        <v>158</v>
      </c>
      <c r="B7" s="15">
        <v>6</v>
      </c>
    </row>
    <row r="8" spans="1:2">
      <c r="A8" s="20" t="s">
        <v>3</v>
      </c>
      <c r="B8" s="20">
        <v>7</v>
      </c>
    </row>
    <row r="9" spans="1:2">
      <c r="A9" s="20" t="s">
        <v>5</v>
      </c>
      <c r="B9" s="20">
        <v>8</v>
      </c>
    </row>
    <row r="10" spans="1:2">
      <c r="A10" s="20" t="s">
        <v>13</v>
      </c>
      <c r="B10" s="20">
        <v>9</v>
      </c>
    </row>
    <row r="11" spans="1:2">
      <c r="A11" s="20" t="s">
        <v>11</v>
      </c>
      <c r="B11" s="20">
        <v>10</v>
      </c>
    </row>
    <row r="12" spans="1:2">
      <c r="A12" s="30" t="s">
        <v>240</v>
      </c>
      <c r="B12" s="15">
        <v>11</v>
      </c>
    </row>
    <row r="13" spans="1:2">
      <c r="A13" s="30" t="s">
        <v>18</v>
      </c>
      <c r="B13" s="15">
        <v>12</v>
      </c>
    </row>
    <row r="14" spans="1:2">
      <c r="A14" s="30" t="s">
        <v>242</v>
      </c>
      <c r="B14" s="15">
        <v>13</v>
      </c>
    </row>
    <row r="15" spans="1:2">
      <c r="A15" s="30" t="s">
        <v>160</v>
      </c>
      <c r="B15" s="15">
        <v>14</v>
      </c>
    </row>
    <row r="16" spans="1:2">
      <c r="A16" s="30" t="s">
        <v>238</v>
      </c>
      <c r="B16" s="15">
        <v>15</v>
      </c>
    </row>
    <row r="17" spans="1:2">
      <c r="A17" s="30" t="s">
        <v>161</v>
      </c>
      <c r="B17" s="15">
        <v>16</v>
      </c>
    </row>
    <row r="18" spans="1:2">
      <c r="A18" s="30" t="s">
        <v>241</v>
      </c>
      <c r="B18" s="15">
        <v>17</v>
      </c>
    </row>
    <row r="19" spans="1:2">
      <c r="A19" s="30" t="s">
        <v>159</v>
      </c>
      <c r="B19" s="15">
        <v>18</v>
      </c>
    </row>
    <row r="20" spans="1:2">
      <c r="A20" s="30" t="s">
        <v>239</v>
      </c>
      <c r="B20" s="15">
        <v>19</v>
      </c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86DC-CDA5-9C47-A249-FCB9918106BF}">
  <dimension ref="A1:AD41"/>
  <sheetViews>
    <sheetView workbookViewId="0">
      <selection activeCell="F37" sqref="F37"/>
    </sheetView>
  </sheetViews>
  <sheetFormatPr baseColWidth="10" defaultRowHeight="16"/>
  <cols>
    <col min="1" max="1" width="4.1640625" bestFit="1" customWidth="1"/>
    <col min="2" max="2" width="4" bestFit="1" customWidth="1"/>
    <col min="3" max="3" width="11.5" customWidth="1"/>
    <col min="4" max="4" width="11.83203125" bestFit="1" customWidth="1"/>
    <col min="5" max="5" width="10.1640625" bestFit="1" customWidth="1"/>
    <col min="6" max="6" width="8.1640625" bestFit="1" customWidth="1"/>
    <col min="7" max="7" width="12.1640625" bestFit="1" customWidth="1"/>
    <col min="8" max="20" width="2.83203125" customWidth="1"/>
    <col min="21" max="21" width="37.1640625" bestFit="1" customWidth="1"/>
    <col min="22" max="22" width="11.1640625" bestFit="1" customWidth="1"/>
    <col min="23" max="23" width="13.83203125" bestFit="1" customWidth="1"/>
  </cols>
  <sheetData>
    <row r="1" spans="1:30" ht="60">
      <c r="A1" s="19" t="str" cm="1">
        <f t="array" ref="A1:AD1">Objects!A1:AD1</f>
        <v>Ref</v>
      </c>
      <c r="B1" s="20" t="str">
        <v>Include in Tour</v>
      </c>
      <c r="C1" s="20" t="str">
        <v>Name</v>
      </c>
      <c r="D1" s="20" t="str">
        <v>Type</v>
      </c>
      <c r="E1" s="20" t="str">
        <v>System</v>
      </c>
      <c r="F1" s="22" t="str">
        <v>Diameter (km)</v>
      </c>
      <c r="G1" s="22" t="str">
        <v>Orbit Radius (km)</v>
      </c>
      <c r="H1" s="21" t="str">
        <v>Mercury</v>
      </c>
      <c r="I1" s="21" t="str">
        <v>Venus</v>
      </c>
      <c r="J1" s="21" t="str">
        <v>Earth</v>
      </c>
      <c r="K1" s="21" t="str">
        <v>Mars</v>
      </c>
      <c r="L1" s="21" t="str">
        <v>Ceres</v>
      </c>
      <c r="M1" s="21" t="str">
        <v>Jupiter</v>
      </c>
      <c r="N1" s="21" t="str">
        <v>Saturn</v>
      </c>
      <c r="O1" s="21" t="str">
        <v>Uranus</v>
      </c>
      <c r="P1" s="21" t="str">
        <v>Neptune</v>
      </c>
      <c r="Q1" s="21" t="str">
        <v>Orcus</v>
      </c>
      <c r="R1" s="21" t="str">
        <v>Pluto</v>
      </c>
      <c r="S1" s="21" t="str">
        <v>Salacia</v>
      </c>
      <c r="T1" s="21" t="str">
        <v>Haumea</v>
      </c>
      <c r="U1" s="20" t="str">
        <v>Quaoar</v>
      </c>
      <c r="V1" s="20" t="str">
        <v>Makemake</v>
      </c>
      <c r="W1" s="20" t="str">
        <v>Gonggong</v>
      </c>
      <c r="X1" s="26" t="str">
        <v>Eris</v>
      </c>
      <c r="Y1" s="20" t="str">
        <v>Sedna</v>
      </c>
      <c r="Z1" t="str">
        <v>Notes</v>
      </c>
      <c r="AA1" t="str">
        <v>Code</v>
      </c>
      <c r="AB1" t="str">
        <v>Order</v>
      </c>
      <c r="AC1" t="str">
        <v>Diameter Rank</v>
      </c>
      <c r="AD1" t="str">
        <v>Ephemeris File</v>
      </c>
    </row>
    <row r="2" spans="1:30">
      <c r="A2" cm="1">
        <f t="array" ref="A2:AD41">_xlfn._xlws.FILTER(Objects!A:AD,Objects!B:B="Yes")</f>
        <v>1</v>
      </c>
      <c r="B2" t="str">
        <v>Yes</v>
      </c>
      <c r="C2" t="str">
        <v>Sun</v>
      </c>
      <c r="D2" t="str">
        <v>Star</v>
      </c>
      <c r="E2" t="str">
        <v>Sun</v>
      </c>
      <c r="F2">
        <v>1391000</v>
      </c>
      <c r="G2">
        <v>2.54E+17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>
        <v>0</v>
      </c>
      <c r="AA2">
        <v>10</v>
      </c>
      <c r="AB2" t="str">
        <v>01-10</v>
      </c>
      <c r="AC2">
        <v>1</v>
      </c>
      <c r="AD2">
        <v>0</v>
      </c>
    </row>
    <row r="3" spans="1:30">
      <c r="A3">
        <v>2</v>
      </c>
      <c r="B3" t="str">
        <v>Yes</v>
      </c>
      <c r="C3" t="str">
        <v>Mercury</v>
      </c>
      <c r="D3" t="str">
        <v>Planet</v>
      </c>
      <c r="E3" t="str">
        <v>Mercury</v>
      </c>
      <c r="F3">
        <v>4879</v>
      </c>
      <c r="G3">
        <v>57910000</v>
      </c>
      <c r="H3" t="str">
        <v>0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>
        <v>0</v>
      </c>
      <c r="AA3">
        <v>199</v>
      </c>
      <c r="AB3" t="str">
        <v>02-100</v>
      </c>
      <c r="AC3">
        <v>11</v>
      </c>
      <c r="AD3">
        <v>0</v>
      </c>
    </row>
    <row r="4" spans="1:30">
      <c r="A4">
        <v>3</v>
      </c>
      <c r="B4" t="str">
        <v>Yes</v>
      </c>
      <c r="C4" t="str">
        <v>Venus</v>
      </c>
      <c r="D4" t="str">
        <v>Planet</v>
      </c>
      <c r="E4" t="str">
        <v>Venus</v>
      </c>
      <c r="F4">
        <v>12104</v>
      </c>
      <c r="G4">
        <v>108200000</v>
      </c>
      <c r="H4" t="str">
        <v/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>
        <v>0</v>
      </c>
      <c r="AA4">
        <v>299</v>
      </c>
      <c r="AB4" t="str">
        <v>03-200</v>
      </c>
      <c r="AC4">
        <v>7</v>
      </c>
      <c r="AD4">
        <v>0</v>
      </c>
    </row>
    <row r="5" spans="1:30">
      <c r="A5">
        <v>4</v>
      </c>
      <c r="B5" t="str">
        <v>Yes</v>
      </c>
      <c r="C5" t="str">
        <v>Earth</v>
      </c>
      <c r="D5" t="str">
        <v>Planet</v>
      </c>
      <c r="E5" t="str">
        <v>Earth</v>
      </c>
      <c r="F5">
        <v>12742</v>
      </c>
      <c r="G5">
        <v>149600000</v>
      </c>
      <c r="H5" t="str">
        <v/>
      </c>
      <c r="I5" t="str">
        <v/>
      </c>
      <c r="J5" t="str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>
        <v>0</v>
      </c>
      <c r="AA5">
        <v>399</v>
      </c>
      <c r="AB5" t="str">
        <v>04-300</v>
      </c>
      <c r="AC5">
        <v>6</v>
      </c>
      <c r="AD5">
        <v>0</v>
      </c>
    </row>
    <row r="6" spans="1:30">
      <c r="A6">
        <v>5</v>
      </c>
      <c r="B6" t="str">
        <v>Yes</v>
      </c>
      <c r="C6" t="str">
        <v>Moon</v>
      </c>
      <c r="D6" t="str">
        <v>Planet Moon</v>
      </c>
      <c r="E6" t="str">
        <v>Earth</v>
      </c>
      <c r="F6">
        <v>3474</v>
      </c>
      <c r="G6">
        <v>384400</v>
      </c>
      <c r="H6" t="str">
        <v/>
      </c>
      <c r="I6" t="str">
        <v/>
      </c>
      <c r="J6">
        <v>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>
        <v>0</v>
      </c>
      <c r="AA6">
        <v>301</v>
      </c>
      <c r="AB6" t="str">
        <v>04-301</v>
      </c>
      <c r="AC6">
        <v>14</v>
      </c>
      <c r="AD6">
        <v>0</v>
      </c>
    </row>
    <row r="7" spans="1:30">
      <c r="A7">
        <v>6</v>
      </c>
      <c r="B7" t="str">
        <v>Yes</v>
      </c>
      <c r="C7" t="str">
        <v>Mars</v>
      </c>
      <c r="D7" t="str">
        <v>Planet</v>
      </c>
      <c r="E7" t="str">
        <v>Mars</v>
      </c>
      <c r="F7">
        <v>6779</v>
      </c>
      <c r="G7">
        <v>227900000</v>
      </c>
      <c r="H7" t="str">
        <v/>
      </c>
      <c r="I7" t="str">
        <v/>
      </c>
      <c r="J7" t="str">
        <v/>
      </c>
      <c r="K7" t="str">
        <v>0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>
        <v>0</v>
      </c>
      <c r="AA7">
        <v>499</v>
      </c>
      <c r="AB7" t="str">
        <v>05-400</v>
      </c>
      <c r="AC7">
        <v>8</v>
      </c>
      <c r="AD7">
        <v>0</v>
      </c>
    </row>
    <row r="8" spans="1:30">
      <c r="A8">
        <v>7</v>
      </c>
      <c r="B8" t="str">
        <v>Yes</v>
      </c>
      <c r="C8" t="str">
        <v>Phobos</v>
      </c>
      <c r="D8" t="str">
        <v>Planet Moon</v>
      </c>
      <c r="E8" t="str">
        <v>Mars</v>
      </c>
      <c r="F8">
        <v>22</v>
      </c>
      <c r="G8">
        <v>5980</v>
      </c>
      <c r="H8" t="str">
        <v/>
      </c>
      <c r="I8" t="str">
        <v/>
      </c>
      <c r="J8" t="str">
        <v/>
      </c>
      <c r="K8">
        <v>1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>
        <v>0</v>
      </c>
      <c r="AA8">
        <v>401</v>
      </c>
      <c r="AB8" t="str">
        <v>05-401</v>
      </c>
      <c r="AC8">
        <v>99</v>
      </c>
      <c r="AD8">
        <v>0</v>
      </c>
    </row>
    <row r="9" spans="1:30">
      <c r="A9">
        <v>8</v>
      </c>
      <c r="B9" t="str">
        <v>Yes</v>
      </c>
      <c r="C9" t="str">
        <v>Deimos</v>
      </c>
      <c r="D9" t="str">
        <v>Planet Moon</v>
      </c>
      <c r="E9" t="str">
        <v>Mars</v>
      </c>
      <c r="F9">
        <v>12</v>
      </c>
      <c r="G9">
        <v>23460</v>
      </c>
      <c r="H9" t="str">
        <v/>
      </c>
      <c r="I9" t="str">
        <v/>
      </c>
      <c r="J9" t="str">
        <v/>
      </c>
      <c r="K9">
        <v>2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>
        <v>0</v>
      </c>
      <c r="AA9">
        <v>402</v>
      </c>
      <c r="AB9" t="str">
        <v>05-402</v>
      </c>
      <c r="AC9">
        <v>110</v>
      </c>
      <c r="AD9">
        <v>0</v>
      </c>
    </row>
    <row r="10" spans="1:30">
      <c r="A10">
        <v>9</v>
      </c>
      <c r="B10" t="str">
        <v>Yes</v>
      </c>
      <c r="C10" t="str">
        <v>Ceres</v>
      </c>
      <c r="D10" t="str">
        <v>Dwarf Planet</v>
      </c>
      <c r="E10" t="str">
        <v>Ceres</v>
      </c>
      <c r="F10">
        <v>939</v>
      </c>
      <c r="G10">
        <v>414000000</v>
      </c>
      <c r="H10" t="str">
        <v/>
      </c>
      <c r="I10" t="str">
        <v/>
      </c>
      <c r="J10" t="str">
        <v/>
      </c>
      <c r="K10" t="str">
        <v/>
      </c>
      <c r="L10" t="str">
        <v>0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First (largest) asteroid; also a dwarf planet</v>
      </c>
      <c r="AA10">
        <v>2000001</v>
      </c>
      <c r="AB10" t="str">
        <v>06-2000001</v>
      </c>
      <c r="AC10">
        <v>32</v>
      </c>
      <c r="AD10">
        <v>0</v>
      </c>
    </row>
    <row r="11" spans="1:30">
      <c r="A11">
        <v>10</v>
      </c>
      <c r="B11" t="str">
        <v>Yes</v>
      </c>
      <c r="C11" t="str">
        <v>Jupiter</v>
      </c>
      <c r="D11" t="str">
        <v>Planet</v>
      </c>
      <c r="E11" t="str">
        <v>Jupiter</v>
      </c>
      <c r="F11">
        <v>139820</v>
      </c>
      <c r="G11">
        <v>778500000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0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>
        <v>0</v>
      </c>
      <c r="AA11">
        <v>599</v>
      </c>
      <c r="AB11" t="str">
        <v>07-500</v>
      </c>
      <c r="AC11">
        <v>2</v>
      </c>
      <c r="AD11">
        <v>0</v>
      </c>
    </row>
    <row r="12" spans="1:30">
      <c r="A12">
        <v>11</v>
      </c>
      <c r="B12" t="str">
        <v>Yes</v>
      </c>
      <c r="C12" t="str">
        <v>Io</v>
      </c>
      <c r="D12" t="str">
        <v>Planet Moon</v>
      </c>
      <c r="E12" t="str">
        <v>Jupiter</v>
      </c>
      <c r="F12">
        <v>3643</v>
      </c>
      <c r="G12">
        <v>422000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>
        <v>1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>
        <v>0</v>
      </c>
      <c r="AA12">
        <v>501</v>
      </c>
      <c r="AB12" t="str">
        <v>07-501</v>
      </c>
      <c r="AC12">
        <v>13</v>
      </c>
      <c r="AD12">
        <v>0</v>
      </c>
    </row>
    <row r="13" spans="1:30">
      <c r="A13">
        <v>12</v>
      </c>
      <c r="B13" t="str">
        <v>Yes</v>
      </c>
      <c r="C13" t="str">
        <v>Europa</v>
      </c>
      <c r="D13" t="str">
        <v>Planet Moon</v>
      </c>
      <c r="E13" t="str">
        <v>Jupiter</v>
      </c>
      <c r="F13">
        <v>3122</v>
      </c>
      <c r="G13">
        <v>671000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>
        <v>2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>
        <v>0</v>
      </c>
      <c r="AA13">
        <v>502</v>
      </c>
      <c r="AB13" t="str">
        <v>07-502</v>
      </c>
      <c r="AC13">
        <v>15</v>
      </c>
      <c r="AD13">
        <v>0</v>
      </c>
    </row>
    <row r="14" spans="1:30">
      <c r="A14">
        <v>13</v>
      </c>
      <c r="B14" t="str">
        <v>Yes</v>
      </c>
      <c r="C14" t="str">
        <v>Ganymede</v>
      </c>
      <c r="D14" t="str">
        <v>Planet Moon</v>
      </c>
      <c r="E14" t="str">
        <v>Jupiter</v>
      </c>
      <c r="F14">
        <v>5268</v>
      </c>
      <c r="G14">
        <v>1070000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>
        <v>3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Bigger than Mercury</v>
      </c>
      <c r="AA14">
        <v>503</v>
      </c>
      <c r="AB14" t="str">
        <v>07-503</v>
      </c>
      <c r="AC14">
        <v>9</v>
      </c>
      <c r="AD14">
        <v>0</v>
      </c>
    </row>
    <row r="15" spans="1:30">
      <c r="A15">
        <v>14</v>
      </c>
      <c r="B15" t="str">
        <v>Yes</v>
      </c>
      <c r="C15" t="str">
        <v>Callisto</v>
      </c>
      <c r="D15" t="str">
        <v>Planet Moon</v>
      </c>
      <c r="E15" t="str">
        <v>Jupiter</v>
      </c>
      <c r="F15">
        <v>4821</v>
      </c>
      <c r="G15">
        <v>1882700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>
        <v>4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>
        <v>0</v>
      </c>
      <c r="AA15">
        <v>504</v>
      </c>
      <c r="AB15" t="str">
        <v>07-504</v>
      </c>
      <c r="AC15">
        <v>12</v>
      </c>
      <c r="AD15">
        <v>0</v>
      </c>
    </row>
    <row r="16" spans="1:30">
      <c r="A16">
        <v>29</v>
      </c>
      <c r="B16" t="str">
        <v>Yes</v>
      </c>
      <c r="C16" t="str">
        <v>Saturn</v>
      </c>
      <c r="D16" t="str">
        <v>Planet</v>
      </c>
      <c r="E16" t="str">
        <v>Saturn</v>
      </c>
      <c r="F16">
        <v>116460</v>
      </c>
      <c r="G16">
        <v>1429000000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0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>
        <v>0</v>
      </c>
      <c r="AA16">
        <v>699</v>
      </c>
      <c r="AB16" t="str">
        <v>08-600</v>
      </c>
      <c r="AC16">
        <v>3</v>
      </c>
      <c r="AD16">
        <v>0</v>
      </c>
    </row>
    <row r="17" spans="1:30">
      <c r="A17">
        <v>31</v>
      </c>
      <c r="B17" t="str">
        <v>Yes</v>
      </c>
      <c r="C17" t="str">
        <v>Enceladus</v>
      </c>
      <c r="D17" t="str">
        <v>Planet Moon</v>
      </c>
      <c r="E17" t="str">
        <v>Saturn</v>
      </c>
      <c r="F17">
        <v>504</v>
      </c>
      <c r="G17">
        <v>238000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>
        <v>2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>
        <v>0</v>
      </c>
      <c r="AA17">
        <v>602</v>
      </c>
      <c r="AB17" t="str">
        <v>08-602</v>
      </c>
      <c r="AC17">
        <v>37</v>
      </c>
      <c r="AD17">
        <v>0</v>
      </c>
    </row>
    <row r="18" spans="1:30">
      <c r="A18">
        <v>32</v>
      </c>
      <c r="B18" t="str">
        <v>Yes</v>
      </c>
      <c r="C18" t="str">
        <v>Tethys</v>
      </c>
      <c r="D18" t="str">
        <v>Planet Moon</v>
      </c>
      <c r="E18" t="str">
        <v>Saturn</v>
      </c>
      <c r="F18">
        <v>1062</v>
      </c>
      <c r="G18">
        <v>294700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>
        <v>3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>
        <v>0</v>
      </c>
      <c r="AA18">
        <v>603</v>
      </c>
      <c r="AB18" t="str">
        <v>08-603</v>
      </c>
      <c r="AC18">
        <v>31</v>
      </c>
      <c r="AD18">
        <v>0</v>
      </c>
    </row>
    <row r="19" spans="1:30">
      <c r="A19">
        <v>33</v>
      </c>
      <c r="B19" t="str">
        <v>Yes</v>
      </c>
      <c r="C19" t="str">
        <v>Dione</v>
      </c>
      <c r="D19" t="str">
        <v>Planet Moon</v>
      </c>
      <c r="E19" t="str">
        <v>Saturn</v>
      </c>
      <c r="F19">
        <v>1123</v>
      </c>
      <c r="G19">
        <v>377400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>
        <v>4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>
        <v>0</v>
      </c>
      <c r="AA19">
        <v>604</v>
      </c>
      <c r="AB19" t="str">
        <v>08-604</v>
      </c>
      <c r="AC19">
        <v>29</v>
      </c>
      <c r="AD19">
        <v>0</v>
      </c>
    </row>
    <row r="20" spans="1:30">
      <c r="A20">
        <v>34</v>
      </c>
      <c r="B20" t="str">
        <v>Yes</v>
      </c>
      <c r="C20" t="str">
        <v>Rhea</v>
      </c>
      <c r="D20" t="str">
        <v>Planet Moon</v>
      </c>
      <c r="E20" t="str">
        <v>Saturn</v>
      </c>
      <c r="F20">
        <v>1528</v>
      </c>
      <c r="G20">
        <v>527000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>
        <v>5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>
        <v>0</v>
      </c>
      <c r="AA20">
        <v>605</v>
      </c>
      <c r="AB20" t="str">
        <v>08-605</v>
      </c>
      <c r="AC20">
        <v>21</v>
      </c>
      <c r="AD20">
        <v>0</v>
      </c>
    </row>
    <row r="21" spans="1:30">
      <c r="A21">
        <v>35</v>
      </c>
      <c r="B21" t="str">
        <v>Yes</v>
      </c>
      <c r="C21" t="str">
        <v>Titan</v>
      </c>
      <c r="D21" t="str">
        <v>Planet Moon</v>
      </c>
      <c r="E21" t="str">
        <v>Saturn</v>
      </c>
      <c r="F21">
        <v>5150</v>
      </c>
      <c r="G21">
        <v>1222000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>
        <v>6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Bigger than Mercury</v>
      </c>
      <c r="AA21">
        <v>606</v>
      </c>
      <c r="AB21" t="str">
        <v>08-606</v>
      </c>
      <c r="AC21">
        <v>10</v>
      </c>
      <c r="AD21">
        <v>0</v>
      </c>
    </row>
    <row r="22" spans="1:30">
      <c r="A22">
        <v>37</v>
      </c>
      <c r="B22" t="str">
        <v>Yes</v>
      </c>
      <c r="C22" t="str">
        <v>Iapetus</v>
      </c>
      <c r="D22" t="str">
        <v>Planet Moon</v>
      </c>
      <c r="E22" t="str">
        <v>Saturn</v>
      </c>
      <c r="F22">
        <v>1471</v>
      </c>
      <c r="G22">
        <v>3561000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>
        <v>8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>
        <v>0</v>
      </c>
      <c r="AA22">
        <v>608</v>
      </c>
      <c r="AB22" t="str">
        <v>08-608</v>
      </c>
      <c r="AC22">
        <v>23</v>
      </c>
      <c r="AD22">
        <v>0</v>
      </c>
    </row>
    <row r="23" spans="1:30">
      <c r="A23">
        <v>50</v>
      </c>
      <c r="B23" t="str">
        <v>Yes</v>
      </c>
      <c r="C23" t="str">
        <v>Uranus</v>
      </c>
      <c r="D23" t="str">
        <v>Planet</v>
      </c>
      <c r="E23" t="str">
        <v>Uranus</v>
      </c>
      <c r="F23">
        <v>50724</v>
      </c>
      <c r="G23">
        <v>2871000000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>0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>
        <v>0</v>
      </c>
      <c r="AA23">
        <v>799</v>
      </c>
      <c r="AB23" t="str">
        <v>09-700</v>
      </c>
      <c r="AC23">
        <v>4</v>
      </c>
      <c r="AD23">
        <v>0</v>
      </c>
    </row>
    <row r="24" spans="1:30">
      <c r="A24">
        <v>51</v>
      </c>
      <c r="B24" t="str">
        <v>Yes</v>
      </c>
      <c r="C24" t="str">
        <v>Ariel</v>
      </c>
      <c r="D24" t="str">
        <v>Planet Moon</v>
      </c>
      <c r="E24" t="str">
        <v>Uranus</v>
      </c>
      <c r="F24">
        <v>1158</v>
      </c>
      <c r="G24">
        <v>190900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>
        <v>1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>
        <v>0</v>
      </c>
      <c r="AA24">
        <v>701</v>
      </c>
      <c r="AB24" t="str">
        <v>09-701</v>
      </c>
      <c r="AC24">
        <v>28</v>
      </c>
      <c r="AD24">
        <v>0</v>
      </c>
    </row>
    <row r="25" spans="1:30">
      <c r="A25">
        <v>52</v>
      </c>
      <c r="B25" t="str">
        <v>Yes</v>
      </c>
      <c r="C25" t="str">
        <v>Umbriel</v>
      </c>
      <c r="D25" t="str">
        <v>Planet Moon</v>
      </c>
      <c r="E25" t="str">
        <v>Uranus</v>
      </c>
      <c r="F25">
        <v>1169</v>
      </c>
      <c r="G25">
        <v>266000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>
        <v>2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>
        <v>0</v>
      </c>
      <c r="AA25">
        <v>702</v>
      </c>
      <c r="AB25" t="str">
        <v>09-702</v>
      </c>
      <c r="AC25">
        <v>27</v>
      </c>
      <c r="AD25">
        <v>0</v>
      </c>
    </row>
    <row r="26" spans="1:30">
      <c r="A26">
        <v>53</v>
      </c>
      <c r="B26" t="str">
        <v>Yes</v>
      </c>
      <c r="C26" t="str">
        <v>Titania</v>
      </c>
      <c r="D26" t="str">
        <v>Planet Moon</v>
      </c>
      <c r="E26" t="str">
        <v>Uranus</v>
      </c>
      <c r="F26">
        <v>1578</v>
      </c>
      <c r="G26">
        <v>435800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>
        <v>3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>
        <v>0</v>
      </c>
      <c r="AA26">
        <v>703</v>
      </c>
      <c r="AB26" t="str">
        <v>09-703</v>
      </c>
      <c r="AC26">
        <v>19</v>
      </c>
      <c r="AD26">
        <v>0</v>
      </c>
    </row>
    <row r="27" spans="1:30">
      <c r="A27">
        <v>54</v>
      </c>
      <c r="B27" t="str">
        <v>Yes</v>
      </c>
      <c r="C27" t="str">
        <v>Oberon</v>
      </c>
      <c r="D27" t="str">
        <v>Planet Moon</v>
      </c>
      <c r="E27" t="str">
        <v>Uranus</v>
      </c>
      <c r="F27">
        <v>1523</v>
      </c>
      <c r="G27">
        <v>583500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>
        <v>4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>
        <v>0</v>
      </c>
      <c r="AA27">
        <v>704</v>
      </c>
      <c r="AB27" t="str">
        <v>09-704</v>
      </c>
      <c r="AC27">
        <v>22</v>
      </c>
      <c r="AD27">
        <v>0</v>
      </c>
    </row>
    <row r="28" spans="1:30">
      <c r="A28">
        <v>55</v>
      </c>
      <c r="B28" t="str">
        <v>Yes</v>
      </c>
      <c r="C28" t="str">
        <v>Miranda</v>
      </c>
      <c r="D28" t="str">
        <v>Planet Moon</v>
      </c>
      <c r="E28" t="str">
        <v>Uranus</v>
      </c>
      <c r="F28">
        <v>470</v>
      </c>
      <c r="G28">
        <v>129400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>
        <v>5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>
        <v>0</v>
      </c>
      <c r="AA28">
        <v>705</v>
      </c>
      <c r="AB28" t="str">
        <v>09-705</v>
      </c>
      <c r="AC28">
        <v>38</v>
      </c>
      <c r="AD28">
        <v>0</v>
      </c>
    </row>
    <row r="29" spans="1:30">
      <c r="A29">
        <v>78</v>
      </c>
      <c r="B29" t="str">
        <v>Yes</v>
      </c>
      <c r="C29" t="str">
        <v>Neptune</v>
      </c>
      <c r="D29" t="str">
        <v>Planet</v>
      </c>
      <c r="E29" t="str">
        <v>Neptune</v>
      </c>
      <c r="F29">
        <v>49244</v>
      </c>
      <c r="G29">
        <v>4495000000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0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>
        <v>0</v>
      </c>
      <c r="AA29">
        <v>899</v>
      </c>
      <c r="AB29" t="str">
        <v>10-800</v>
      </c>
      <c r="AC29">
        <v>5</v>
      </c>
      <c r="AD29">
        <v>0</v>
      </c>
    </row>
    <row r="30" spans="1:30">
      <c r="A30">
        <v>79</v>
      </c>
      <c r="B30" t="str">
        <v>Yes</v>
      </c>
      <c r="C30" t="str">
        <v>Triton</v>
      </c>
      <c r="D30" t="str">
        <v>Planet Moon</v>
      </c>
      <c r="E30" t="str">
        <v>Neptune</v>
      </c>
      <c r="F30">
        <v>2707</v>
      </c>
      <c r="G30">
        <v>354800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>
        <v>1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>
        <v>0</v>
      </c>
      <c r="AA30">
        <v>801</v>
      </c>
      <c r="AB30" t="str">
        <v>10-801</v>
      </c>
      <c r="AC30">
        <v>16</v>
      </c>
      <c r="AD30">
        <v>0</v>
      </c>
    </row>
    <row r="31" spans="1:30">
      <c r="A31">
        <v>94</v>
      </c>
      <c r="B31" t="str">
        <v>Yes</v>
      </c>
      <c r="C31" t="str">
        <v>Orcus</v>
      </c>
      <c r="D31" t="str">
        <v>Dwarf Planet</v>
      </c>
      <c r="E31" t="str">
        <v>Orcus</v>
      </c>
      <c r="F31">
        <v>910</v>
      </c>
      <c r="G31">
        <v>5894000000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0</v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>
        <v>0</v>
      </c>
      <c r="AA31">
        <v>20090482</v>
      </c>
      <c r="AB31" t="str">
        <v>11-20090482</v>
      </c>
      <c r="AC31">
        <v>33</v>
      </c>
      <c r="AD31">
        <v>0</v>
      </c>
    </row>
    <row r="32" spans="1:30">
      <c r="A32">
        <v>99</v>
      </c>
      <c r="B32" t="str">
        <v>Yes</v>
      </c>
      <c r="C32" t="str">
        <v>Pluto</v>
      </c>
      <c r="D32" t="str">
        <v>Dwarf Planet</v>
      </c>
      <c r="E32" t="str">
        <v>Pluto</v>
      </c>
      <c r="F32">
        <v>2376</v>
      </c>
      <c r="G32">
        <v>5906000000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0</v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>
        <v>0</v>
      </c>
      <c r="AA32">
        <v>999</v>
      </c>
      <c r="AB32" t="str">
        <v>12-900</v>
      </c>
      <c r="AC32">
        <v>17</v>
      </c>
      <c r="AD32">
        <v>0</v>
      </c>
    </row>
    <row r="33" spans="1:30">
      <c r="A33">
        <v>100</v>
      </c>
      <c r="B33" t="str">
        <v>Yes</v>
      </c>
      <c r="C33" t="str">
        <v>Charon</v>
      </c>
      <c r="D33" t="str">
        <v>Dwarf Moon</v>
      </c>
      <c r="E33" t="str">
        <v>Pluto</v>
      </c>
      <c r="F33">
        <v>1212</v>
      </c>
      <c r="G33">
        <v>17536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>
        <v>5</v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>
        <v>0</v>
      </c>
      <c r="AA33">
        <v>901</v>
      </c>
      <c r="AB33" t="str">
        <v>12-901</v>
      </c>
      <c r="AC33">
        <v>26</v>
      </c>
      <c r="AD33">
        <v>0</v>
      </c>
    </row>
    <row r="34" spans="1:30">
      <c r="A34">
        <v>102</v>
      </c>
      <c r="B34" t="str">
        <v>Yes</v>
      </c>
      <c r="C34" t="str">
        <v>Salacia</v>
      </c>
      <c r="D34" t="str">
        <v>Dwarf Planet</v>
      </c>
      <c r="E34" t="str">
        <v>Salacia</v>
      </c>
      <c r="F34">
        <v>846</v>
      </c>
      <c r="G34">
        <v>6310000000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>0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>
        <v>0</v>
      </c>
      <c r="AA34">
        <v>20120347</v>
      </c>
      <c r="AB34" t="str">
        <v>13-20120347</v>
      </c>
      <c r="AC34">
        <v>35</v>
      </c>
      <c r="AD34">
        <v>0</v>
      </c>
    </row>
    <row r="35" spans="1:30">
      <c r="A35">
        <v>103</v>
      </c>
      <c r="B35" t="str">
        <v>Yes</v>
      </c>
      <c r="C35" t="str">
        <v>Haumea</v>
      </c>
      <c r="D35" t="str">
        <v>Dwarf Planet</v>
      </c>
      <c r="E35" t="str">
        <v>Haumea</v>
      </c>
      <c r="F35">
        <v>1560</v>
      </c>
      <c r="G35">
        <v>6466000000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>0</v>
      </c>
      <c r="U35" t="str">
        <v/>
      </c>
      <c r="V35" t="str">
        <v/>
      </c>
      <c r="W35" t="str">
        <v/>
      </c>
      <c r="X35" t="str">
        <v/>
      </c>
      <c r="Y35" t="str">
        <v/>
      </c>
      <c r="Z35">
        <v>0</v>
      </c>
      <c r="AA35">
        <v>200136108</v>
      </c>
      <c r="AB35" t="str">
        <v>14-200136108</v>
      </c>
      <c r="AC35">
        <v>20</v>
      </c>
      <c r="AD35">
        <v>0</v>
      </c>
    </row>
    <row r="36" spans="1:30">
      <c r="A36">
        <v>107</v>
      </c>
      <c r="B36" t="str">
        <v>Yes</v>
      </c>
      <c r="C36" t="str">
        <v>Quaoar</v>
      </c>
      <c r="D36" t="str">
        <v>Dwarf Planet</v>
      </c>
      <c r="E36" t="str">
        <v>Quaoar</v>
      </c>
      <c r="F36">
        <v>1090</v>
      </c>
      <c r="G36">
        <v>6536000000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>0</v>
      </c>
      <c r="V36" t="str">
        <v/>
      </c>
      <c r="W36" t="str">
        <v/>
      </c>
      <c r="X36" t="str">
        <v/>
      </c>
      <c r="Y36" t="str">
        <v/>
      </c>
      <c r="Z36">
        <v>0</v>
      </c>
      <c r="AA36">
        <v>20050000</v>
      </c>
      <c r="AB36" t="str">
        <v>15-20050000</v>
      </c>
      <c r="AC36">
        <v>30</v>
      </c>
      <c r="AD36">
        <v>0</v>
      </c>
    </row>
    <row r="37" spans="1:30">
      <c r="A37">
        <v>108</v>
      </c>
      <c r="B37" t="str">
        <v>Yes</v>
      </c>
      <c r="C37" t="str">
        <v>Makemake</v>
      </c>
      <c r="D37" t="str">
        <v>Dwarf Planet</v>
      </c>
      <c r="E37" t="str">
        <v>Makemake</v>
      </c>
      <c r="F37">
        <v>1430</v>
      </c>
      <c r="G37">
        <v>6816000000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0</v>
      </c>
      <c r="W37" t="str">
        <v/>
      </c>
      <c r="X37" t="str">
        <v/>
      </c>
      <c r="Y37" t="str">
        <v/>
      </c>
      <c r="Z37">
        <v>0</v>
      </c>
      <c r="AA37">
        <v>200136472</v>
      </c>
      <c r="AB37" t="str">
        <v>16-200136472</v>
      </c>
      <c r="AC37">
        <v>24</v>
      </c>
      <c r="AD37">
        <v>0</v>
      </c>
    </row>
    <row r="38" spans="1:30">
      <c r="A38">
        <v>110</v>
      </c>
      <c r="B38" t="str">
        <v>Yes</v>
      </c>
      <c r="C38" t="str">
        <v>Gonggong</v>
      </c>
      <c r="D38" t="str">
        <v>Dwarf Planet</v>
      </c>
      <c r="E38" t="str">
        <v>Gonggong</v>
      </c>
      <c r="F38">
        <v>1230</v>
      </c>
      <c r="G38">
        <v>10096000000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>0</v>
      </c>
      <c r="X38" t="str">
        <v/>
      </c>
      <c r="Y38" t="str">
        <v/>
      </c>
      <c r="Z38">
        <v>0</v>
      </c>
      <c r="AA38">
        <v>200225088</v>
      </c>
      <c r="AB38" t="str">
        <v>17-200225088</v>
      </c>
      <c r="AC38">
        <v>25</v>
      </c>
      <c r="AD38">
        <v>0</v>
      </c>
    </row>
    <row r="39" spans="1:30">
      <c r="A39">
        <v>111</v>
      </c>
      <c r="B39" t="str">
        <v>Yes</v>
      </c>
      <c r="C39" t="str">
        <v>Eris</v>
      </c>
      <c r="D39" t="str">
        <v>Dwarf Planet</v>
      </c>
      <c r="E39" t="str">
        <v>Eris</v>
      </c>
      <c r="F39">
        <v>2326</v>
      </c>
      <c r="G39">
        <v>10152000000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0</v>
      </c>
      <c r="Y39" t="str">
        <v/>
      </c>
      <c r="Z39">
        <v>0</v>
      </c>
      <c r="AA39">
        <v>200136199</v>
      </c>
      <c r="AB39" t="str">
        <v>18-200136199</v>
      </c>
      <c r="AC39">
        <v>18</v>
      </c>
      <c r="AD39">
        <v>0</v>
      </c>
    </row>
    <row r="40" spans="1:30">
      <c r="A40">
        <v>112</v>
      </c>
      <c r="B40" t="str">
        <v>Yes</v>
      </c>
      <c r="C40" t="str">
        <v>Dysnomia</v>
      </c>
      <c r="D40" t="str">
        <v>Dwarf Moon</v>
      </c>
      <c r="E40" t="str">
        <v>Eris</v>
      </c>
      <c r="F40">
        <v>615</v>
      </c>
      <c r="G40">
        <v>37350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>
        <v>1</v>
      </c>
      <c r="Y40" t="str">
        <v/>
      </c>
      <c r="Z40">
        <v>0</v>
      </c>
      <c r="AA40">
        <v>2001361991</v>
      </c>
      <c r="AB40" t="str">
        <v>18-2001361991</v>
      </c>
      <c r="AC40">
        <v>36</v>
      </c>
      <c r="AD40">
        <v>0</v>
      </c>
    </row>
    <row r="41" spans="1:30">
      <c r="A41">
        <v>113</v>
      </c>
      <c r="B41" t="str">
        <v>Yes</v>
      </c>
      <c r="C41" t="str">
        <v>Sedna</v>
      </c>
      <c r="D41" t="str">
        <v>Dwarf Planet</v>
      </c>
      <c r="E41" t="str">
        <v>Sedna</v>
      </c>
      <c r="F41">
        <v>906</v>
      </c>
      <c r="G41">
        <v>75816000000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>0</v>
      </c>
      <c r="Z41">
        <v>0</v>
      </c>
      <c r="AA41">
        <v>200090377</v>
      </c>
      <c r="AB41" t="str">
        <v>19-200090377</v>
      </c>
      <c r="AC41">
        <v>34</v>
      </c>
      <c r="AD4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4E68-3BFA-9844-9D2C-AF98C74CDDF9}">
  <dimension ref="A1:E32"/>
  <sheetViews>
    <sheetView zoomScale="125" workbookViewId="0">
      <selection activeCell="E5" sqref="E5"/>
    </sheetView>
  </sheetViews>
  <sheetFormatPr baseColWidth="10" defaultRowHeight="16"/>
  <cols>
    <col min="1" max="1" width="20.1640625" customWidth="1"/>
    <col min="2" max="2" width="41" customWidth="1"/>
    <col min="3" max="3" width="41.83203125" customWidth="1"/>
    <col min="4" max="4" width="48.6640625" customWidth="1"/>
  </cols>
  <sheetData>
    <row r="1" spans="1:5">
      <c r="A1" s="2" t="s">
        <v>79</v>
      </c>
      <c r="B1" s="2" t="s">
        <v>80</v>
      </c>
      <c r="C1" s="2" t="s">
        <v>81</v>
      </c>
      <c r="D1" s="2" t="s">
        <v>82</v>
      </c>
      <c r="E1" s="2" t="s">
        <v>155</v>
      </c>
    </row>
    <row r="2" spans="1:5">
      <c r="A2" s="2" t="s">
        <v>147</v>
      </c>
      <c r="B2" t="s">
        <v>145</v>
      </c>
      <c r="C2" t="s">
        <v>146</v>
      </c>
    </row>
    <row r="3" spans="1:5">
      <c r="A3" s="2" t="s">
        <v>148</v>
      </c>
      <c r="B3" t="s">
        <v>149</v>
      </c>
      <c r="C3" t="s">
        <v>150</v>
      </c>
      <c r="D3" t="s">
        <v>151</v>
      </c>
    </row>
    <row r="4" spans="1:5" ht="28">
      <c r="A4" s="2" t="s">
        <v>142</v>
      </c>
      <c r="B4" s="3" t="s">
        <v>83</v>
      </c>
      <c r="C4" s="3" t="s">
        <v>84</v>
      </c>
      <c r="D4" s="3" t="s">
        <v>85</v>
      </c>
    </row>
    <row r="5" spans="1:5">
      <c r="A5" s="2" t="s">
        <v>142</v>
      </c>
      <c r="B5" s="3" t="s">
        <v>152</v>
      </c>
      <c r="C5" s="3" t="s">
        <v>153</v>
      </c>
      <c r="D5" s="3" t="s">
        <v>154</v>
      </c>
      <c r="E5" t="s">
        <v>156</v>
      </c>
    </row>
    <row r="6" spans="1:5" ht="28">
      <c r="A6" s="2" t="s">
        <v>142</v>
      </c>
      <c r="B6" s="3" t="s">
        <v>57</v>
      </c>
      <c r="C6" s="3" t="s">
        <v>86</v>
      </c>
      <c r="D6" s="3" t="s">
        <v>87</v>
      </c>
    </row>
    <row r="7" spans="1:5">
      <c r="A7" s="2" t="s">
        <v>142</v>
      </c>
      <c r="B7" s="3" t="s">
        <v>144</v>
      </c>
      <c r="C7" s="3" t="s">
        <v>88</v>
      </c>
      <c r="D7" s="3" t="s">
        <v>89</v>
      </c>
    </row>
    <row r="8" spans="1:5">
      <c r="A8" s="2" t="s">
        <v>142</v>
      </c>
      <c r="B8" s="3" t="s">
        <v>143</v>
      </c>
      <c r="C8" s="3"/>
      <c r="D8" s="3"/>
    </row>
    <row r="9" spans="1:5">
      <c r="A9" s="2" t="s">
        <v>142</v>
      </c>
      <c r="B9" s="3"/>
      <c r="C9" s="3"/>
      <c r="D9" s="3"/>
    </row>
    <row r="10" spans="1:5" ht="28">
      <c r="A10" s="2" t="s">
        <v>142</v>
      </c>
      <c r="B10" s="3" t="s">
        <v>58</v>
      </c>
      <c r="C10" s="3" t="s">
        <v>90</v>
      </c>
      <c r="D10" s="3" t="s">
        <v>91</v>
      </c>
    </row>
    <row r="11" spans="1:5">
      <c r="A11" s="2" t="s">
        <v>92</v>
      </c>
      <c r="B11" s="3" t="s">
        <v>59</v>
      </c>
      <c r="C11" s="3" t="s">
        <v>93</v>
      </c>
      <c r="D11" s="3" t="s">
        <v>94</v>
      </c>
    </row>
    <row r="12" spans="1:5">
      <c r="A12" s="2" t="s">
        <v>92</v>
      </c>
      <c r="B12" s="3" t="s">
        <v>60</v>
      </c>
      <c r="C12" s="3" t="s">
        <v>95</v>
      </c>
      <c r="D12" s="3" t="s">
        <v>96</v>
      </c>
    </row>
    <row r="13" spans="1:5">
      <c r="A13" s="2" t="s">
        <v>92</v>
      </c>
      <c r="B13" s="3" t="s">
        <v>61</v>
      </c>
      <c r="C13" s="3" t="s">
        <v>97</v>
      </c>
      <c r="D13" s="3" t="s">
        <v>98</v>
      </c>
    </row>
    <row r="14" spans="1:5">
      <c r="A14" s="2" t="s">
        <v>92</v>
      </c>
      <c r="B14" s="3" t="s">
        <v>62</v>
      </c>
      <c r="C14" s="3" t="s">
        <v>99</v>
      </c>
      <c r="D14" s="3" t="s">
        <v>100</v>
      </c>
    </row>
    <row r="15" spans="1:5">
      <c r="A15" s="2" t="s">
        <v>92</v>
      </c>
      <c r="B15" s="3" t="s">
        <v>63</v>
      </c>
      <c r="C15" s="3" t="s">
        <v>101</v>
      </c>
      <c r="D15" s="3" t="s">
        <v>102</v>
      </c>
    </row>
    <row r="16" spans="1:5">
      <c r="A16" s="2" t="s">
        <v>103</v>
      </c>
      <c r="B16" s="3" t="s">
        <v>64</v>
      </c>
      <c r="C16" s="3" t="s">
        <v>104</v>
      </c>
      <c r="D16" s="3" t="s">
        <v>105</v>
      </c>
    </row>
    <row r="17" spans="1:4">
      <c r="A17" s="2" t="s">
        <v>103</v>
      </c>
      <c r="B17" s="3" t="s">
        <v>106</v>
      </c>
      <c r="C17" s="3" t="s">
        <v>107</v>
      </c>
      <c r="D17" s="3" t="s">
        <v>108</v>
      </c>
    </row>
    <row r="18" spans="1:4">
      <c r="A18" s="2" t="s">
        <v>103</v>
      </c>
      <c r="B18" s="3" t="s">
        <v>65</v>
      </c>
      <c r="C18" s="3" t="s">
        <v>109</v>
      </c>
      <c r="D18" s="3" t="s">
        <v>110</v>
      </c>
    </row>
    <row r="19" spans="1:4">
      <c r="A19" s="2" t="s">
        <v>103</v>
      </c>
      <c r="B19" s="3" t="s">
        <v>66</v>
      </c>
      <c r="C19" s="3" t="s">
        <v>111</v>
      </c>
      <c r="D19" s="3" t="s">
        <v>112</v>
      </c>
    </row>
    <row r="20" spans="1:4">
      <c r="A20" s="2" t="s">
        <v>103</v>
      </c>
      <c r="B20" s="3" t="s">
        <v>67</v>
      </c>
      <c r="C20" s="3" t="s">
        <v>113</v>
      </c>
      <c r="D20" s="3" t="s">
        <v>114</v>
      </c>
    </row>
    <row r="21" spans="1:4">
      <c r="A21" s="2" t="s">
        <v>103</v>
      </c>
      <c r="B21" s="3" t="s">
        <v>68</v>
      </c>
      <c r="C21" s="3" t="s">
        <v>115</v>
      </c>
      <c r="D21" s="3" t="s">
        <v>116</v>
      </c>
    </row>
    <row r="22" spans="1:4">
      <c r="A22" s="2" t="s">
        <v>103</v>
      </c>
      <c r="B22" s="3" t="s">
        <v>69</v>
      </c>
      <c r="C22" s="3" t="s">
        <v>117</v>
      </c>
      <c r="D22" s="3" t="s">
        <v>118</v>
      </c>
    </row>
    <row r="23" spans="1:4">
      <c r="A23" s="2" t="s">
        <v>103</v>
      </c>
      <c r="B23" s="3" t="s">
        <v>70</v>
      </c>
      <c r="C23" s="3" t="s">
        <v>119</v>
      </c>
      <c r="D23" s="3" t="s">
        <v>120</v>
      </c>
    </row>
    <row r="24" spans="1:4" ht="28">
      <c r="A24" s="2" t="s">
        <v>121</v>
      </c>
      <c r="B24" s="3" t="s">
        <v>71</v>
      </c>
      <c r="C24" s="3" t="s">
        <v>122</v>
      </c>
      <c r="D24" s="3" t="s">
        <v>123</v>
      </c>
    </row>
    <row r="25" spans="1:4">
      <c r="A25" s="2" t="s">
        <v>121</v>
      </c>
      <c r="B25" s="3" t="s">
        <v>72</v>
      </c>
      <c r="C25" s="3" t="s">
        <v>124</v>
      </c>
      <c r="D25" s="3" t="s">
        <v>125</v>
      </c>
    </row>
    <row r="26" spans="1:4">
      <c r="A26" s="2" t="s">
        <v>121</v>
      </c>
      <c r="B26" s="3" t="s">
        <v>73</v>
      </c>
      <c r="C26" s="3" t="s">
        <v>126</v>
      </c>
      <c r="D26" s="3" t="s">
        <v>127</v>
      </c>
    </row>
    <row r="27" spans="1:4">
      <c r="A27" s="2" t="s">
        <v>121</v>
      </c>
      <c r="B27" s="3" t="s">
        <v>74</v>
      </c>
      <c r="C27" s="3" t="s">
        <v>128</v>
      </c>
      <c r="D27" s="3" t="s">
        <v>129</v>
      </c>
    </row>
    <row r="28" spans="1:4" ht="28">
      <c r="A28" s="2" t="s">
        <v>121</v>
      </c>
      <c r="B28" s="3" t="s">
        <v>75</v>
      </c>
      <c r="C28" s="3" t="s">
        <v>130</v>
      </c>
      <c r="D28" s="3" t="s">
        <v>131</v>
      </c>
    </row>
    <row r="29" spans="1:4">
      <c r="A29" s="2" t="s">
        <v>132</v>
      </c>
      <c r="B29" s="3" t="s">
        <v>76</v>
      </c>
      <c r="C29" s="3" t="s">
        <v>133</v>
      </c>
      <c r="D29" s="3" t="s">
        <v>134</v>
      </c>
    </row>
    <row r="30" spans="1:4">
      <c r="A30" s="2" t="s">
        <v>132</v>
      </c>
      <c r="B30" s="3" t="s">
        <v>77</v>
      </c>
      <c r="C30" s="3" t="s">
        <v>135</v>
      </c>
      <c r="D30" s="3" t="s">
        <v>136</v>
      </c>
    </row>
    <row r="31" spans="1:4">
      <c r="A31" s="2" t="s">
        <v>132</v>
      </c>
      <c r="B31" s="3" t="s">
        <v>137</v>
      </c>
      <c r="C31" s="3" t="s">
        <v>138</v>
      </c>
      <c r="D31" s="3" t="s">
        <v>139</v>
      </c>
    </row>
    <row r="32" spans="1:4">
      <c r="A32" s="2" t="s">
        <v>132</v>
      </c>
      <c r="B32" s="3" t="s">
        <v>78</v>
      </c>
      <c r="C32" s="3" t="s">
        <v>140</v>
      </c>
      <c r="D32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System Rank</vt:lpstr>
      <vt:lpstr>Include</vt:lpstr>
      <vt:lpstr>Slides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Roughley</dc:creator>
  <cp:lastModifiedBy>Justin Roughley</cp:lastModifiedBy>
  <dcterms:created xsi:type="dcterms:W3CDTF">2025-02-23T11:37:23Z</dcterms:created>
  <dcterms:modified xsi:type="dcterms:W3CDTF">2025-02-26T20:28:41Z</dcterms:modified>
</cp:coreProperties>
</file>